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rvfile\Souteze\VS\7805B - VaK MB - Rekonstrukce ČOV (sektor)\2. ZD\"/>
    </mc:Choice>
  </mc:AlternateContent>
  <xr:revisionPtr revIDLastSave="0" documentId="13_ncr:1_{0EAC75E1-58E2-4286-A781-0E47E4444FBA}" xr6:coauthVersionLast="47" xr6:coauthVersionMax="47" xr10:uidLastSave="{00000000-0000-0000-0000-000000000000}"/>
  <bookViews>
    <workbookView xWindow="14400" yWindow="0" windowWidth="14400" windowHeight="15600" firstSheet="36" activeTab="37" xr2:uid="{00000000-000D-0000-FFFF-FFFF00000000}"/>
  </bookViews>
  <sheets>
    <sheet name="Rekapitulace stavby" sheetId="1" r:id="rId1"/>
    <sheet name="D.2.101.1 - Strojně-techn..." sheetId="2" r:id="rId2"/>
    <sheet name="D.2.101.2 - Elektro-techn..." sheetId="3" r:id="rId3"/>
    <sheet name="D.2.102.1 - Strojně-techn..." sheetId="4" r:id="rId4"/>
    <sheet name="D.2.102.2 - Elektro-techn..." sheetId="5" r:id="rId5"/>
    <sheet name="F.2.103.1 - Strojně-techn..." sheetId="6" r:id="rId6"/>
    <sheet name="F.2.103.2 - Elektro-techn..." sheetId="7" r:id="rId7"/>
    <sheet name="D.2.104.1 - Strojně-techn..." sheetId="8" r:id="rId8"/>
    <sheet name="D.2.104.2 - Elektro-techn..." sheetId="9" r:id="rId9"/>
    <sheet name="D.1.403.1 - Architektonic..." sheetId="10" r:id="rId10"/>
    <sheet name="D.1.403.2 - Stavebně-kons..." sheetId="11" r:id="rId11"/>
    <sheet name="D.1.403.3 - Stavební elek..." sheetId="12" r:id="rId12"/>
    <sheet name="D.1.403.4 - Vzduchotechnika" sheetId="13" r:id="rId13"/>
    <sheet name="D.1.403.5 - Vytápění" sheetId="14" r:id="rId14"/>
    <sheet name="D.1.403.6 - ZTI" sheetId="15" r:id="rId15"/>
    <sheet name="D.1.404.1 - Architektonic..." sheetId="16" r:id="rId16"/>
    <sheet name="D.1.404.2 - Stavebně-kons..." sheetId="17" r:id="rId17"/>
    <sheet name="D.1.404.3 - Stavební elek..." sheetId="18" r:id="rId18"/>
    <sheet name="D.1.404.4 - ZTI" sheetId="19" r:id="rId19"/>
    <sheet name="D.1.404.5 - Vzduchotechnika" sheetId="20" r:id="rId20"/>
    <sheet name="F.1.408.1.1 - Architekton..." sheetId="21" r:id="rId21"/>
    <sheet name="F.1.408.1.2 - NEOCEŇOVAT ..." sheetId="22" r:id="rId22"/>
    <sheet name="D.1.409.1 - Architektonic..." sheetId="23" r:id="rId23"/>
    <sheet name="D.1.409.2 - Stavebně-kons..." sheetId="24" r:id="rId24"/>
    <sheet name="D.1.409.3 - Stavební elek..." sheetId="25" r:id="rId25"/>
    <sheet name="D.1.409.4 - Vzduchotechnika" sheetId="26" r:id="rId26"/>
    <sheet name="D.1.409.5 - Vytápění" sheetId="27" r:id="rId27"/>
    <sheet name="D.1.409.6 - ZTI" sheetId="28" r:id="rId28"/>
    <sheet name="D.1.419.1 - Architektonic..." sheetId="29" r:id="rId29"/>
    <sheet name="D.1.419.2 - Stavebně-kons..." sheetId="30" r:id="rId30"/>
    <sheet name="D.1.419.3 - Stavební elek..." sheetId="31" r:id="rId31"/>
    <sheet name="D.1.419.4 - Vzduchotechnika" sheetId="32" r:id="rId32"/>
    <sheet name="F.1.422.1 - Venkovní rozv..." sheetId="33" r:id="rId33"/>
    <sheet name="D.1.431.1 - Architektonic..." sheetId="34" r:id="rId34"/>
    <sheet name="D.1.431.2 - ZTI - kanalizace" sheetId="35" r:id="rId35"/>
    <sheet name="F.1.431.1 - Architektonic..." sheetId="36" r:id="rId36"/>
    <sheet name="D.1.01 - Přeložka VO" sheetId="37" r:id="rId37"/>
    <sheet name="VRN - Ostatní a vedlejší ..." sheetId="38" r:id="rId38"/>
  </sheets>
  <definedNames>
    <definedName name="_xlnm._FilterDatabase" localSheetId="36" hidden="1">'D.1.01 - Přeložka VO'!$C$122:$K$137</definedName>
    <definedName name="_xlnm._FilterDatabase" localSheetId="9" hidden="1">'D.1.403.1 - Architektonic...'!$C$141:$K$962</definedName>
    <definedName name="_xlnm._FilterDatabase" localSheetId="10" hidden="1">'D.1.403.2 - Stavebně-kons...'!$C$125:$K$194</definedName>
    <definedName name="_xlnm._FilterDatabase" localSheetId="11" hidden="1">'D.1.403.3 - Stavební elek...'!$C$124:$K$210</definedName>
    <definedName name="_xlnm._FilterDatabase" localSheetId="12" hidden="1">'D.1.403.4 - Vzduchotechnika'!$C$124:$K$172</definedName>
    <definedName name="_xlnm._FilterDatabase" localSheetId="13" hidden="1">'D.1.403.5 - Vytápění'!$C$123:$K$140</definedName>
    <definedName name="_xlnm._FilterDatabase" localSheetId="14" hidden="1">'D.1.403.6 - ZTI'!$C$124:$K$154</definedName>
    <definedName name="_xlnm._FilterDatabase" localSheetId="15" hidden="1">'D.1.404.1 - Architektonic...'!$C$141:$K$990</definedName>
    <definedName name="_xlnm._FilterDatabase" localSheetId="16" hidden="1">'D.1.404.2 - Stavebně-kons...'!$C$123:$K$269</definedName>
    <definedName name="_xlnm._FilterDatabase" localSheetId="17" hidden="1">'D.1.404.3 - Stavební elek...'!$C$125:$K$181</definedName>
    <definedName name="_xlnm._FilterDatabase" localSheetId="18" hidden="1">'D.1.404.4 - ZTI'!$C$122:$K$137</definedName>
    <definedName name="_xlnm._FilterDatabase" localSheetId="19" hidden="1">'D.1.404.5 - Vzduchotechnika'!$C$122:$K$153</definedName>
    <definedName name="_xlnm._FilterDatabase" localSheetId="22" hidden="1">'D.1.409.1 - Architektonic...'!$C$142:$K$999</definedName>
    <definedName name="_xlnm._FilterDatabase" localSheetId="23" hidden="1">'D.1.409.2 - Stavebně-kons...'!$C$128:$K$203</definedName>
    <definedName name="_xlnm._FilterDatabase" localSheetId="24" hidden="1">'D.1.409.3 - Stavební elek...'!$C$125:$K$276</definedName>
    <definedName name="_xlnm._FilterDatabase" localSheetId="25" hidden="1">'D.1.409.4 - Vzduchotechnika'!$C$123:$K$214</definedName>
    <definedName name="_xlnm._FilterDatabase" localSheetId="26" hidden="1">'D.1.409.5 - Vytápění'!$C$124:$K$146</definedName>
    <definedName name="_xlnm._FilterDatabase" localSheetId="27" hidden="1">'D.1.409.6 - ZTI'!$C$122:$K$130</definedName>
    <definedName name="_xlnm._FilterDatabase" localSheetId="28" hidden="1">'D.1.419.1 - Architektonic...'!$C$131:$K$260</definedName>
    <definedName name="_xlnm._FilterDatabase" localSheetId="29" hidden="1">'D.1.419.2 - Stavebně-kons...'!$C$124:$K$147</definedName>
    <definedName name="_xlnm._FilterDatabase" localSheetId="30" hidden="1">'D.1.419.3 - Stavební elek...'!$C$125:$K$210</definedName>
    <definedName name="_xlnm._FilterDatabase" localSheetId="31" hidden="1">'D.1.419.4 - Vzduchotechnika'!$C$122:$K$150</definedName>
    <definedName name="_xlnm._FilterDatabase" localSheetId="33" hidden="1">'D.1.431.1 - Architektonic...'!$C$126:$K$386</definedName>
    <definedName name="_xlnm._FilterDatabase" localSheetId="34" hidden="1">'D.1.431.2 - ZTI - kanalizace'!$C$126:$K$329</definedName>
    <definedName name="_xlnm._FilterDatabase" localSheetId="1" hidden="1">'D.2.101.1 - Strojně-techn...'!$C$120:$K$141</definedName>
    <definedName name="_xlnm._FilterDatabase" localSheetId="2" hidden="1">'D.2.101.2 - Elektro-techn...'!$C$125:$K$296</definedName>
    <definedName name="_xlnm._FilterDatabase" localSheetId="3" hidden="1">'D.2.102.1 - Strojně-techn...'!$C$120:$K$142</definedName>
    <definedName name="_xlnm._FilterDatabase" localSheetId="4" hidden="1">'D.2.102.2 - Elektro-techn...'!$C$123:$K$205</definedName>
    <definedName name="_xlnm._FilterDatabase" localSheetId="7" hidden="1">'D.2.104.1 - Strojně-techn...'!$C$120:$K$130</definedName>
    <definedName name="_xlnm._FilterDatabase" localSheetId="8" hidden="1">'D.2.104.2 - Elektro-techn...'!$C$125:$K$294</definedName>
    <definedName name="_xlnm._FilterDatabase" localSheetId="20" hidden="1">'F.1.408.1.1 - Architekton...'!$C$129:$K$269</definedName>
    <definedName name="_xlnm._FilterDatabase" localSheetId="21" hidden="1">'F.1.408.1.2 - NEOCEŇOVAT ...'!$C$129:$K$292</definedName>
    <definedName name="_xlnm._FilterDatabase" localSheetId="32" hidden="1">'F.1.422.1 - Venkovní rozv...'!$C$126:$K$193</definedName>
    <definedName name="_xlnm._FilterDatabase" localSheetId="35" hidden="1">'F.1.431.1 - Architektonic...'!$C$125:$K$225</definedName>
    <definedName name="_xlnm._FilterDatabase" localSheetId="5" hidden="1">'F.2.103.1 - Strojně-techn...'!$C$120:$K$174</definedName>
    <definedName name="_xlnm._FilterDatabase" localSheetId="6" hidden="1">'F.2.103.2 - Elektro-techn...'!$C$124:$K$243</definedName>
    <definedName name="_xlnm._FilterDatabase" localSheetId="37" hidden="1">'VRN - Ostatní a vedlejší ...'!$C$116:$K$160</definedName>
    <definedName name="_xlnm.Print_Titles" localSheetId="36">'D.1.01 - Přeložka VO'!$122:$122</definedName>
    <definedName name="_xlnm.Print_Titles" localSheetId="9">'D.1.403.1 - Architektonic...'!$141:$141</definedName>
    <definedName name="_xlnm.Print_Titles" localSheetId="10">'D.1.403.2 - Stavebně-kons...'!$125:$125</definedName>
    <definedName name="_xlnm.Print_Titles" localSheetId="11">'D.1.403.3 - Stavební elek...'!$124:$124</definedName>
    <definedName name="_xlnm.Print_Titles" localSheetId="12">'D.1.403.4 - Vzduchotechnika'!$124:$124</definedName>
    <definedName name="_xlnm.Print_Titles" localSheetId="13">'D.1.403.5 - Vytápění'!$123:$123</definedName>
    <definedName name="_xlnm.Print_Titles" localSheetId="14">'D.1.403.6 - ZTI'!$124:$124</definedName>
    <definedName name="_xlnm.Print_Titles" localSheetId="15">'D.1.404.1 - Architektonic...'!$141:$141</definedName>
    <definedName name="_xlnm.Print_Titles" localSheetId="16">'D.1.404.2 - Stavebně-kons...'!$123:$123</definedName>
    <definedName name="_xlnm.Print_Titles" localSheetId="17">'D.1.404.3 - Stavební elek...'!$125:$125</definedName>
    <definedName name="_xlnm.Print_Titles" localSheetId="18">'D.1.404.4 - ZTI'!$122:$122</definedName>
    <definedName name="_xlnm.Print_Titles" localSheetId="19">'D.1.404.5 - Vzduchotechnika'!$122:$122</definedName>
    <definedName name="_xlnm.Print_Titles" localSheetId="22">'D.1.409.1 - Architektonic...'!$142:$142</definedName>
    <definedName name="_xlnm.Print_Titles" localSheetId="23">'D.1.409.2 - Stavebně-kons...'!$128:$128</definedName>
    <definedName name="_xlnm.Print_Titles" localSheetId="24">'D.1.409.3 - Stavební elek...'!$125:$125</definedName>
    <definedName name="_xlnm.Print_Titles" localSheetId="25">'D.1.409.4 - Vzduchotechnika'!$123:$123</definedName>
    <definedName name="_xlnm.Print_Titles" localSheetId="26">'D.1.409.5 - Vytápění'!$124:$124</definedName>
    <definedName name="_xlnm.Print_Titles" localSheetId="27">'D.1.409.6 - ZTI'!$122:$122</definedName>
    <definedName name="_xlnm.Print_Titles" localSheetId="28">'D.1.419.1 - Architektonic...'!$131:$131</definedName>
    <definedName name="_xlnm.Print_Titles" localSheetId="29">'D.1.419.2 - Stavebně-kons...'!$124:$124</definedName>
    <definedName name="_xlnm.Print_Titles" localSheetId="30">'D.1.419.3 - Stavební elek...'!$125:$125</definedName>
    <definedName name="_xlnm.Print_Titles" localSheetId="31">'D.1.419.4 - Vzduchotechnika'!$122:$122</definedName>
    <definedName name="_xlnm.Print_Titles" localSheetId="33">'D.1.431.1 - Architektonic...'!$126:$126</definedName>
    <definedName name="_xlnm.Print_Titles" localSheetId="34">'D.1.431.2 - ZTI - kanalizace'!$126:$126</definedName>
    <definedName name="_xlnm.Print_Titles" localSheetId="1">'D.2.101.1 - Strojně-techn...'!$120:$120</definedName>
    <definedName name="_xlnm.Print_Titles" localSheetId="2">'D.2.101.2 - Elektro-techn...'!$125:$125</definedName>
    <definedName name="_xlnm.Print_Titles" localSheetId="3">'D.2.102.1 - Strojně-techn...'!$120:$120</definedName>
    <definedName name="_xlnm.Print_Titles" localSheetId="4">'D.2.102.2 - Elektro-techn...'!$123:$123</definedName>
    <definedName name="_xlnm.Print_Titles" localSheetId="7">'D.2.104.1 - Strojně-techn...'!$120:$120</definedName>
    <definedName name="_xlnm.Print_Titles" localSheetId="8">'D.2.104.2 - Elektro-techn...'!$125:$125</definedName>
    <definedName name="_xlnm.Print_Titles" localSheetId="20">'F.1.408.1.1 - Architekton...'!$129:$129</definedName>
    <definedName name="_xlnm.Print_Titles" localSheetId="21">'F.1.408.1.2 - NEOCEŇOVAT ...'!$129:$129</definedName>
    <definedName name="_xlnm.Print_Titles" localSheetId="32">'F.1.422.1 - Venkovní rozv...'!$126:$126</definedName>
    <definedName name="_xlnm.Print_Titles" localSheetId="35">'F.1.431.1 - Architektonic...'!$125:$125</definedName>
    <definedName name="_xlnm.Print_Titles" localSheetId="5">'F.2.103.1 - Strojně-techn...'!$120:$120</definedName>
    <definedName name="_xlnm.Print_Titles" localSheetId="6">'F.2.103.2 - Elektro-techn...'!$124:$124</definedName>
    <definedName name="_xlnm.Print_Titles" localSheetId="0">'Rekapitulace stavby'!$92:$92</definedName>
    <definedName name="_xlnm.Print_Titles" localSheetId="37">'VRN - Ostatní a vedlejší ...'!$116:$116</definedName>
    <definedName name="_xlnm.Print_Area" localSheetId="36">'D.1.01 - Přeložka VO'!$C$4:$J$76,'D.1.01 - Přeložka VO'!$C$82:$J$102,'D.1.01 - Přeložka VO'!$C$108:$K$137</definedName>
    <definedName name="_xlnm.Print_Area" localSheetId="9">'D.1.403.1 - Architektonic...'!$C$4:$J$76,'D.1.403.1 - Architektonic...'!$C$82:$J$121,'D.1.403.1 - Architektonic...'!$C$127:$K$962</definedName>
    <definedName name="_xlnm.Print_Area" localSheetId="10">'D.1.403.2 - Stavebně-kons...'!$C$4:$J$76,'D.1.403.2 - Stavebně-kons...'!$C$82:$J$105,'D.1.403.2 - Stavebně-kons...'!$C$111:$K$194</definedName>
    <definedName name="_xlnm.Print_Area" localSheetId="11">'D.1.403.3 - Stavební elek...'!$C$4:$J$76,'D.1.403.3 - Stavební elek...'!$C$82:$J$104,'D.1.403.3 - Stavební elek...'!$C$110:$K$210</definedName>
    <definedName name="_xlnm.Print_Area" localSheetId="12">'D.1.403.4 - Vzduchotechnika'!$C$4:$J$76,'D.1.403.4 - Vzduchotechnika'!$C$82:$J$104,'D.1.403.4 - Vzduchotechnika'!$C$110:$K$172</definedName>
    <definedName name="_xlnm.Print_Area" localSheetId="13">'D.1.403.5 - Vytápění'!$C$4:$J$76,'D.1.403.5 - Vytápění'!$C$82:$J$103,'D.1.403.5 - Vytápění'!$C$109:$K$140</definedName>
    <definedName name="_xlnm.Print_Area" localSheetId="14">'D.1.403.6 - ZTI'!$C$4:$J$76,'D.1.403.6 - ZTI'!$C$82:$J$104,'D.1.403.6 - ZTI'!$C$110:$K$154</definedName>
    <definedName name="_xlnm.Print_Area" localSheetId="15">'D.1.404.1 - Architektonic...'!$C$4:$J$76,'D.1.404.1 - Architektonic...'!$C$82:$J$121,'D.1.404.1 - Architektonic...'!$C$127:$K$990</definedName>
    <definedName name="_xlnm.Print_Area" localSheetId="16">'D.1.404.2 - Stavebně-kons...'!$C$4:$J$76,'D.1.404.2 - Stavebně-kons...'!$C$82:$J$103,'D.1.404.2 - Stavebně-kons...'!$C$109:$K$269</definedName>
    <definedName name="_xlnm.Print_Area" localSheetId="17">'D.1.404.3 - Stavební elek...'!$C$4:$J$76,'D.1.404.3 - Stavební elek...'!$C$82:$J$105,'D.1.404.3 - Stavební elek...'!$C$111:$K$181</definedName>
    <definedName name="_xlnm.Print_Area" localSheetId="18">'D.1.404.4 - ZTI'!$C$4:$J$76,'D.1.404.4 - ZTI'!$C$82:$J$102,'D.1.404.4 - ZTI'!$C$108:$K$137</definedName>
    <definedName name="_xlnm.Print_Area" localSheetId="19">'D.1.404.5 - Vzduchotechnika'!$C$4:$J$76,'D.1.404.5 - Vzduchotechnika'!$C$82:$J$102,'D.1.404.5 - Vzduchotechnika'!$C$108:$K$153</definedName>
    <definedName name="_xlnm.Print_Area" localSheetId="22">'D.1.409.1 - Architektonic...'!$C$4:$J$76,'D.1.409.1 - Architektonic...'!$C$82:$J$122,'D.1.409.1 - Architektonic...'!$C$128:$K$999</definedName>
    <definedName name="_xlnm.Print_Area" localSheetId="23">'D.1.409.2 - Stavebně-kons...'!$C$4:$J$76,'D.1.409.2 - Stavebně-kons...'!$C$82:$J$108,'D.1.409.2 - Stavebně-kons...'!$C$114:$K$203</definedName>
    <definedName name="_xlnm.Print_Area" localSheetId="24">'D.1.409.3 - Stavební elek...'!$C$4:$J$76,'D.1.409.3 - Stavební elek...'!$C$82:$J$105,'D.1.409.3 - Stavební elek...'!$C$111:$K$276</definedName>
    <definedName name="_xlnm.Print_Area" localSheetId="25">'D.1.409.4 - Vzduchotechnika'!$C$4:$J$76,'D.1.409.4 - Vzduchotechnika'!$C$82:$J$103,'D.1.409.4 - Vzduchotechnika'!$C$109:$K$214</definedName>
    <definedName name="_xlnm.Print_Area" localSheetId="26">'D.1.409.5 - Vytápění'!$C$4:$J$76,'D.1.409.5 - Vytápění'!$C$82:$J$104,'D.1.409.5 - Vytápění'!$C$110:$K$146</definedName>
    <definedName name="_xlnm.Print_Area" localSheetId="27">'D.1.409.6 - ZTI'!$C$4:$J$76,'D.1.409.6 - ZTI'!$C$82:$J$102,'D.1.409.6 - ZTI'!$C$108:$K$130</definedName>
    <definedName name="_xlnm.Print_Area" localSheetId="28">'D.1.419.1 - Architektonic...'!$C$4:$J$76,'D.1.419.1 - Architektonic...'!$C$82:$J$111,'D.1.419.1 - Architektonic...'!$C$117:$K$260</definedName>
    <definedName name="_xlnm.Print_Area" localSheetId="29">'D.1.419.2 - Stavebně-kons...'!$C$4:$J$76,'D.1.419.2 - Stavebně-kons...'!$C$82:$J$104,'D.1.419.2 - Stavebně-kons...'!$C$110:$K$147</definedName>
    <definedName name="_xlnm.Print_Area" localSheetId="30">'D.1.419.3 - Stavební elek...'!$C$4:$J$76,'D.1.419.3 - Stavební elek...'!$C$82:$J$105,'D.1.419.3 - Stavební elek...'!$C$111:$K$210</definedName>
    <definedName name="_xlnm.Print_Area" localSheetId="31">'D.1.419.4 - Vzduchotechnika'!$C$4:$J$76,'D.1.419.4 - Vzduchotechnika'!$C$82:$J$102,'D.1.419.4 - Vzduchotechnika'!$C$108:$K$150</definedName>
    <definedName name="_xlnm.Print_Area" localSheetId="33">'D.1.431.1 - Architektonic...'!$C$4:$J$76,'D.1.431.1 - Architektonic...'!$C$82:$J$106,'D.1.431.1 - Architektonic...'!$C$112:$K$386</definedName>
    <definedName name="_xlnm.Print_Area" localSheetId="34">'D.1.431.2 - ZTI - kanalizace'!$C$4:$J$76,'D.1.431.2 - ZTI - kanalizace'!$C$82:$J$106,'D.1.431.2 - ZTI - kanalizace'!$C$112:$K$329</definedName>
    <definedName name="_xlnm.Print_Area" localSheetId="1">'D.2.101.1 - Strojně-techn...'!$C$4:$J$76,'D.2.101.1 - Strojně-techn...'!$C$82:$J$100,'D.2.101.1 - Strojně-techn...'!$C$106:$K$141</definedName>
    <definedName name="_xlnm.Print_Area" localSheetId="2">'D.2.101.2 - Elektro-techn...'!$C$4:$J$76,'D.2.101.2 - Elektro-techn...'!$C$82:$J$105,'D.2.101.2 - Elektro-techn...'!$C$111:$K$296</definedName>
    <definedName name="_xlnm.Print_Area" localSheetId="3">'D.2.102.1 - Strojně-techn...'!$C$4:$J$76,'D.2.102.1 - Strojně-techn...'!$C$82:$J$100,'D.2.102.1 - Strojně-techn...'!$C$106:$K$142</definedName>
    <definedName name="_xlnm.Print_Area" localSheetId="4">'D.2.102.2 - Elektro-techn...'!$C$4:$J$76,'D.2.102.2 - Elektro-techn...'!$C$82:$J$103,'D.2.102.2 - Elektro-techn...'!$C$109:$K$205</definedName>
    <definedName name="_xlnm.Print_Area" localSheetId="7">'D.2.104.1 - Strojně-techn...'!$C$4:$J$76,'D.2.104.1 - Strojně-techn...'!$C$82:$J$100,'D.2.104.1 - Strojně-techn...'!$C$106:$K$130</definedName>
    <definedName name="_xlnm.Print_Area" localSheetId="8">'D.2.104.2 - Elektro-techn...'!$C$4:$J$76,'D.2.104.2 - Elektro-techn...'!$C$82:$J$105,'D.2.104.2 - Elektro-techn...'!$C$111:$K$294</definedName>
    <definedName name="_xlnm.Print_Area" localSheetId="20">'F.1.408.1.1 - Architekton...'!$C$4:$J$76,'F.1.408.1.1 - Architekton...'!$C$82:$J$109,'F.1.408.1.1 - Architekton...'!$C$115:$K$269</definedName>
    <definedName name="_xlnm.Print_Area" localSheetId="21">'F.1.408.1.2 - NEOCEŇOVAT ...'!$C$4:$J$76,'F.1.408.1.2 - NEOCEŇOVAT ...'!$C$82:$J$109,'F.1.408.1.2 - NEOCEŇOVAT ...'!$C$115:$K$292</definedName>
    <definedName name="_xlnm.Print_Area" localSheetId="32">'F.1.422.1 - Venkovní rozv...'!$C$4:$J$76,'F.1.422.1 - Venkovní rozv...'!$C$82:$J$106,'F.1.422.1 - Venkovní rozv...'!$C$112:$K$193</definedName>
    <definedName name="_xlnm.Print_Area" localSheetId="35">'F.1.431.1 - Architektonic...'!$C$4:$J$76,'F.1.431.1 - Architektonic...'!$C$82:$J$105,'F.1.431.1 - Architektonic...'!$C$111:$K$225</definedName>
    <definedName name="_xlnm.Print_Area" localSheetId="5">'F.2.103.1 - Strojně-techn...'!$C$4:$J$76,'F.2.103.1 - Strojně-techn...'!$C$82:$J$100,'F.2.103.1 - Strojně-techn...'!$C$106:$K$174</definedName>
    <definedName name="_xlnm.Print_Area" localSheetId="6">'F.2.103.2 - Elektro-techn...'!$C$4:$J$76,'F.2.103.2 - Elektro-techn...'!$C$82:$J$104,'F.2.103.2 - Elektro-techn...'!$C$110:$K$243</definedName>
    <definedName name="_xlnm.Print_Area" localSheetId="0">'Rekapitulace stavby'!$D$4:$AO$76,'Rekapitulace stavby'!$C$82:$AQ$144</definedName>
    <definedName name="_xlnm.Print_Area" localSheetId="37">'VRN - Ostatní a vedlejší ...'!$C$4:$J$76,'VRN - Ostatní a vedlejší ...'!$C$82:$J$98,'VRN - Ostatní a vedlejší ...'!$C$104:$K$160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8" l="1"/>
  <c r="J36" i="38"/>
  <c r="AY143" i="1"/>
  <c r="J35" i="38"/>
  <c r="AX143" i="1"/>
  <c r="BI159" i="38"/>
  <c r="BH159" i="38"/>
  <c r="BG159" i="38"/>
  <c r="BF159" i="38"/>
  <c r="T159" i="38"/>
  <c r="R159" i="38"/>
  <c r="P159" i="38"/>
  <c r="BI157" i="38"/>
  <c r="BH157" i="38"/>
  <c r="BG157" i="38"/>
  <c r="BF157" i="38"/>
  <c r="T157" i="38"/>
  <c r="R157" i="38"/>
  <c r="P157" i="38"/>
  <c r="BI155" i="38"/>
  <c r="BH155" i="38"/>
  <c r="BG155" i="38"/>
  <c r="BF155" i="38"/>
  <c r="T155" i="38"/>
  <c r="R155" i="38"/>
  <c r="P155" i="38"/>
  <c r="BI153" i="38"/>
  <c r="BH153" i="38"/>
  <c r="BG153" i="38"/>
  <c r="BF153" i="38"/>
  <c r="T153" i="38"/>
  <c r="R153" i="38"/>
  <c r="P153" i="38"/>
  <c r="BI151" i="38"/>
  <c r="BH151" i="38"/>
  <c r="BG151" i="38"/>
  <c r="BF151" i="38"/>
  <c r="T151" i="38"/>
  <c r="R151" i="38"/>
  <c r="P151" i="38"/>
  <c r="BI149" i="38"/>
  <c r="BH149" i="38"/>
  <c r="BG149" i="38"/>
  <c r="BF149" i="38"/>
  <c r="T149" i="38"/>
  <c r="R149" i="38"/>
  <c r="P149" i="38"/>
  <c r="BI147" i="38"/>
  <c r="BH147" i="38"/>
  <c r="BG147" i="38"/>
  <c r="BF147" i="38"/>
  <c r="T147" i="38"/>
  <c r="R147" i="38"/>
  <c r="P147" i="38"/>
  <c r="BI145" i="38"/>
  <c r="BH145" i="38"/>
  <c r="BG145" i="38"/>
  <c r="BF145" i="38"/>
  <c r="T145" i="38"/>
  <c r="R145" i="38"/>
  <c r="P145" i="38"/>
  <c r="BI143" i="38"/>
  <c r="BH143" i="38"/>
  <c r="BG143" i="38"/>
  <c r="BF143" i="38"/>
  <c r="T143" i="38"/>
  <c r="R143" i="38"/>
  <c r="P143" i="38"/>
  <c r="BI141" i="38"/>
  <c r="BH141" i="38"/>
  <c r="BG141" i="38"/>
  <c r="BF141" i="38"/>
  <c r="T141" i="38"/>
  <c r="R141" i="38"/>
  <c r="P141" i="38"/>
  <c r="BI139" i="38"/>
  <c r="BH139" i="38"/>
  <c r="BG139" i="38"/>
  <c r="BF139" i="38"/>
  <c r="T139" i="38"/>
  <c r="R139" i="38"/>
  <c r="P139" i="38"/>
  <c r="BI137" i="38"/>
  <c r="BH137" i="38"/>
  <c r="BG137" i="38"/>
  <c r="BF137" i="38"/>
  <c r="T137" i="38"/>
  <c r="R137" i="38"/>
  <c r="P137" i="38"/>
  <c r="BI135" i="38"/>
  <c r="BH135" i="38"/>
  <c r="BG135" i="38"/>
  <c r="BF135" i="38"/>
  <c r="T135" i="38"/>
  <c r="R135" i="38"/>
  <c r="P135" i="38"/>
  <c r="BI133" i="38"/>
  <c r="BH133" i="38"/>
  <c r="BG133" i="38"/>
  <c r="BF133" i="38"/>
  <c r="T133" i="38"/>
  <c r="R133" i="38"/>
  <c r="P133" i="38"/>
  <c r="BI131" i="38"/>
  <c r="BH131" i="38"/>
  <c r="BG131" i="38"/>
  <c r="BF131" i="38"/>
  <c r="T131" i="38"/>
  <c r="R131" i="38"/>
  <c r="P131" i="38"/>
  <c r="BI129" i="38"/>
  <c r="BH129" i="38"/>
  <c r="BG129" i="38"/>
  <c r="BF129" i="38"/>
  <c r="T129" i="38"/>
  <c r="R129" i="38"/>
  <c r="P129" i="38"/>
  <c r="BI127" i="38"/>
  <c r="BH127" i="38"/>
  <c r="BG127" i="38"/>
  <c r="BF127" i="38"/>
  <c r="T127" i="38"/>
  <c r="R127" i="38"/>
  <c r="P127" i="38"/>
  <c r="BI125" i="38"/>
  <c r="BH125" i="38"/>
  <c r="BG125" i="38"/>
  <c r="BF125" i="38"/>
  <c r="T125" i="38"/>
  <c r="R125" i="38"/>
  <c r="P125" i="38"/>
  <c r="BI123" i="38"/>
  <c r="BH123" i="38"/>
  <c r="BG123" i="38"/>
  <c r="BF123" i="38"/>
  <c r="T123" i="38"/>
  <c r="R123" i="38"/>
  <c r="P123" i="38"/>
  <c r="BI121" i="38"/>
  <c r="BH121" i="38"/>
  <c r="BG121" i="38"/>
  <c r="BF121" i="38"/>
  <c r="T121" i="38"/>
  <c r="R121" i="38"/>
  <c r="P121" i="38"/>
  <c r="BI119" i="38"/>
  <c r="BH119" i="38"/>
  <c r="BG119" i="38"/>
  <c r="BF119" i="38"/>
  <c r="T119" i="38"/>
  <c r="R119" i="38"/>
  <c r="P119" i="38"/>
  <c r="J114" i="38"/>
  <c r="J113" i="38"/>
  <c r="F113" i="38"/>
  <c r="F111" i="38"/>
  <c r="E109" i="38"/>
  <c r="J92" i="38"/>
  <c r="J91" i="38"/>
  <c r="F91" i="38"/>
  <c r="F89" i="38"/>
  <c r="E87" i="38"/>
  <c r="J18" i="38"/>
  <c r="E18" i="38"/>
  <c r="F114" i="38" s="1"/>
  <c r="J17" i="38"/>
  <c r="J12" i="38"/>
  <c r="J111" i="38"/>
  <c r="E7" i="38"/>
  <c r="E107" i="38" s="1"/>
  <c r="J39" i="37"/>
  <c r="J38" i="37"/>
  <c r="AY142" i="1"/>
  <c r="J37" i="37"/>
  <c r="AX142" i="1"/>
  <c r="BI137" i="37"/>
  <c r="BH137" i="37"/>
  <c r="BG137" i="37"/>
  <c r="BF137" i="37"/>
  <c r="T137" i="37"/>
  <c r="R137" i="37"/>
  <c r="P137" i="37"/>
  <c r="BI135" i="37"/>
  <c r="BH135" i="37"/>
  <c r="BG135" i="37"/>
  <c r="BF135" i="37"/>
  <c r="T135" i="37"/>
  <c r="R135" i="37"/>
  <c r="P135" i="37"/>
  <c r="BI133" i="37"/>
  <c r="BH133" i="37"/>
  <c r="BG133" i="37"/>
  <c r="BF133" i="37"/>
  <c r="T133" i="37"/>
  <c r="R133" i="37"/>
  <c r="P133" i="37"/>
  <c r="BI131" i="37"/>
  <c r="BH131" i="37"/>
  <c r="BG131" i="37"/>
  <c r="BF131" i="37"/>
  <c r="T131" i="37"/>
  <c r="R131" i="37"/>
  <c r="P131" i="37"/>
  <c r="BI129" i="37"/>
  <c r="BH129" i="37"/>
  <c r="BG129" i="37"/>
  <c r="BF129" i="37"/>
  <c r="T129" i="37"/>
  <c r="R129" i="37"/>
  <c r="P129" i="37"/>
  <c r="BI127" i="37"/>
  <c r="BH127" i="37"/>
  <c r="BG127" i="37"/>
  <c r="BF127" i="37"/>
  <c r="T127" i="37"/>
  <c r="R127" i="37"/>
  <c r="P127" i="37"/>
  <c r="BI126" i="37"/>
  <c r="BH126" i="37"/>
  <c r="BG126" i="37"/>
  <c r="BF126" i="37"/>
  <c r="T126" i="37"/>
  <c r="R126" i="37"/>
  <c r="P126" i="37"/>
  <c r="J120" i="37"/>
  <c r="J119" i="37"/>
  <c r="F119" i="37"/>
  <c r="F117" i="37"/>
  <c r="E115" i="37"/>
  <c r="J94" i="37"/>
  <c r="J93" i="37"/>
  <c r="F93" i="37"/>
  <c r="F91" i="37"/>
  <c r="E89" i="37"/>
  <c r="J20" i="37"/>
  <c r="E20" i="37"/>
  <c r="F120" i="37"/>
  <c r="J19" i="37"/>
  <c r="J14" i="37"/>
  <c r="J91" i="37" s="1"/>
  <c r="E7" i="37"/>
  <c r="E85" i="37"/>
  <c r="J39" i="36"/>
  <c r="J38" i="36"/>
  <c r="AY140" i="1"/>
  <c r="J37" i="36"/>
  <c r="AX140" i="1"/>
  <c r="BI225" i="36"/>
  <c r="BH225" i="36"/>
  <c r="BG225" i="36"/>
  <c r="BF225" i="36"/>
  <c r="T225" i="36"/>
  <c r="T224" i="36" s="1"/>
  <c r="R225" i="36"/>
  <c r="R224" i="36"/>
  <c r="P225" i="36"/>
  <c r="P224" i="36"/>
  <c r="BI221" i="36"/>
  <c r="BH221" i="36"/>
  <c r="BG221" i="36"/>
  <c r="BF221" i="36"/>
  <c r="T221" i="36"/>
  <c r="R221" i="36"/>
  <c r="P221" i="36"/>
  <c r="BI215" i="36"/>
  <c r="BH215" i="36"/>
  <c r="BG215" i="36"/>
  <c r="BF215" i="36"/>
  <c r="T215" i="36"/>
  <c r="R215" i="36"/>
  <c r="P215" i="36"/>
  <c r="BI209" i="36"/>
  <c r="BH209" i="36"/>
  <c r="BG209" i="36"/>
  <c r="BF209" i="36"/>
  <c r="T209" i="36"/>
  <c r="R209" i="36"/>
  <c r="P209" i="36"/>
  <c r="BI205" i="36"/>
  <c r="BH205" i="36"/>
  <c r="BG205" i="36"/>
  <c r="BF205" i="36"/>
  <c r="T205" i="36"/>
  <c r="R205" i="36"/>
  <c r="P205" i="36"/>
  <c r="BI200" i="36"/>
  <c r="BH200" i="36"/>
  <c r="BG200" i="36"/>
  <c r="BF200" i="36"/>
  <c r="T200" i="36"/>
  <c r="R200" i="36"/>
  <c r="P200" i="36"/>
  <c r="BI194" i="36"/>
  <c r="BH194" i="36"/>
  <c r="BG194" i="36"/>
  <c r="BF194" i="36"/>
  <c r="T194" i="36"/>
  <c r="R194" i="36"/>
  <c r="P194" i="36"/>
  <c r="BI188" i="36"/>
  <c r="BH188" i="36"/>
  <c r="BG188" i="36"/>
  <c r="BF188" i="36"/>
  <c r="T188" i="36"/>
  <c r="R188" i="36"/>
  <c r="P188" i="36"/>
  <c r="BI183" i="36"/>
  <c r="BH183" i="36"/>
  <c r="BG183" i="36"/>
  <c r="BF183" i="36"/>
  <c r="T183" i="36"/>
  <c r="R183" i="36"/>
  <c r="P183" i="36"/>
  <c r="BI177" i="36"/>
  <c r="BH177" i="36"/>
  <c r="BG177" i="36"/>
  <c r="BF177" i="36"/>
  <c r="T177" i="36"/>
  <c r="R177" i="36"/>
  <c r="P177" i="36"/>
  <c r="BI174" i="36"/>
  <c r="BH174" i="36"/>
  <c r="BG174" i="36"/>
  <c r="BF174" i="36"/>
  <c r="T174" i="36"/>
  <c r="R174" i="36"/>
  <c r="P174" i="36"/>
  <c r="BI170" i="36"/>
  <c r="BH170" i="36"/>
  <c r="BG170" i="36"/>
  <c r="BF170" i="36"/>
  <c r="T170" i="36"/>
  <c r="R170" i="36"/>
  <c r="P170" i="36"/>
  <c r="BI166" i="36"/>
  <c r="BH166" i="36"/>
  <c r="BG166" i="36"/>
  <c r="BF166" i="36"/>
  <c r="T166" i="36"/>
  <c r="R166" i="36"/>
  <c r="P166" i="36"/>
  <c r="BI162" i="36"/>
  <c r="BH162" i="36"/>
  <c r="BG162" i="36"/>
  <c r="BF162" i="36"/>
  <c r="T162" i="36"/>
  <c r="R162" i="36"/>
  <c r="P162" i="36"/>
  <c r="BI158" i="36"/>
  <c r="BH158" i="36"/>
  <c r="BG158" i="36"/>
  <c r="BF158" i="36"/>
  <c r="T158" i="36"/>
  <c r="R158" i="36"/>
  <c r="P158" i="36"/>
  <c r="BI155" i="36"/>
  <c r="BH155" i="36"/>
  <c r="BG155" i="36"/>
  <c r="BF155" i="36"/>
  <c r="T155" i="36"/>
  <c r="R155" i="36"/>
  <c r="P155" i="36"/>
  <c r="BI152" i="36"/>
  <c r="BH152" i="36"/>
  <c r="BG152" i="36"/>
  <c r="BF152" i="36"/>
  <c r="T152" i="36"/>
  <c r="R152" i="36"/>
  <c r="P152" i="36"/>
  <c r="BI148" i="36"/>
  <c r="BH148" i="36"/>
  <c r="BG148" i="36"/>
  <c r="BF148" i="36"/>
  <c r="T148" i="36"/>
  <c r="R148" i="36"/>
  <c r="P148" i="36"/>
  <c r="BI144" i="36"/>
  <c r="BH144" i="36"/>
  <c r="BG144" i="36"/>
  <c r="BF144" i="36"/>
  <c r="T144" i="36"/>
  <c r="R144" i="36"/>
  <c r="P144" i="36"/>
  <c r="BI140" i="36"/>
  <c r="BH140" i="36"/>
  <c r="BG140" i="36"/>
  <c r="BF140" i="36"/>
  <c r="T140" i="36"/>
  <c r="R140" i="36"/>
  <c r="P140" i="36"/>
  <c r="BI136" i="36"/>
  <c r="BH136" i="36"/>
  <c r="BG136" i="36"/>
  <c r="BF136" i="36"/>
  <c r="T136" i="36"/>
  <c r="R136" i="36"/>
  <c r="P136" i="36"/>
  <c r="BI135" i="36"/>
  <c r="BH135" i="36"/>
  <c r="BG135" i="36"/>
  <c r="BF135" i="36"/>
  <c r="T135" i="36"/>
  <c r="R135" i="36"/>
  <c r="P135" i="36"/>
  <c r="BI131" i="36"/>
  <c r="BH131" i="36"/>
  <c r="BG131" i="36"/>
  <c r="BF131" i="36"/>
  <c r="T131" i="36"/>
  <c r="R131" i="36"/>
  <c r="P131" i="36"/>
  <c r="BI129" i="36"/>
  <c r="BH129" i="36"/>
  <c r="F38" i="36" s="1"/>
  <c r="BG129" i="36"/>
  <c r="BF129" i="36"/>
  <c r="T129" i="36"/>
  <c r="R129" i="36"/>
  <c r="P129" i="36"/>
  <c r="J123" i="36"/>
  <c r="J122" i="36"/>
  <c r="F122" i="36"/>
  <c r="F120" i="36"/>
  <c r="E118" i="36"/>
  <c r="J94" i="36"/>
  <c r="J93" i="36"/>
  <c r="F93" i="36"/>
  <c r="F91" i="36"/>
  <c r="E89" i="36"/>
  <c r="J20" i="36"/>
  <c r="E20" i="36"/>
  <c r="F94" i="36"/>
  <c r="J19" i="36"/>
  <c r="J14" i="36"/>
  <c r="J120" i="36" s="1"/>
  <c r="E7" i="36"/>
  <c r="E114" i="36" s="1"/>
  <c r="J39" i="35"/>
  <c r="J38" i="35"/>
  <c r="AY139" i="1"/>
  <c r="J37" i="35"/>
  <c r="AX139" i="1" s="1"/>
  <c r="BI329" i="35"/>
  <c r="BH329" i="35"/>
  <c r="BG329" i="35"/>
  <c r="BF329" i="35"/>
  <c r="T329" i="35"/>
  <c r="T328" i="35"/>
  <c r="R329" i="35"/>
  <c r="R328" i="35"/>
  <c r="P329" i="35"/>
  <c r="P328" i="35" s="1"/>
  <c r="BI324" i="35"/>
  <c r="BH324" i="35"/>
  <c r="BG324" i="35"/>
  <c r="BF324" i="35"/>
  <c r="T324" i="35"/>
  <c r="R324" i="35"/>
  <c r="P324" i="35"/>
  <c r="BI321" i="35"/>
  <c r="BH321" i="35"/>
  <c r="BG321" i="35"/>
  <c r="BF321" i="35"/>
  <c r="T321" i="35"/>
  <c r="R321" i="35"/>
  <c r="P321" i="35"/>
  <c r="BI316" i="35"/>
  <c r="BH316" i="35"/>
  <c r="BG316" i="35"/>
  <c r="BF316" i="35"/>
  <c r="T316" i="35"/>
  <c r="R316" i="35"/>
  <c r="P316" i="35"/>
  <c r="BI313" i="35"/>
  <c r="BH313" i="35"/>
  <c r="BG313" i="35"/>
  <c r="BF313" i="35"/>
  <c r="T313" i="35"/>
  <c r="R313" i="35"/>
  <c r="P313" i="35"/>
  <c r="BI309" i="35"/>
  <c r="BH309" i="35"/>
  <c r="BG309" i="35"/>
  <c r="BF309" i="35"/>
  <c r="T309" i="35"/>
  <c r="R309" i="35"/>
  <c r="P309" i="35"/>
  <c r="BI306" i="35"/>
  <c r="BH306" i="35"/>
  <c r="BG306" i="35"/>
  <c r="BF306" i="35"/>
  <c r="T306" i="35"/>
  <c r="R306" i="35"/>
  <c r="P306" i="35"/>
  <c r="BI303" i="35"/>
  <c r="BH303" i="35"/>
  <c r="BG303" i="35"/>
  <c r="BF303" i="35"/>
  <c r="T303" i="35"/>
  <c r="R303" i="35"/>
  <c r="P303" i="35"/>
  <c r="BI300" i="35"/>
  <c r="BH300" i="35"/>
  <c r="BG300" i="35"/>
  <c r="BF300" i="35"/>
  <c r="T300" i="35"/>
  <c r="R300" i="35"/>
  <c r="P300" i="35"/>
  <c r="BI296" i="35"/>
  <c r="BH296" i="35"/>
  <c r="BG296" i="35"/>
  <c r="BF296" i="35"/>
  <c r="T296" i="35"/>
  <c r="R296" i="35"/>
  <c r="P296" i="35"/>
  <c r="BI292" i="35"/>
  <c r="BH292" i="35"/>
  <c r="BG292" i="35"/>
  <c r="BF292" i="35"/>
  <c r="T292" i="35"/>
  <c r="R292" i="35"/>
  <c r="P292" i="35"/>
  <c r="BI287" i="35"/>
  <c r="BH287" i="35"/>
  <c r="BG287" i="35"/>
  <c r="BF287" i="35"/>
  <c r="T287" i="35"/>
  <c r="R287" i="35"/>
  <c r="P287" i="35"/>
  <c r="BI281" i="35"/>
  <c r="BH281" i="35"/>
  <c r="BG281" i="35"/>
  <c r="BF281" i="35"/>
  <c r="T281" i="35"/>
  <c r="R281" i="35"/>
  <c r="P281" i="35"/>
  <c r="BI276" i="35"/>
  <c r="BH276" i="35"/>
  <c r="BG276" i="35"/>
  <c r="BF276" i="35"/>
  <c r="T276" i="35"/>
  <c r="R276" i="35"/>
  <c r="P276" i="35"/>
  <c r="BI271" i="35"/>
  <c r="BH271" i="35"/>
  <c r="BG271" i="35"/>
  <c r="BF271" i="35"/>
  <c r="T271" i="35"/>
  <c r="R271" i="35"/>
  <c r="P271" i="35"/>
  <c r="BI266" i="35"/>
  <c r="BH266" i="35"/>
  <c r="BG266" i="35"/>
  <c r="BF266" i="35"/>
  <c r="T266" i="35"/>
  <c r="R266" i="35"/>
  <c r="P266" i="35"/>
  <c r="BI258" i="35"/>
  <c r="BH258" i="35"/>
  <c r="BG258" i="35"/>
  <c r="BF258" i="35"/>
  <c r="T258" i="35"/>
  <c r="R258" i="35"/>
  <c r="P258" i="35"/>
  <c r="BI253" i="35"/>
  <c r="BH253" i="35"/>
  <c r="BG253" i="35"/>
  <c r="BF253" i="35"/>
  <c r="T253" i="35"/>
  <c r="R253" i="35"/>
  <c r="P253" i="35"/>
  <c r="BI248" i="35"/>
  <c r="BH248" i="35"/>
  <c r="BG248" i="35"/>
  <c r="BF248" i="35"/>
  <c r="T248" i="35"/>
  <c r="R248" i="35"/>
  <c r="P248" i="35"/>
  <c r="BI243" i="35"/>
  <c r="BH243" i="35"/>
  <c r="BG243" i="35"/>
  <c r="BF243" i="35"/>
  <c r="T243" i="35"/>
  <c r="R243" i="35"/>
  <c r="P243" i="35"/>
  <c r="BI239" i="35"/>
  <c r="BH239" i="35"/>
  <c r="BG239" i="35"/>
  <c r="BF239" i="35"/>
  <c r="T239" i="35"/>
  <c r="R239" i="35"/>
  <c r="P239" i="35"/>
  <c r="BI234" i="35"/>
  <c r="BH234" i="35"/>
  <c r="BG234" i="35"/>
  <c r="BF234" i="35"/>
  <c r="T234" i="35"/>
  <c r="R234" i="35"/>
  <c r="P234" i="35"/>
  <c r="BI229" i="35"/>
  <c r="BH229" i="35"/>
  <c r="BG229" i="35"/>
  <c r="BF229" i="35"/>
  <c r="T229" i="35"/>
  <c r="R229" i="35"/>
  <c r="P229" i="35"/>
  <c r="BI224" i="35"/>
  <c r="BH224" i="35"/>
  <c r="BG224" i="35"/>
  <c r="BF224" i="35"/>
  <c r="T224" i="35"/>
  <c r="R224" i="35"/>
  <c r="P224" i="35"/>
  <c r="BI219" i="35"/>
  <c r="BH219" i="35"/>
  <c r="BG219" i="35"/>
  <c r="BF219" i="35"/>
  <c r="T219" i="35"/>
  <c r="R219" i="35"/>
  <c r="P219" i="35"/>
  <c r="BI216" i="35"/>
  <c r="BH216" i="35"/>
  <c r="BG216" i="35"/>
  <c r="BF216" i="35"/>
  <c r="T216" i="35"/>
  <c r="R216" i="35"/>
  <c r="P216" i="35"/>
  <c r="BI213" i="35"/>
  <c r="BH213" i="35"/>
  <c r="BG213" i="35"/>
  <c r="BF213" i="35"/>
  <c r="T213" i="35"/>
  <c r="R213" i="35"/>
  <c r="P213" i="35"/>
  <c r="BI211" i="35"/>
  <c r="BH211" i="35"/>
  <c r="BG211" i="35"/>
  <c r="BF211" i="35"/>
  <c r="T211" i="35"/>
  <c r="R211" i="35"/>
  <c r="P211" i="35"/>
  <c r="BI203" i="35"/>
  <c r="BH203" i="35"/>
  <c r="BG203" i="35"/>
  <c r="BF203" i="35"/>
  <c r="T203" i="35"/>
  <c r="R203" i="35"/>
  <c r="P203" i="35"/>
  <c r="BI196" i="35"/>
  <c r="BH196" i="35"/>
  <c r="BG196" i="35"/>
  <c r="BF196" i="35"/>
  <c r="T196" i="35"/>
  <c r="R196" i="35"/>
  <c r="P196" i="35"/>
  <c r="BI181" i="35"/>
  <c r="BH181" i="35"/>
  <c r="BG181" i="35"/>
  <c r="BF181" i="35"/>
  <c r="T181" i="35"/>
  <c r="R181" i="35"/>
  <c r="P181" i="35"/>
  <c r="BI175" i="35"/>
  <c r="BH175" i="35"/>
  <c r="BG175" i="35"/>
  <c r="BF175" i="35"/>
  <c r="T175" i="35"/>
  <c r="R175" i="35"/>
  <c r="P175" i="35"/>
  <c r="BI169" i="35"/>
  <c r="BH169" i="35"/>
  <c r="BG169" i="35"/>
  <c r="BF169" i="35"/>
  <c r="T169" i="35"/>
  <c r="R169" i="35"/>
  <c r="P169" i="35"/>
  <c r="BI163" i="35"/>
  <c r="BH163" i="35"/>
  <c r="BG163" i="35"/>
  <c r="BF163" i="35"/>
  <c r="T163" i="35"/>
  <c r="R163" i="35"/>
  <c r="P163" i="35"/>
  <c r="BI157" i="35"/>
  <c r="BH157" i="35"/>
  <c r="BG157" i="35"/>
  <c r="BF157" i="35"/>
  <c r="T157" i="35"/>
  <c r="R157" i="35"/>
  <c r="P157" i="35"/>
  <c r="BI155" i="35"/>
  <c r="BH155" i="35"/>
  <c r="BG155" i="35"/>
  <c r="BF155" i="35"/>
  <c r="T155" i="35"/>
  <c r="R155" i="35"/>
  <c r="P155" i="35"/>
  <c r="BI151" i="35"/>
  <c r="BH151" i="35"/>
  <c r="BG151" i="35"/>
  <c r="BF151" i="35"/>
  <c r="T151" i="35"/>
  <c r="R151" i="35"/>
  <c r="P151" i="35"/>
  <c r="BI145" i="35"/>
  <c r="BH145" i="35"/>
  <c r="BG145" i="35"/>
  <c r="BF145" i="35"/>
  <c r="T145" i="35"/>
  <c r="R145" i="35"/>
  <c r="P145" i="35"/>
  <c r="BI141" i="35"/>
  <c r="BH141" i="35"/>
  <c r="BG141" i="35"/>
  <c r="BF141" i="35"/>
  <c r="T141" i="35"/>
  <c r="R141" i="35"/>
  <c r="P141" i="35"/>
  <c r="BI138" i="35"/>
  <c r="BH138" i="35"/>
  <c r="BG138" i="35"/>
  <c r="BF138" i="35"/>
  <c r="T138" i="35"/>
  <c r="R138" i="35"/>
  <c r="P138" i="35"/>
  <c r="BI134" i="35"/>
  <c r="BH134" i="35"/>
  <c r="BG134" i="35"/>
  <c r="BF134" i="35"/>
  <c r="T134" i="35"/>
  <c r="R134" i="35"/>
  <c r="P134" i="35"/>
  <c r="BI130" i="35"/>
  <c r="BH130" i="35"/>
  <c r="BG130" i="35"/>
  <c r="BF130" i="35"/>
  <c r="T130" i="35"/>
  <c r="R130" i="35"/>
  <c r="P130" i="35"/>
  <c r="J124" i="35"/>
  <c r="J123" i="35"/>
  <c r="F123" i="35"/>
  <c r="F121" i="35"/>
  <c r="E119" i="35"/>
  <c r="J94" i="35"/>
  <c r="J93" i="35"/>
  <c r="F93" i="35"/>
  <c r="F91" i="35"/>
  <c r="E89" i="35"/>
  <c r="J20" i="35"/>
  <c r="E20" i="35"/>
  <c r="F124" i="35"/>
  <c r="J19" i="35"/>
  <c r="J14" i="35"/>
  <c r="J91" i="35"/>
  <c r="E7" i="35"/>
  <c r="E115" i="35"/>
  <c r="J39" i="34"/>
  <c r="J38" i="34"/>
  <c r="AY138" i="1" s="1"/>
  <c r="J37" i="34"/>
  <c r="AX138" i="1"/>
  <c r="BI386" i="34"/>
  <c r="BH386" i="34"/>
  <c r="BG386" i="34"/>
  <c r="BF386" i="34"/>
  <c r="T386" i="34"/>
  <c r="T385" i="34"/>
  <c r="R386" i="34"/>
  <c r="R385" i="34"/>
  <c r="P386" i="34"/>
  <c r="P385" i="34" s="1"/>
  <c r="BI381" i="34"/>
  <c r="BH381" i="34"/>
  <c r="BG381" i="34"/>
  <c r="BF381" i="34"/>
  <c r="T381" i="34"/>
  <c r="R381" i="34"/>
  <c r="P381" i="34"/>
  <c r="BI370" i="34"/>
  <c r="BH370" i="34"/>
  <c r="BG370" i="34"/>
  <c r="BF370" i="34"/>
  <c r="T370" i="34"/>
  <c r="T369" i="34" s="1"/>
  <c r="R370" i="34"/>
  <c r="R369" i="34" s="1"/>
  <c r="P370" i="34"/>
  <c r="P369" i="34" s="1"/>
  <c r="BI365" i="34"/>
  <c r="BH365" i="34"/>
  <c r="BG365" i="34"/>
  <c r="BF365" i="34"/>
  <c r="T365" i="34"/>
  <c r="R365" i="34"/>
  <c r="P365" i="34"/>
  <c r="BI361" i="34"/>
  <c r="BH361" i="34"/>
  <c r="BG361" i="34"/>
  <c r="BF361" i="34"/>
  <c r="T361" i="34"/>
  <c r="R361" i="34"/>
  <c r="P361" i="34"/>
  <c r="BI357" i="34"/>
  <c r="BH357" i="34"/>
  <c r="BG357" i="34"/>
  <c r="BF357" i="34"/>
  <c r="T357" i="34"/>
  <c r="R357" i="34"/>
  <c r="P357" i="34"/>
  <c r="BI353" i="34"/>
  <c r="BH353" i="34"/>
  <c r="BG353" i="34"/>
  <c r="BF353" i="34"/>
  <c r="T353" i="34"/>
  <c r="R353" i="34"/>
  <c r="P353" i="34"/>
  <c r="BI349" i="34"/>
  <c r="BH349" i="34"/>
  <c r="BG349" i="34"/>
  <c r="BF349" i="34"/>
  <c r="T349" i="34"/>
  <c r="R349" i="34"/>
  <c r="P349" i="34"/>
  <c r="BI345" i="34"/>
  <c r="BH345" i="34"/>
  <c r="BG345" i="34"/>
  <c r="BF345" i="34"/>
  <c r="T345" i="34"/>
  <c r="R345" i="34"/>
  <c r="P345" i="34"/>
  <c r="BI341" i="34"/>
  <c r="BH341" i="34"/>
  <c r="BG341" i="34"/>
  <c r="BF341" i="34"/>
  <c r="T341" i="34"/>
  <c r="R341" i="34"/>
  <c r="P341" i="34"/>
  <c r="BI337" i="34"/>
  <c r="BH337" i="34"/>
  <c r="BG337" i="34"/>
  <c r="BF337" i="34"/>
  <c r="T337" i="34"/>
  <c r="R337" i="34"/>
  <c r="P337" i="34"/>
  <c r="BI333" i="34"/>
  <c r="BH333" i="34"/>
  <c r="BG333" i="34"/>
  <c r="BF333" i="34"/>
  <c r="T333" i="34"/>
  <c r="R333" i="34"/>
  <c r="P333" i="34"/>
  <c r="BI328" i="34"/>
  <c r="BH328" i="34"/>
  <c r="BG328" i="34"/>
  <c r="BF328" i="34"/>
  <c r="T328" i="34"/>
  <c r="R328" i="34"/>
  <c r="P328" i="34"/>
  <c r="BI324" i="34"/>
  <c r="BH324" i="34"/>
  <c r="BG324" i="34"/>
  <c r="BF324" i="34"/>
  <c r="T324" i="34"/>
  <c r="R324" i="34"/>
  <c r="P324" i="34"/>
  <c r="BI319" i="34"/>
  <c r="BH319" i="34"/>
  <c r="BG319" i="34"/>
  <c r="BF319" i="34"/>
  <c r="T319" i="34"/>
  <c r="R319" i="34"/>
  <c r="P319" i="34"/>
  <c r="BI314" i="34"/>
  <c r="BH314" i="34"/>
  <c r="BG314" i="34"/>
  <c r="BF314" i="34"/>
  <c r="T314" i="34"/>
  <c r="R314" i="34"/>
  <c r="P314" i="34"/>
  <c r="BI308" i="34"/>
  <c r="BH308" i="34"/>
  <c r="BG308" i="34"/>
  <c r="BF308" i="34"/>
  <c r="T308" i="34"/>
  <c r="R308" i="34"/>
  <c r="P308" i="34"/>
  <c r="BI301" i="34"/>
  <c r="BH301" i="34"/>
  <c r="BG301" i="34"/>
  <c r="BF301" i="34"/>
  <c r="T301" i="34"/>
  <c r="R301" i="34"/>
  <c r="P301" i="34"/>
  <c r="BI297" i="34"/>
  <c r="BH297" i="34"/>
  <c r="BG297" i="34"/>
  <c r="BF297" i="34"/>
  <c r="T297" i="34"/>
  <c r="R297" i="34"/>
  <c r="P297" i="34"/>
  <c r="BI293" i="34"/>
  <c r="BH293" i="34"/>
  <c r="BG293" i="34"/>
  <c r="BF293" i="34"/>
  <c r="T293" i="34"/>
  <c r="R293" i="34"/>
  <c r="P293" i="34"/>
  <c r="BI287" i="34"/>
  <c r="BH287" i="34"/>
  <c r="BG287" i="34"/>
  <c r="BF287" i="34"/>
  <c r="T287" i="34"/>
  <c r="R287" i="34"/>
  <c r="P287" i="34"/>
  <c r="BI282" i="34"/>
  <c r="BH282" i="34"/>
  <c r="BG282" i="34"/>
  <c r="BF282" i="34"/>
  <c r="T282" i="34"/>
  <c r="R282" i="34"/>
  <c r="P282" i="34"/>
  <c r="BI277" i="34"/>
  <c r="BH277" i="34"/>
  <c r="BG277" i="34"/>
  <c r="BF277" i="34"/>
  <c r="T277" i="34"/>
  <c r="R277" i="34"/>
  <c r="P277" i="34"/>
  <c r="BI271" i="34"/>
  <c r="BH271" i="34"/>
  <c r="BG271" i="34"/>
  <c r="BF271" i="34"/>
  <c r="T271" i="34"/>
  <c r="R271" i="34"/>
  <c r="P271" i="34"/>
  <c r="BI265" i="34"/>
  <c r="BH265" i="34"/>
  <c r="BG265" i="34"/>
  <c r="BF265" i="34"/>
  <c r="T265" i="34"/>
  <c r="R265" i="34"/>
  <c r="P265" i="34"/>
  <c r="BI260" i="34"/>
  <c r="BH260" i="34"/>
  <c r="BG260" i="34"/>
  <c r="BF260" i="34"/>
  <c r="T260" i="34"/>
  <c r="R260" i="34"/>
  <c r="P260" i="34"/>
  <c r="BI255" i="34"/>
  <c r="BH255" i="34"/>
  <c r="BG255" i="34"/>
  <c r="BF255" i="34"/>
  <c r="T255" i="34"/>
  <c r="R255" i="34"/>
  <c r="P255" i="34"/>
  <c r="BI250" i="34"/>
  <c r="BH250" i="34"/>
  <c r="BG250" i="34"/>
  <c r="BF250" i="34"/>
  <c r="T250" i="34"/>
  <c r="R250" i="34"/>
  <c r="P250" i="34"/>
  <c r="BI245" i="34"/>
  <c r="BH245" i="34"/>
  <c r="BG245" i="34"/>
  <c r="BF245" i="34"/>
  <c r="T245" i="34"/>
  <c r="R245" i="34"/>
  <c r="P245" i="34"/>
  <c r="BI240" i="34"/>
  <c r="BH240" i="34"/>
  <c r="BG240" i="34"/>
  <c r="BF240" i="34"/>
  <c r="T240" i="34"/>
  <c r="R240" i="34"/>
  <c r="P240" i="34"/>
  <c r="BI236" i="34"/>
  <c r="BH236" i="34"/>
  <c r="BG236" i="34"/>
  <c r="BF236" i="34"/>
  <c r="T236" i="34"/>
  <c r="R236" i="34"/>
  <c r="P236" i="34"/>
  <c r="BI232" i="34"/>
  <c r="BH232" i="34"/>
  <c r="BG232" i="34"/>
  <c r="BF232" i="34"/>
  <c r="T232" i="34"/>
  <c r="R232" i="34"/>
  <c r="P232" i="34"/>
  <c r="BI228" i="34"/>
  <c r="BH228" i="34"/>
  <c r="BG228" i="34"/>
  <c r="BF228" i="34"/>
  <c r="T228" i="34"/>
  <c r="R228" i="34"/>
  <c r="P228" i="34"/>
  <c r="BI221" i="34"/>
  <c r="BH221" i="34"/>
  <c r="BG221" i="34"/>
  <c r="BF221" i="34"/>
  <c r="T221" i="34"/>
  <c r="R221" i="34"/>
  <c r="P221" i="34"/>
  <c r="BI218" i="34"/>
  <c r="BH218" i="34"/>
  <c r="BG218" i="34"/>
  <c r="BF218" i="34"/>
  <c r="T218" i="34"/>
  <c r="R218" i="34"/>
  <c r="P218" i="34"/>
  <c r="BI214" i="34"/>
  <c r="BH214" i="34"/>
  <c r="BG214" i="34"/>
  <c r="BF214" i="34"/>
  <c r="T214" i="34"/>
  <c r="R214" i="34"/>
  <c r="P214" i="34"/>
  <c r="BI210" i="34"/>
  <c r="BH210" i="34"/>
  <c r="BG210" i="34"/>
  <c r="BF210" i="34"/>
  <c r="T210" i="34"/>
  <c r="R210" i="34"/>
  <c r="P210" i="34"/>
  <c r="BI207" i="34"/>
  <c r="BH207" i="34"/>
  <c r="BG207" i="34"/>
  <c r="BF207" i="34"/>
  <c r="T207" i="34"/>
  <c r="R207" i="34"/>
  <c r="P207" i="34"/>
  <c r="BI203" i="34"/>
  <c r="BH203" i="34"/>
  <c r="BG203" i="34"/>
  <c r="BF203" i="34"/>
  <c r="T203" i="34"/>
  <c r="R203" i="34"/>
  <c r="P203" i="34"/>
  <c r="BI197" i="34"/>
  <c r="BH197" i="34"/>
  <c r="BG197" i="34"/>
  <c r="BF197" i="34"/>
  <c r="T197" i="34"/>
  <c r="R197" i="34"/>
  <c r="P197" i="34"/>
  <c r="BI191" i="34"/>
  <c r="BH191" i="34"/>
  <c r="BG191" i="34"/>
  <c r="BF191" i="34"/>
  <c r="T191" i="34"/>
  <c r="R191" i="34"/>
  <c r="P191" i="34"/>
  <c r="BI188" i="34"/>
  <c r="BH188" i="34"/>
  <c r="BG188" i="34"/>
  <c r="BF188" i="34"/>
  <c r="T188" i="34"/>
  <c r="R188" i="34"/>
  <c r="P188" i="34"/>
  <c r="BI180" i="34"/>
  <c r="BH180" i="34"/>
  <c r="BG180" i="34"/>
  <c r="BF180" i="34"/>
  <c r="T180" i="34"/>
  <c r="R180" i="34"/>
  <c r="P180" i="34"/>
  <c r="BI174" i="34"/>
  <c r="BH174" i="34"/>
  <c r="BG174" i="34"/>
  <c r="BF174" i="34"/>
  <c r="T174" i="34"/>
  <c r="R174" i="34"/>
  <c r="P174" i="34"/>
  <c r="BI170" i="34"/>
  <c r="BH170" i="34"/>
  <c r="BG170" i="34"/>
  <c r="BF170" i="34"/>
  <c r="T170" i="34"/>
  <c r="R170" i="34"/>
  <c r="P170" i="34"/>
  <c r="BI166" i="34"/>
  <c r="BH166" i="34"/>
  <c r="BG166" i="34"/>
  <c r="BF166" i="34"/>
  <c r="T166" i="34"/>
  <c r="R166" i="34"/>
  <c r="P166" i="34"/>
  <c r="BI162" i="34"/>
  <c r="BH162" i="34"/>
  <c r="BG162" i="34"/>
  <c r="BF162" i="34"/>
  <c r="T162" i="34"/>
  <c r="R162" i="34"/>
  <c r="P162" i="34"/>
  <c r="BI157" i="34"/>
  <c r="BH157" i="34"/>
  <c r="BG157" i="34"/>
  <c r="BF157" i="34"/>
  <c r="T157" i="34"/>
  <c r="R157" i="34"/>
  <c r="P157" i="34"/>
  <c r="BI153" i="34"/>
  <c r="BH153" i="34"/>
  <c r="BG153" i="34"/>
  <c r="BF153" i="34"/>
  <c r="T153" i="34"/>
  <c r="R153" i="34"/>
  <c r="P153" i="34"/>
  <c r="BI148" i="34"/>
  <c r="BH148" i="34"/>
  <c r="BG148" i="34"/>
  <c r="BF148" i="34"/>
  <c r="T148" i="34"/>
  <c r="R148" i="34"/>
  <c r="P148" i="34"/>
  <c r="BI144" i="34"/>
  <c r="BH144" i="34"/>
  <c r="BG144" i="34"/>
  <c r="BF144" i="34"/>
  <c r="T144" i="34"/>
  <c r="R144" i="34"/>
  <c r="P144" i="34"/>
  <c r="BI139" i="34"/>
  <c r="BH139" i="34"/>
  <c r="BG139" i="34"/>
  <c r="BF139" i="34"/>
  <c r="T139" i="34"/>
  <c r="R139" i="34"/>
  <c r="P139" i="34"/>
  <c r="BI135" i="34"/>
  <c r="BH135" i="34"/>
  <c r="BG135" i="34"/>
  <c r="BF135" i="34"/>
  <c r="T135" i="34"/>
  <c r="R135" i="34"/>
  <c r="P135" i="34"/>
  <c r="BI134" i="34"/>
  <c r="BH134" i="34"/>
  <c r="BG134" i="34"/>
  <c r="BF134" i="34"/>
  <c r="T134" i="34"/>
  <c r="R134" i="34"/>
  <c r="P134" i="34"/>
  <c r="BI130" i="34"/>
  <c r="BH130" i="34"/>
  <c r="BG130" i="34"/>
  <c r="BF130" i="34"/>
  <c r="T130" i="34"/>
  <c r="R130" i="34"/>
  <c r="P130" i="34"/>
  <c r="J124" i="34"/>
  <c r="J123" i="34"/>
  <c r="F123" i="34"/>
  <c r="F121" i="34"/>
  <c r="E119" i="34"/>
  <c r="J94" i="34"/>
  <c r="J93" i="34"/>
  <c r="F93" i="34"/>
  <c r="F91" i="34"/>
  <c r="E89" i="34"/>
  <c r="J20" i="34"/>
  <c r="E20" i="34"/>
  <c r="F124" i="34"/>
  <c r="J19" i="34"/>
  <c r="J14" i="34"/>
  <c r="J91" i="34"/>
  <c r="E7" i="34"/>
  <c r="E115" i="34" s="1"/>
  <c r="J39" i="33"/>
  <c r="J38" i="33"/>
  <c r="AY136" i="1"/>
  <c r="J37" i="33"/>
  <c r="AX136" i="1"/>
  <c r="BI193" i="33"/>
  <c r="BH193" i="33"/>
  <c r="BG193" i="33"/>
  <c r="BF193" i="33"/>
  <c r="T193" i="33"/>
  <c r="T192" i="33"/>
  <c r="R193" i="33"/>
  <c r="R192" i="33"/>
  <c r="P193" i="33"/>
  <c r="P192" i="33"/>
  <c r="BI189" i="33"/>
  <c r="BH189" i="33"/>
  <c r="BG189" i="33"/>
  <c r="BF189" i="33"/>
  <c r="T189" i="33"/>
  <c r="R189" i="33"/>
  <c r="P189" i="33"/>
  <c r="BI186" i="33"/>
  <c r="BH186" i="33"/>
  <c r="BG186" i="33"/>
  <c r="BF186" i="33"/>
  <c r="T186" i="33"/>
  <c r="R186" i="33"/>
  <c r="P186" i="33"/>
  <c r="BI183" i="33"/>
  <c r="BH183" i="33"/>
  <c r="BG183" i="33"/>
  <c r="BF183" i="33"/>
  <c r="T183" i="33"/>
  <c r="R183" i="33"/>
  <c r="P183" i="33"/>
  <c r="BI180" i="33"/>
  <c r="BH180" i="33"/>
  <c r="BG180" i="33"/>
  <c r="BF180" i="33"/>
  <c r="T180" i="33"/>
  <c r="R180" i="33"/>
  <c r="P180" i="33"/>
  <c r="BI178" i="33"/>
  <c r="BH178" i="33"/>
  <c r="BG178" i="33"/>
  <c r="BF178" i="33"/>
  <c r="T178" i="33"/>
  <c r="R178" i="33"/>
  <c r="P178" i="33"/>
  <c r="BI176" i="33"/>
  <c r="BH176" i="33"/>
  <c r="BG176" i="33"/>
  <c r="BF176" i="33"/>
  <c r="T176" i="33"/>
  <c r="R176" i="33"/>
  <c r="P176" i="33"/>
  <c r="BI175" i="33"/>
  <c r="BH175" i="33"/>
  <c r="BG175" i="33"/>
  <c r="BF175" i="33"/>
  <c r="T175" i="33"/>
  <c r="R175" i="33"/>
  <c r="P175" i="33"/>
  <c r="BI174" i="33"/>
  <c r="BH174" i="33"/>
  <c r="BG174" i="33"/>
  <c r="BF174" i="33"/>
  <c r="T174" i="33"/>
  <c r="R174" i="33"/>
  <c r="P174" i="33"/>
  <c r="BI172" i="33"/>
  <c r="BH172" i="33"/>
  <c r="BG172" i="33"/>
  <c r="BF172" i="33"/>
  <c r="T172" i="33"/>
  <c r="R172" i="33"/>
  <c r="P172" i="33"/>
  <c r="BI170" i="33"/>
  <c r="BH170" i="33"/>
  <c r="BG170" i="33"/>
  <c r="BF170" i="33"/>
  <c r="T170" i="33"/>
  <c r="R170" i="33"/>
  <c r="P170" i="33"/>
  <c r="BI168" i="33"/>
  <c r="BH168" i="33"/>
  <c r="BG168" i="33"/>
  <c r="BF168" i="33"/>
  <c r="T168" i="33"/>
  <c r="R168" i="33"/>
  <c r="P168" i="33"/>
  <c r="BI166" i="33"/>
  <c r="BH166" i="33"/>
  <c r="BG166" i="33"/>
  <c r="BF166" i="33"/>
  <c r="T166" i="33"/>
  <c r="R166" i="33"/>
  <c r="P166" i="33"/>
  <c r="BI164" i="33"/>
  <c r="BH164" i="33"/>
  <c r="BG164" i="33"/>
  <c r="BF164" i="33"/>
  <c r="T164" i="33"/>
  <c r="R164" i="33"/>
  <c r="P164" i="33"/>
  <c r="BI162" i="33"/>
  <c r="BH162" i="33"/>
  <c r="BG162" i="33"/>
  <c r="BF162" i="33"/>
  <c r="T162" i="33"/>
  <c r="R162" i="33"/>
  <c r="P162" i="33"/>
  <c r="BI159" i="33"/>
  <c r="BH159" i="33"/>
  <c r="BG159" i="33"/>
  <c r="BF159" i="33"/>
  <c r="T159" i="33"/>
  <c r="T158" i="33"/>
  <c r="R159" i="33"/>
  <c r="R158" i="33"/>
  <c r="P159" i="33"/>
  <c r="P158" i="33"/>
  <c r="BI156" i="33"/>
  <c r="BH156" i="33"/>
  <c r="BG156" i="33"/>
  <c r="BF156" i="33"/>
  <c r="T156" i="33"/>
  <c r="R156" i="33"/>
  <c r="P156" i="33"/>
  <c r="BI154" i="33"/>
  <c r="BH154" i="33"/>
  <c r="BG154" i="33"/>
  <c r="BF154" i="33"/>
  <c r="T154" i="33"/>
  <c r="R154" i="33"/>
  <c r="P154" i="33"/>
  <c r="BI148" i="33"/>
  <c r="BH148" i="33"/>
  <c r="BG148" i="33"/>
  <c r="BF148" i="33"/>
  <c r="T148" i="33"/>
  <c r="R148" i="33"/>
  <c r="P148" i="33"/>
  <c r="BI146" i="33"/>
  <c r="BH146" i="33"/>
  <c r="BG146" i="33"/>
  <c r="BF146" i="33"/>
  <c r="T146" i="33"/>
  <c r="R146" i="33"/>
  <c r="P146" i="33"/>
  <c r="BI143" i="33"/>
  <c r="BH143" i="33"/>
  <c r="BG143" i="33"/>
  <c r="BF143" i="33"/>
  <c r="T143" i="33"/>
  <c r="R143" i="33"/>
  <c r="P143" i="33"/>
  <c r="BI140" i="33"/>
  <c r="BH140" i="33"/>
  <c r="BG140" i="33"/>
  <c r="BF140" i="33"/>
  <c r="T140" i="33"/>
  <c r="R140" i="33"/>
  <c r="P140" i="33"/>
  <c r="BI137" i="33"/>
  <c r="BH137" i="33"/>
  <c r="BG137" i="33"/>
  <c r="BF137" i="33"/>
  <c r="T137" i="33"/>
  <c r="R137" i="33"/>
  <c r="P137" i="33"/>
  <c r="BI135" i="33"/>
  <c r="BH135" i="33"/>
  <c r="BG135" i="33"/>
  <c r="BF135" i="33"/>
  <c r="T135" i="33"/>
  <c r="R135" i="33"/>
  <c r="P135" i="33"/>
  <c r="BI132" i="33"/>
  <c r="BH132" i="33"/>
  <c r="BG132" i="33"/>
  <c r="BF132" i="33"/>
  <c r="T132" i="33"/>
  <c r="R132" i="33"/>
  <c r="P132" i="33"/>
  <c r="BI130" i="33"/>
  <c r="BH130" i="33"/>
  <c r="BG130" i="33"/>
  <c r="BF130" i="33"/>
  <c r="T130" i="33"/>
  <c r="R130" i="33"/>
  <c r="P130" i="33"/>
  <c r="J124" i="33"/>
  <c r="J123" i="33"/>
  <c r="F123" i="33"/>
  <c r="F121" i="33"/>
  <c r="E119" i="33"/>
  <c r="J94" i="33"/>
  <c r="J93" i="33"/>
  <c r="F93" i="33"/>
  <c r="F91" i="33"/>
  <c r="E89" i="33"/>
  <c r="J20" i="33"/>
  <c r="E20" i="33"/>
  <c r="F94" i="33"/>
  <c r="J19" i="33"/>
  <c r="J14" i="33"/>
  <c r="J121" i="33"/>
  <c r="E7" i="33"/>
  <c r="E115" i="33"/>
  <c r="J39" i="32"/>
  <c r="J38" i="32"/>
  <c r="AY134" i="1" s="1"/>
  <c r="J37" i="32"/>
  <c r="AX134" i="1"/>
  <c r="BI150" i="32"/>
  <c r="BH150" i="32"/>
  <c r="BG150" i="32"/>
  <c r="BF150" i="32"/>
  <c r="T150" i="32"/>
  <c r="R150" i="32"/>
  <c r="P150" i="32"/>
  <c r="BI148" i="32"/>
  <c r="BH148" i="32"/>
  <c r="BG148" i="32"/>
  <c r="BF148" i="32"/>
  <c r="T148" i="32"/>
  <c r="R148" i="32"/>
  <c r="P148" i="32"/>
  <c r="BI147" i="32"/>
  <c r="BH147" i="32"/>
  <c r="BG147" i="32"/>
  <c r="BF147" i="32"/>
  <c r="T147" i="32"/>
  <c r="R147" i="32"/>
  <c r="P147" i="32"/>
  <c r="BI146" i="32"/>
  <c r="BH146" i="32"/>
  <c r="BG146" i="32"/>
  <c r="BF146" i="32"/>
  <c r="T146" i="32"/>
  <c r="R146" i="32"/>
  <c r="P146" i="32"/>
  <c r="BI145" i="32"/>
  <c r="BH145" i="32"/>
  <c r="BG145" i="32"/>
  <c r="BF145" i="32"/>
  <c r="T145" i="32"/>
  <c r="R145" i="32"/>
  <c r="P145" i="32"/>
  <c r="BI144" i="32"/>
  <c r="BH144" i="32"/>
  <c r="BG144" i="32"/>
  <c r="BF144" i="32"/>
  <c r="T144" i="32"/>
  <c r="R144" i="32"/>
  <c r="P144" i="32"/>
  <c r="BI143" i="32"/>
  <c r="BH143" i="32"/>
  <c r="BG143" i="32"/>
  <c r="BF143" i="32"/>
  <c r="T143" i="32"/>
  <c r="R143" i="32"/>
  <c r="P143" i="32"/>
  <c r="BI140" i="32"/>
  <c r="BH140" i="32"/>
  <c r="BG140" i="32"/>
  <c r="BF140" i="32"/>
  <c r="T140" i="32"/>
  <c r="R140" i="32"/>
  <c r="P140" i="32"/>
  <c r="BI138" i="32"/>
  <c r="BH138" i="32"/>
  <c r="BG138" i="32"/>
  <c r="BF138" i="32"/>
  <c r="T138" i="32"/>
  <c r="R138" i="32"/>
  <c r="P138" i="32"/>
  <c r="BI136" i="32"/>
  <c r="BH136" i="32"/>
  <c r="BG136" i="32"/>
  <c r="BF136" i="32"/>
  <c r="T136" i="32"/>
  <c r="R136" i="32"/>
  <c r="P136" i="32"/>
  <c r="BI134" i="32"/>
  <c r="BH134" i="32"/>
  <c r="BG134" i="32"/>
  <c r="BF134" i="32"/>
  <c r="T134" i="32"/>
  <c r="R134" i="32"/>
  <c r="P134" i="32"/>
  <c r="BI132" i="32"/>
  <c r="BH132" i="32"/>
  <c r="BG132" i="32"/>
  <c r="BF132" i="32"/>
  <c r="T132" i="32"/>
  <c r="R132" i="32"/>
  <c r="P132" i="32"/>
  <c r="BI130" i="32"/>
  <c r="BH130" i="32"/>
  <c r="BG130" i="32"/>
  <c r="BF130" i="32"/>
  <c r="T130" i="32"/>
  <c r="R130" i="32"/>
  <c r="P130" i="32"/>
  <c r="BI128" i="32"/>
  <c r="BH128" i="32"/>
  <c r="BG128" i="32"/>
  <c r="BF128" i="32"/>
  <c r="T128" i="32"/>
  <c r="R128" i="32"/>
  <c r="P128" i="32"/>
  <c r="BI126" i="32"/>
  <c r="BH126" i="32"/>
  <c r="BG126" i="32"/>
  <c r="BF126" i="32"/>
  <c r="T126" i="32"/>
  <c r="R126" i="32"/>
  <c r="P126" i="32"/>
  <c r="J120" i="32"/>
  <c r="J119" i="32"/>
  <c r="F119" i="32"/>
  <c r="F117" i="32"/>
  <c r="E115" i="32"/>
  <c r="J94" i="32"/>
  <c r="J93" i="32"/>
  <c r="F93" i="32"/>
  <c r="F91" i="32"/>
  <c r="E89" i="32"/>
  <c r="J20" i="32"/>
  <c r="E20" i="32"/>
  <c r="F120" i="32"/>
  <c r="J19" i="32"/>
  <c r="J14" i="32"/>
  <c r="J117" i="32" s="1"/>
  <c r="E7" i="32"/>
  <c r="E85" i="32"/>
  <c r="J39" i="31"/>
  <c r="J38" i="31"/>
  <c r="AY133" i="1" s="1"/>
  <c r="J37" i="31"/>
  <c r="AX133" i="1" s="1"/>
  <c r="BI210" i="31"/>
  <c r="BH210" i="31"/>
  <c r="BG210" i="31"/>
  <c r="BF210" i="31"/>
  <c r="T210" i="31"/>
  <c r="R210" i="31"/>
  <c r="P210" i="31"/>
  <c r="BI209" i="31"/>
  <c r="BH209" i="31"/>
  <c r="BG209" i="31"/>
  <c r="BF209" i="31"/>
  <c r="T209" i="31"/>
  <c r="R209" i="31"/>
  <c r="P209" i="31"/>
  <c r="BI208" i="31"/>
  <c r="BH208" i="31"/>
  <c r="BG208" i="31"/>
  <c r="BF208" i="31"/>
  <c r="T208" i="31"/>
  <c r="R208" i="31"/>
  <c r="P208" i="31"/>
  <c r="BI206" i="31"/>
  <c r="BH206" i="31"/>
  <c r="BG206" i="31"/>
  <c r="BF206" i="31"/>
  <c r="T206" i="31"/>
  <c r="R206" i="31"/>
  <c r="P206" i="31"/>
  <c r="BI204" i="31"/>
  <c r="BH204" i="31"/>
  <c r="BG204" i="31"/>
  <c r="BF204" i="31"/>
  <c r="T204" i="31"/>
  <c r="R204" i="31"/>
  <c r="P204" i="31"/>
  <c r="BI203" i="31"/>
  <c r="BH203" i="31"/>
  <c r="BG203" i="31"/>
  <c r="BF203" i="31"/>
  <c r="T203" i="31"/>
  <c r="R203" i="31"/>
  <c r="P203" i="31"/>
  <c r="BI202" i="31"/>
  <c r="BH202" i="31"/>
  <c r="BG202" i="31"/>
  <c r="BF202" i="31"/>
  <c r="T202" i="31"/>
  <c r="R202" i="31"/>
  <c r="P202" i="31"/>
  <c r="BI201" i="31"/>
  <c r="BH201" i="31"/>
  <c r="BG201" i="31"/>
  <c r="BF201" i="31"/>
  <c r="T201" i="31"/>
  <c r="R201" i="31"/>
  <c r="P201" i="31"/>
  <c r="BI200" i="31"/>
  <c r="BH200" i="31"/>
  <c r="BG200" i="31"/>
  <c r="BF200" i="31"/>
  <c r="T200" i="31"/>
  <c r="R200" i="31"/>
  <c r="P200" i="31"/>
  <c r="BI199" i="31"/>
  <c r="BH199" i="31"/>
  <c r="BG199" i="31"/>
  <c r="BF199" i="31"/>
  <c r="T199" i="31"/>
  <c r="R199" i="31"/>
  <c r="P199" i="31"/>
  <c r="BI197" i="31"/>
  <c r="BH197" i="31"/>
  <c r="BG197" i="31"/>
  <c r="BF197" i="31"/>
  <c r="T197" i="31"/>
  <c r="R197" i="31"/>
  <c r="P197" i="31"/>
  <c r="BI195" i="31"/>
  <c r="BH195" i="31"/>
  <c r="BG195" i="31"/>
  <c r="BF195" i="31"/>
  <c r="T195" i="31"/>
  <c r="R195" i="31"/>
  <c r="P195" i="31"/>
  <c r="BI194" i="31"/>
  <c r="BH194" i="31"/>
  <c r="BG194" i="31"/>
  <c r="BF194" i="31"/>
  <c r="T194" i="31"/>
  <c r="R194" i="31"/>
  <c r="P194" i="31"/>
  <c r="BI193" i="31"/>
  <c r="BH193" i="31"/>
  <c r="BG193" i="31"/>
  <c r="BF193" i="31"/>
  <c r="T193" i="31"/>
  <c r="R193" i="31"/>
  <c r="P193" i="31"/>
  <c r="BI191" i="31"/>
  <c r="BH191" i="31"/>
  <c r="BG191" i="31"/>
  <c r="BF191" i="31"/>
  <c r="T191" i="31"/>
  <c r="R191" i="31"/>
  <c r="P191" i="31"/>
  <c r="BI190" i="31"/>
  <c r="BH190" i="31"/>
  <c r="BG190" i="31"/>
  <c r="BF190" i="31"/>
  <c r="T190" i="31"/>
  <c r="R190" i="31"/>
  <c r="P190"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80" i="31"/>
  <c r="BH180" i="31"/>
  <c r="BG180" i="31"/>
  <c r="BF180" i="31"/>
  <c r="T180" i="31"/>
  <c r="R180" i="31"/>
  <c r="P180" i="31"/>
  <c r="BI179" i="31"/>
  <c r="BH179" i="31"/>
  <c r="BG179" i="31"/>
  <c r="BF179" i="31"/>
  <c r="T179" i="31"/>
  <c r="R179" i="31"/>
  <c r="P179" i="31"/>
  <c r="BI178" i="31"/>
  <c r="BH178" i="31"/>
  <c r="BG178" i="31"/>
  <c r="BF178" i="31"/>
  <c r="T178" i="31"/>
  <c r="R178" i="31"/>
  <c r="P178" i="31"/>
  <c r="BI177" i="31"/>
  <c r="BH177" i="31"/>
  <c r="BG177" i="31"/>
  <c r="BF177" i="31"/>
  <c r="T177" i="31"/>
  <c r="R177" i="31"/>
  <c r="P177" i="3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0" i="31"/>
  <c r="BH170" i="31"/>
  <c r="BG170" i="31"/>
  <c r="BF170" i="31"/>
  <c r="T170" i="31"/>
  <c r="R170" i="31"/>
  <c r="P170" i="31"/>
  <c r="BI168" i="31"/>
  <c r="BH168" i="31"/>
  <c r="BG168" i="31"/>
  <c r="BF168" i="31"/>
  <c r="T168" i="31"/>
  <c r="R168" i="31"/>
  <c r="P168" i="31"/>
  <c r="BI166" i="31"/>
  <c r="BH166" i="31"/>
  <c r="BG166" i="31"/>
  <c r="BF166" i="31"/>
  <c r="T166" i="31"/>
  <c r="R166" i="31"/>
  <c r="P166"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49" i="31"/>
  <c r="BH149" i="31"/>
  <c r="BG149" i="31"/>
  <c r="BF149" i="31"/>
  <c r="T149" i="31"/>
  <c r="T148" i="31"/>
  <c r="R149" i="31"/>
  <c r="R148" i="31" s="1"/>
  <c r="P149"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BI129" i="31"/>
  <c r="BH129" i="31"/>
  <c r="BG129" i="31"/>
  <c r="BF129" i="31"/>
  <c r="T129" i="31"/>
  <c r="R129" i="31"/>
  <c r="P129" i="31"/>
  <c r="J123" i="31"/>
  <c r="J122" i="31"/>
  <c r="F122" i="31"/>
  <c r="F120" i="31"/>
  <c r="E118" i="31"/>
  <c r="J94" i="31"/>
  <c r="J93" i="31"/>
  <c r="F93" i="31"/>
  <c r="F91" i="31"/>
  <c r="E89" i="31"/>
  <c r="J20" i="31"/>
  <c r="E20" i="31"/>
  <c r="F123" i="31"/>
  <c r="J19" i="31"/>
  <c r="J14" i="31"/>
  <c r="J120" i="31" s="1"/>
  <c r="E7" i="31"/>
  <c r="E114" i="31" s="1"/>
  <c r="J39" i="30"/>
  <c r="J38" i="30"/>
  <c r="AY132" i="1"/>
  <c r="J37" i="30"/>
  <c r="AX132" i="1" s="1"/>
  <c r="BI144" i="30"/>
  <c r="BH144" i="30"/>
  <c r="BG144" i="30"/>
  <c r="BF144" i="30"/>
  <c r="T144" i="30"/>
  <c r="R144" i="30"/>
  <c r="P144" i="30"/>
  <c r="BI143" i="30"/>
  <c r="BH143" i="30"/>
  <c r="BG143" i="30"/>
  <c r="BF143" i="30"/>
  <c r="T143" i="30"/>
  <c r="R143" i="30"/>
  <c r="P143" i="30"/>
  <c r="BI134" i="30"/>
  <c r="BH134" i="30"/>
  <c r="BG134" i="30"/>
  <c r="BF134" i="30"/>
  <c r="T134" i="30"/>
  <c r="T133" i="30"/>
  <c r="R134" i="30"/>
  <c r="R133" i="30" s="1"/>
  <c r="P134" i="30"/>
  <c r="P133" i="30"/>
  <c r="BI129" i="30"/>
  <c r="BH129" i="30"/>
  <c r="BG129" i="30"/>
  <c r="BF129" i="30"/>
  <c r="T129" i="30"/>
  <c r="R129" i="30"/>
  <c r="P129" i="30"/>
  <c r="BI128" i="30"/>
  <c r="BH128" i="30"/>
  <c r="BG128" i="30"/>
  <c r="BF128" i="30"/>
  <c r="T128" i="30"/>
  <c r="R128" i="30"/>
  <c r="P128" i="30"/>
  <c r="J122" i="30"/>
  <c r="J121" i="30"/>
  <c r="F121" i="30"/>
  <c r="F119" i="30"/>
  <c r="E117" i="30"/>
  <c r="J94" i="30"/>
  <c r="J93" i="30"/>
  <c r="F93" i="30"/>
  <c r="F91" i="30"/>
  <c r="E89" i="30"/>
  <c r="J20" i="30"/>
  <c r="E20" i="30"/>
  <c r="F122" i="30"/>
  <c r="J19" i="30"/>
  <c r="J14" i="30"/>
  <c r="J119" i="30" s="1"/>
  <c r="E7" i="30"/>
  <c r="E85" i="30"/>
  <c r="J39" i="29"/>
  <c r="J38" i="29"/>
  <c r="AY131" i="1" s="1"/>
  <c r="J37" i="29"/>
  <c r="AX131" i="1" s="1"/>
  <c r="BI260" i="29"/>
  <c r="BH260" i="29"/>
  <c r="BG260" i="29"/>
  <c r="BF260" i="29"/>
  <c r="T260" i="29"/>
  <c r="R260" i="29"/>
  <c r="P260" i="29"/>
  <c r="BI259" i="29"/>
  <c r="BH259" i="29"/>
  <c r="BG259" i="29"/>
  <c r="BF259" i="29"/>
  <c r="T259" i="29"/>
  <c r="R259" i="29"/>
  <c r="P259" i="29"/>
  <c r="BI251" i="29"/>
  <c r="BH251" i="29"/>
  <c r="BG251" i="29"/>
  <c r="BF251" i="29"/>
  <c r="T251" i="29"/>
  <c r="R251" i="29"/>
  <c r="P251" i="29"/>
  <c r="BI250" i="29"/>
  <c r="BH250" i="29"/>
  <c r="BG250" i="29"/>
  <c r="BF250" i="29"/>
  <c r="T250" i="29"/>
  <c r="R250" i="29"/>
  <c r="P250" i="29"/>
  <c r="BI249" i="29"/>
  <c r="BH249" i="29"/>
  <c r="BG249" i="29"/>
  <c r="BF249" i="29"/>
  <c r="T249" i="29"/>
  <c r="R249" i="29"/>
  <c r="P249" i="29"/>
  <c r="BI244" i="29"/>
  <c r="BH244" i="29"/>
  <c r="BG244" i="29"/>
  <c r="BF244" i="29"/>
  <c r="T244" i="29"/>
  <c r="R244" i="29"/>
  <c r="P244" i="29"/>
  <c r="BI240" i="29"/>
  <c r="BH240" i="29"/>
  <c r="BG240" i="29"/>
  <c r="BF240" i="29"/>
  <c r="T240" i="29"/>
  <c r="R240" i="29"/>
  <c r="P240" i="29"/>
  <c r="BI235" i="29"/>
  <c r="BH235" i="29"/>
  <c r="BG235" i="29"/>
  <c r="BF235" i="29"/>
  <c r="T235" i="29"/>
  <c r="R235" i="29"/>
  <c r="P235" i="29"/>
  <c r="BI233" i="29"/>
  <c r="BH233" i="29"/>
  <c r="BG233" i="29"/>
  <c r="BF233" i="29"/>
  <c r="T233" i="29"/>
  <c r="R233" i="29"/>
  <c r="P233" i="29"/>
  <c r="BI229" i="29"/>
  <c r="BH229" i="29"/>
  <c r="BG229" i="29"/>
  <c r="BF229" i="29"/>
  <c r="T229" i="29"/>
  <c r="R229" i="29"/>
  <c r="P229" i="29"/>
  <c r="BI226" i="29"/>
  <c r="BH226" i="29"/>
  <c r="BG226" i="29"/>
  <c r="BF226" i="29"/>
  <c r="T226" i="29"/>
  <c r="T225" i="29"/>
  <c r="R226" i="29"/>
  <c r="R225" i="29"/>
  <c r="P226" i="29"/>
  <c r="P225" i="29"/>
  <c r="BI221" i="29"/>
  <c r="BH221" i="29"/>
  <c r="BG221" i="29"/>
  <c r="BF221" i="29"/>
  <c r="T221" i="29"/>
  <c r="R221" i="29"/>
  <c r="P221" i="29"/>
  <c r="BI218" i="29"/>
  <c r="BH218" i="29"/>
  <c r="BG218" i="29"/>
  <c r="BF218" i="29"/>
  <c r="T218" i="29"/>
  <c r="R218" i="29"/>
  <c r="P218" i="29"/>
  <c r="BI217" i="29"/>
  <c r="BH217" i="29"/>
  <c r="BG217" i="29"/>
  <c r="BF217" i="29"/>
  <c r="T217" i="29"/>
  <c r="R217" i="29"/>
  <c r="P217" i="29"/>
  <c r="BI213" i="29"/>
  <c r="BH213" i="29"/>
  <c r="BG213" i="29"/>
  <c r="BF213" i="29"/>
  <c r="T213" i="29"/>
  <c r="R213" i="29"/>
  <c r="P213" i="29"/>
  <c r="BI208" i="29"/>
  <c r="BH208" i="29"/>
  <c r="BG208" i="29"/>
  <c r="BF208" i="29"/>
  <c r="T208" i="29"/>
  <c r="R208" i="29"/>
  <c r="P208" i="29"/>
  <c r="BI205" i="29"/>
  <c r="BH205" i="29"/>
  <c r="BG205" i="29"/>
  <c r="BF205" i="29"/>
  <c r="T205" i="29"/>
  <c r="R205" i="29"/>
  <c r="P205" i="29"/>
  <c r="BI203" i="29"/>
  <c r="BH203" i="29"/>
  <c r="BG203" i="29"/>
  <c r="BF203" i="29"/>
  <c r="T203" i="29"/>
  <c r="R203" i="29"/>
  <c r="P203" i="29"/>
  <c r="BI201" i="29"/>
  <c r="BH201" i="29"/>
  <c r="BG201" i="29"/>
  <c r="BF201" i="29"/>
  <c r="T201" i="29"/>
  <c r="R201" i="29"/>
  <c r="P201" i="29"/>
  <c r="BI199" i="29"/>
  <c r="BH199" i="29"/>
  <c r="BG199" i="29"/>
  <c r="BF199" i="29"/>
  <c r="T199" i="29"/>
  <c r="R199" i="29"/>
  <c r="P199" i="29"/>
  <c r="BI197" i="29"/>
  <c r="BH197" i="29"/>
  <c r="BG197" i="29"/>
  <c r="BF197" i="29"/>
  <c r="T197" i="29"/>
  <c r="R197" i="29"/>
  <c r="P197" i="29"/>
  <c r="BI196" i="29"/>
  <c r="BH196" i="29"/>
  <c r="BG196" i="29"/>
  <c r="BF196" i="29"/>
  <c r="T196" i="29"/>
  <c r="R196" i="29"/>
  <c r="P196" i="29"/>
  <c r="BI193" i="29"/>
  <c r="BH193" i="29"/>
  <c r="BG193" i="29"/>
  <c r="BF193" i="29"/>
  <c r="T193" i="29"/>
  <c r="R193" i="29"/>
  <c r="P193" i="29"/>
  <c r="BI189" i="29"/>
  <c r="BH189" i="29"/>
  <c r="BG189" i="29"/>
  <c r="BF189" i="29"/>
  <c r="T189" i="29"/>
  <c r="R189" i="29"/>
  <c r="P189" i="29"/>
  <c r="BI185" i="29"/>
  <c r="BH185" i="29"/>
  <c r="BG185" i="29"/>
  <c r="BF185" i="29"/>
  <c r="T185" i="29"/>
  <c r="R185" i="29"/>
  <c r="P185" i="29"/>
  <c r="BI181" i="29"/>
  <c r="BH181" i="29"/>
  <c r="BG181" i="29"/>
  <c r="BF181" i="29"/>
  <c r="T181" i="29"/>
  <c r="R181" i="29"/>
  <c r="P181" i="29"/>
  <c r="BI177" i="29"/>
  <c r="BH177" i="29"/>
  <c r="BG177" i="29"/>
  <c r="BF177" i="29"/>
  <c r="T177" i="29"/>
  <c r="R177" i="29"/>
  <c r="P177" i="29"/>
  <c r="BI173" i="29"/>
  <c r="BH173" i="29"/>
  <c r="BG173" i="29"/>
  <c r="BF173" i="29"/>
  <c r="T173" i="29"/>
  <c r="R173" i="29"/>
  <c r="P173" i="29"/>
  <c r="BI172" i="29"/>
  <c r="BH172" i="29"/>
  <c r="BG172" i="29"/>
  <c r="BF172" i="29"/>
  <c r="T172" i="29"/>
  <c r="R172" i="29"/>
  <c r="P172" i="29"/>
  <c r="BI168" i="29"/>
  <c r="BH168" i="29"/>
  <c r="BG168" i="29"/>
  <c r="BF168" i="29"/>
  <c r="T168" i="29"/>
  <c r="R168" i="29"/>
  <c r="P168" i="29"/>
  <c r="BI161" i="29"/>
  <c r="BH161" i="29"/>
  <c r="BG161" i="29"/>
  <c r="BF161" i="29"/>
  <c r="T161" i="29"/>
  <c r="R161" i="29"/>
  <c r="P161" i="29"/>
  <c r="BI155" i="29"/>
  <c r="BH155" i="29"/>
  <c r="BG155" i="29"/>
  <c r="BF155" i="29"/>
  <c r="T155" i="29"/>
  <c r="R155" i="29"/>
  <c r="P155" i="29"/>
  <c r="BI148" i="29"/>
  <c r="BH148" i="29"/>
  <c r="BG148" i="29"/>
  <c r="BF148" i="29"/>
  <c r="T148" i="29"/>
  <c r="R148" i="29"/>
  <c r="P148" i="29"/>
  <c r="BI142" i="29"/>
  <c r="BH142" i="29"/>
  <c r="BG142" i="29"/>
  <c r="BF142" i="29"/>
  <c r="T142" i="29"/>
  <c r="R142" i="29"/>
  <c r="P142" i="29"/>
  <c r="BI139" i="29"/>
  <c r="BH139" i="29"/>
  <c r="BG139" i="29"/>
  <c r="BF139" i="29"/>
  <c r="T139" i="29"/>
  <c r="R139" i="29"/>
  <c r="P139" i="29"/>
  <c r="BI135" i="29"/>
  <c r="BH135" i="29"/>
  <c r="BG135" i="29"/>
  <c r="BF135" i="29"/>
  <c r="T135" i="29"/>
  <c r="R135" i="29"/>
  <c r="P135" i="29"/>
  <c r="J129" i="29"/>
  <c r="J128" i="29"/>
  <c r="F128" i="29"/>
  <c r="F126" i="29"/>
  <c r="E124" i="29"/>
  <c r="J94" i="29"/>
  <c r="J93" i="29"/>
  <c r="F93" i="29"/>
  <c r="F91" i="29"/>
  <c r="E89" i="29"/>
  <c r="J20" i="29"/>
  <c r="E20" i="29"/>
  <c r="F129" i="29"/>
  <c r="J19" i="29"/>
  <c r="J14" i="29"/>
  <c r="J91" i="29"/>
  <c r="E7" i="29"/>
  <c r="E120" i="29" s="1"/>
  <c r="J39" i="28"/>
  <c r="J38" i="28"/>
  <c r="AY129" i="1"/>
  <c r="J37" i="28"/>
  <c r="AX129" i="1"/>
  <c r="BI129" i="28"/>
  <c r="BH129" i="28"/>
  <c r="BG129" i="28"/>
  <c r="BF129" i="28"/>
  <c r="T129" i="28"/>
  <c r="T128" i="28" s="1"/>
  <c r="R129" i="28"/>
  <c r="R128" i="28" s="1"/>
  <c r="P129" i="28"/>
  <c r="P128" i="28" s="1"/>
  <c r="BI127" i="28"/>
  <c r="BH127" i="28"/>
  <c r="BG127" i="28"/>
  <c r="BF127" i="28"/>
  <c r="T127" i="28"/>
  <c r="R127" i="28"/>
  <c r="P127" i="28"/>
  <c r="BI126" i="28"/>
  <c r="BH126" i="28"/>
  <c r="BG126" i="28"/>
  <c r="BF126" i="28"/>
  <c r="T126" i="28"/>
  <c r="R126" i="28"/>
  <c r="P126" i="28"/>
  <c r="J120" i="28"/>
  <c r="J119" i="28"/>
  <c r="F119" i="28"/>
  <c r="F117" i="28"/>
  <c r="E115" i="28"/>
  <c r="J94" i="28"/>
  <c r="J93" i="28"/>
  <c r="F93" i="28"/>
  <c r="F91" i="28"/>
  <c r="E89" i="28"/>
  <c r="J20" i="28"/>
  <c r="E20" i="28"/>
  <c r="F94" i="28"/>
  <c r="J19" i="28"/>
  <c r="J14" i="28"/>
  <c r="J117" i="28"/>
  <c r="E7" i="28"/>
  <c r="E111" i="28"/>
  <c r="J39" i="27"/>
  <c r="J38" i="27"/>
  <c r="AY128" i="1" s="1"/>
  <c r="J37" i="27"/>
  <c r="AX128" i="1"/>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0" i="27"/>
  <c r="BH140" i="27"/>
  <c r="BG140" i="27"/>
  <c r="BF140" i="27"/>
  <c r="T140" i="27"/>
  <c r="R140" i="27"/>
  <c r="P140" i="27"/>
  <c r="BI139" i="27"/>
  <c r="BH139" i="27"/>
  <c r="BG139" i="27"/>
  <c r="BF139" i="27"/>
  <c r="T139" i="27"/>
  <c r="R139" i="27"/>
  <c r="P139" i="27"/>
  <c r="BI138" i="27"/>
  <c r="BH138" i="27"/>
  <c r="BG138" i="27"/>
  <c r="BF138" i="27"/>
  <c r="T138" i="27"/>
  <c r="R138" i="27"/>
  <c r="P138"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29" i="27"/>
  <c r="BH129" i="27"/>
  <c r="BG129" i="27"/>
  <c r="BF129" i="27"/>
  <c r="T129" i="27"/>
  <c r="R129" i="27"/>
  <c r="P129" i="27"/>
  <c r="BI128" i="27"/>
  <c r="BH128" i="27"/>
  <c r="BG128" i="27"/>
  <c r="BF128" i="27"/>
  <c r="T128" i="27"/>
  <c r="R128" i="27"/>
  <c r="P128" i="27"/>
  <c r="J122" i="27"/>
  <c r="J121" i="27"/>
  <c r="F121" i="27"/>
  <c r="F119" i="27"/>
  <c r="E117" i="27"/>
  <c r="J94" i="27"/>
  <c r="J93" i="27"/>
  <c r="F93" i="27"/>
  <c r="F91" i="27"/>
  <c r="E89" i="27"/>
  <c r="J20" i="27"/>
  <c r="E20" i="27"/>
  <c r="F122" i="27"/>
  <c r="J19" i="27"/>
  <c r="J14" i="27"/>
  <c r="J119" i="27"/>
  <c r="E7" i="27"/>
  <c r="E85" i="27" s="1"/>
  <c r="J39" i="26"/>
  <c r="J38" i="26"/>
  <c r="AY127" i="1"/>
  <c r="J37" i="26"/>
  <c r="AX127" i="1"/>
  <c r="BI213" i="26"/>
  <c r="BH213" i="26"/>
  <c r="BG213" i="26"/>
  <c r="BF213" i="26"/>
  <c r="T213" i="26"/>
  <c r="R213" i="26"/>
  <c r="P213" i="26"/>
  <c r="BI212" i="26"/>
  <c r="BH212" i="26"/>
  <c r="BG212" i="26"/>
  <c r="BF212" i="26"/>
  <c r="T212" i="26"/>
  <c r="R212" i="26"/>
  <c r="P212" i="26"/>
  <c r="BI210" i="26"/>
  <c r="BH210" i="26"/>
  <c r="BG210" i="26"/>
  <c r="BF210" i="26"/>
  <c r="T210" i="26"/>
  <c r="R210" i="26"/>
  <c r="P210" i="26"/>
  <c r="BI209" i="26"/>
  <c r="BH209" i="26"/>
  <c r="BG209" i="26"/>
  <c r="BF209" i="26"/>
  <c r="T209" i="26"/>
  <c r="R209" i="26"/>
  <c r="P209" i="26"/>
  <c r="BI208" i="26"/>
  <c r="BH208" i="26"/>
  <c r="BG208" i="26"/>
  <c r="BF208" i="26"/>
  <c r="T208" i="26"/>
  <c r="R208" i="26"/>
  <c r="P208" i="26"/>
  <c r="BI207" i="26"/>
  <c r="BH207" i="26"/>
  <c r="BG207" i="26"/>
  <c r="BF207" i="26"/>
  <c r="T207" i="26"/>
  <c r="R207" i="26"/>
  <c r="P207" i="26"/>
  <c r="BI206" i="26"/>
  <c r="BH206" i="26"/>
  <c r="BG206" i="26"/>
  <c r="BF206" i="26"/>
  <c r="T206" i="26"/>
  <c r="R206" i="26"/>
  <c r="P206" i="26"/>
  <c r="BI205" i="26"/>
  <c r="BH205" i="26"/>
  <c r="BG205" i="26"/>
  <c r="BF205" i="26"/>
  <c r="T205" i="26"/>
  <c r="R205" i="26"/>
  <c r="P205" i="26"/>
  <c r="BI204" i="26"/>
  <c r="BH204" i="26"/>
  <c r="BG204" i="26"/>
  <c r="BF204" i="26"/>
  <c r="T204" i="26"/>
  <c r="R204" i="26"/>
  <c r="P204" i="26"/>
  <c r="BI203" i="26"/>
  <c r="BH203" i="26"/>
  <c r="BG203" i="26"/>
  <c r="BF203" i="26"/>
  <c r="T203" i="26"/>
  <c r="R203" i="26"/>
  <c r="P203" i="26"/>
  <c r="BI200" i="26"/>
  <c r="BH200" i="26"/>
  <c r="BG200" i="26"/>
  <c r="BF200" i="26"/>
  <c r="T200" i="26"/>
  <c r="R200" i="26"/>
  <c r="P200" i="26"/>
  <c r="BI198" i="26"/>
  <c r="BH198" i="26"/>
  <c r="BG198" i="26"/>
  <c r="BF198" i="26"/>
  <c r="T198" i="26"/>
  <c r="R198" i="26"/>
  <c r="P198" i="26"/>
  <c r="BI196" i="26"/>
  <c r="BH196" i="26"/>
  <c r="BG196" i="26"/>
  <c r="BF196" i="26"/>
  <c r="T196" i="26"/>
  <c r="R196" i="26"/>
  <c r="P196" i="26"/>
  <c r="BI194" i="26"/>
  <c r="BH194" i="26"/>
  <c r="BG194" i="26"/>
  <c r="BF194" i="26"/>
  <c r="T194" i="26"/>
  <c r="R194" i="26"/>
  <c r="P194"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8" i="26"/>
  <c r="BH188" i="26"/>
  <c r="BG188" i="26"/>
  <c r="BF188" i="26"/>
  <c r="T188" i="26"/>
  <c r="R188" i="26"/>
  <c r="P188" i="26"/>
  <c r="BI185" i="26"/>
  <c r="BH185" i="26"/>
  <c r="BG185" i="26"/>
  <c r="BF185" i="26"/>
  <c r="T185" i="26"/>
  <c r="R185" i="26"/>
  <c r="P185" i="26"/>
  <c r="BI183" i="26"/>
  <c r="BH183" i="26"/>
  <c r="BG183" i="26"/>
  <c r="BF183" i="26"/>
  <c r="T183" i="26"/>
  <c r="R183" i="26"/>
  <c r="P183" i="26"/>
  <c r="BI181" i="26"/>
  <c r="BH181" i="26"/>
  <c r="BG181" i="26"/>
  <c r="BF181" i="26"/>
  <c r="T181" i="26"/>
  <c r="R181" i="26"/>
  <c r="P181" i="26"/>
  <c r="BI179" i="26"/>
  <c r="BH179" i="26"/>
  <c r="BG179" i="26"/>
  <c r="BF179" i="26"/>
  <c r="T179" i="26"/>
  <c r="R179" i="26"/>
  <c r="P179" i="26"/>
  <c r="BI177" i="26"/>
  <c r="BH177" i="26"/>
  <c r="BG177" i="26"/>
  <c r="BF177" i="26"/>
  <c r="T177" i="26"/>
  <c r="R177" i="26"/>
  <c r="P177" i="26"/>
  <c r="BI175" i="26"/>
  <c r="BH175" i="26"/>
  <c r="BG175" i="26"/>
  <c r="BF175" i="26"/>
  <c r="T175" i="26"/>
  <c r="R175" i="26"/>
  <c r="P175" i="26"/>
  <c r="BI173" i="26"/>
  <c r="BH173" i="26"/>
  <c r="BG173" i="26"/>
  <c r="BF173" i="26"/>
  <c r="T173" i="26"/>
  <c r="R173" i="26"/>
  <c r="P173" i="26"/>
  <c r="BI171" i="26"/>
  <c r="BH171" i="26"/>
  <c r="BG171" i="26"/>
  <c r="BF171" i="26"/>
  <c r="T171" i="26"/>
  <c r="R171" i="26"/>
  <c r="P171" i="26"/>
  <c r="BI169" i="26"/>
  <c r="BH169" i="26"/>
  <c r="BG169" i="26"/>
  <c r="BF169" i="26"/>
  <c r="T169" i="26"/>
  <c r="R169" i="26"/>
  <c r="P169" i="26"/>
  <c r="BI167" i="26"/>
  <c r="BH167" i="26"/>
  <c r="BG167" i="26"/>
  <c r="BF167" i="26"/>
  <c r="T167" i="26"/>
  <c r="R167" i="26"/>
  <c r="P167" i="26"/>
  <c r="BI165" i="26"/>
  <c r="BH165" i="26"/>
  <c r="BG165" i="26"/>
  <c r="BF165" i="26"/>
  <c r="T165" i="26"/>
  <c r="R165" i="26"/>
  <c r="P165" i="26"/>
  <c r="BI163" i="26"/>
  <c r="BH163" i="26"/>
  <c r="BG163" i="26"/>
  <c r="BF163" i="26"/>
  <c r="T163" i="26"/>
  <c r="R163" i="26"/>
  <c r="P163" i="26"/>
  <c r="BI161" i="26"/>
  <c r="BH161" i="26"/>
  <c r="BG161" i="26"/>
  <c r="BF161" i="26"/>
  <c r="T161" i="26"/>
  <c r="R161" i="26"/>
  <c r="P161" i="26"/>
  <c r="BI159" i="26"/>
  <c r="BH159" i="26"/>
  <c r="BG159" i="26"/>
  <c r="BF159" i="26"/>
  <c r="T159" i="26"/>
  <c r="R159" i="26"/>
  <c r="P159" i="26"/>
  <c r="BI157" i="26"/>
  <c r="BH157" i="26"/>
  <c r="BG157" i="26"/>
  <c r="BF157" i="26"/>
  <c r="T157" i="26"/>
  <c r="R157" i="26"/>
  <c r="P157" i="26"/>
  <c r="BI155" i="26"/>
  <c r="BH155" i="26"/>
  <c r="BG155" i="26"/>
  <c r="BF155" i="26"/>
  <c r="T155" i="26"/>
  <c r="R155" i="26"/>
  <c r="P155" i="26"/>
  <c r="BI153" i="26"/>
  <c r="BH153" i="26"/>
  <c r="BG153" i="26"/>
  <c r="BF153" i="26"/>
  <c r="T153" i="26"/>
  <c r="R153" i="26"/>
  <c r="P153" i="26"/>
  <c r="BI151" i="26"/>
  <c r="BH151" i="26"/>
  <c r="BG151" i="26"/>
  <c r="BF151" i="26"/>
  <c r="T151" i="26"/>
  <c r="R151" i="26"/>
  <c r="P151" i="26"/>
  <c r="BI149" i="26"/>
  <c r="BH149" i="26"/>
  <c r="BG149" i="26"/>
  <c r="BF149" i="26"/>
  <c r="T149" i="26"/>
  <c r="R149" i="26"/>
  <c r="P149" i="26"/>
  <c r="BI147" i="26"/>
  <c r="BH147" i="26"/>
  <c r="BG147" i="26"/>
  <c r="BF147" i="26"/>
  <c r="T147" i="26"/>
  <c r="R147" i="26"/>
  <c r="P147" i="26"/>
  <c r="BI145" i="26"/>
  <c r="BH145" i="26"/>
  <c r="BG145" i="26"/>
  <c r="BF145" i="26"/>
  <c r="T145" i="26"/>
  <c r="R145" i="26"/>
  <c r="P145" i="26"/>
  <c r="BI143" i="26"/>
  <c r="BH143" i="26"/>
  <c r="BG143" i="26"/>
  <c r="BF143" i="26"/>
  <c r="T143" i="26"/>
  <c r="R143" i="26"/>
  <c r="P143" i="26"/>
  <c r="BI141" i="26"/>
  <c r="BH141" i="26"/>
  <c r="BG141" i="26"/>
  <c r="BF141" i="26"/>
  <c r="T141" i="26"/>
  <c r="R141" i="26"/>
  <c r="P141" i="26"/>
  <c r="BI139" i="26"/>
  <c r="BH139" i="26"/>
  <c r="BG139" i="26"/>
  <c r="BF139" i="26"/>
  <c r="T139" i="26"/>
  <c r="R139" i="26"/>
  <c r="P139" i="26"/>
  <c r="BI137" i="26"/>
  <c r="BH137" i="26"/>
  <c r="BG137" i="26"/>
  <c r="BF137" i="26"/>
  <c r="T137" i="26"/>
  <c r="R137" i="26"/>
  <c r="P137" i="26"/>
  <c r="BI135" i="26"/>
  <c r="BH135" i="26"/>
  <c r="BG135" i="26"/>
  <c r="BF135" i="26"/>
  <c r="T135" i="26"/>
  <c r="R135" i="26"/>
  <c r="P135"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J121" i="26"/>
  <c r="J120" i="26"/>
  <c r="F120" i="26"/>
  <c r="F118" i="26"/>
  <c r="E116" i="26"/>
  <c r="J94" i="26"/>
  <c r="J93" i="26"/>
  <c r="F93" i="26"/>
  <c r="F91" i="26"/>
  <c r="E89" i="26"/>
  <c r="J20" i="26"/>
  <c r="E20" i="26"/>
  <c r="F121" i="26"/>
  <c r="J19" i="26"/>
  <c r="J14" i="26"/>
  <c r="J118" i="26" s="1"/>
  <c r="E7" i="26"/>
  <c r="E112" i="26" s="1"/>
  <c r="J39" i="25"/>
  <c r="J38" i="25"/>
  <c r="AY126" i="1"/>
  <c r="J37" i="25"/>
  <c r="AX126" i="1" s="1"/>
  <c r="BI276" i="25"/>
  <c r="BH276" i="25"/>
  <c r="BG276" i="25"/>
  <c r="BF276" i="25"/>
  <c r="T276" i="25"/>
  <c r="R276" i="25"/>
  <c r="P276" i="25"/>
  <c r="BI275" i="25"/>
  <c r="BH275" i="25"/>
  <c r="BG275" i="25"/>
  <c r="BF275" i="25"/>
  <c r="T275" i="25"/>
  <c r="R275" i="25"/>
  <c r="P275" i="25"/>
  <c r="BI274" i="25"/>
  <c r="BH274" i="25"/>
  <c r="BG274" i="25"/>
  <c r="BF274" i="25"/>
  <c r="T274" i="25"/>
  <c r="R274" i="25"/>
  <c r="P274" i="25"/>
  <c r="BI272" i="25"/>
  <c r="BH272" i="25"/>
  <c r="BG272" i="25"/>
  <c r="BF272" i="25"/>
  <c r="T272" i="25"/>
  <c r="R272" i="25"/>
  <c r="P272" i="25"/>
  <c r="BI269" i="25"/>
  <c r="BH269" i="25"/>
  <c r="BG269" i="25"/>
  <c r="BF269" i="25"/>
  <c r="T269" i="25"/>
  <c r="R269" i="25"/>
  <c r="P269" i="25"/>
  <c r="BI267" i="25"/>
  <c r="BH267" i="25"/>
  <c r="BG267" i="25"/>
  <c r="BF267" i="25"/>
  <c r="T267" i="25"/>
  <c r="R267" i="25"/>
  <c r="P267" i="25"/>
  <c r="BI265" i="25"/>
  <c r="BH265" i="25"/>
  <c r="BG265" i="25"/>
  <c r="BF265" i="25"/>
  <c r="T265" i="25"/>
  <c r="R265" i="25"/>
  <c r="P265" i="25"/>
  <c r="BI264" i="25"/>
  <c r="BH264" i="25"/>
  <c r="BG264" i="25"/>
  <c r="BF264" i="25"/>
  <c r="T264" i="25"/>
  <c r="R264" i="25"/>
  <c r="P264" i="25"/>
  <c r="BI263" i="25"/>
  <c r="BH263" i="25"/>
  <c r="BG263" i="25"/>
  <c r="BF263" i="25"/>
  <c r="T263" i="25"/>
  <c r="R263" i="25"/>
  <c r="P263" i="25"/>
  <c r="BI262" i="25"/>
  <c r="BH262" i="25"/>
  <c r="BG262" i="25"/>
  <c r="BF262" i="25"/>
  <c r="T262" i="25"/>
  <c r="R262" i="25"/>
  <c r="P262" i="25"/>
  <c r="BI260" i="25"/>
  <c r="BH260" i="25"/>
  <c r="BG260" i="25"/>
  <c r="BF260" i="25"/>
  <c r="T260" i="25"/>
  <c r="R260" i="25"/>
  <c r="P260" i="25"/>
  <c r="BI258" i="25"/>
  <c r="BH258" i="25"/>
  <c r="BG258" i="25"/>
  <c r="BF258" i="25"/>
  <c r="T258" i="25"/>
  <c r="R258" i="25"/>
  <c r="P258" i="25"/>
  <c r="BI257" i="25"/>
  <c r="BH257" i="25"/>
  <c r="BG257" i="25"/>
  <c r="BF257" i="25"/>
  <c r="T257" i="25"/>
  <c r="R257" i="25"/>
  <c r="P257" i="25"/>
  <c r="BI256" i="25"/>
  <c r="BH256" i="25"/>
  <c r="BG256" i="25"/>
  <c r="BF256" i="25"/>
  <c r="T256" i="25"/>
  <c r="R256" i="25"/>
  <c r="P256" i="25"/>
  <c r="BI255" i="25"/>
  <c r="BH255" i="25"/>
  <c r="BG255" i="25"/>
  <c r="BF255" i="25"/>
  <c r="T255" i="25"/>
  <c r="R255" i="25"/>
  <c r="P255" i="25"/>
  <c r="BI254" i="25"/>
  <c r="BH254" i="25"/>
  <c r="BG254" i="25"/>
  <c r="BF254" i="25"/>
  <c r="T254" i="25"/>
  <c r="R254" i="25"/>
  <c r="P254" i="25"/>
  <c r="BI253" i="25"/>
  <c r="BH253" i="25"/>
  <c r="BG253" i="25"/>
  <c r="BF253" i="25"/>
  <c r="T253" i="25"/>
  <c r="R253" i="25"/>
  <c r="P253" i="25"/>
  <c r="BI252" i="25"/>
  <c r="BH252" i="25"/>
  <c r="BG252" i="25"/>
  <c r="BF252" i="25"/>
  <c r="T252" i="25"/>
  <c r="R252" i="25"/>
  <c r="P252" i="25"/>
  <c r="BI251" i="25"/>
  <c r="BH251" i="25"/>
  <c r="BG251" i="25"/>
  <c r="BF251" i="25"/>
  <c r="T251" i="25"/>
  <c r="R251" i="25"/>
  <c r="P251" i="25"/>
  <c r="BI250" i="25"/>
  <c r="BH250" i="25"/>
  <c r="BG250" i="25"/>
  <c r="BF250" i="25"/>
  <c r="T250" i="25"/>
  <c r="R250" i="25"/>
  <c r="P250" i="25"/>
  <c r="BI249" i="25"/>
  <c r="BH249" i="25"/>
  <c r="BG249" i="25"/>
  <c r="BF249" i="25"/>
  <c r="T249" i="25"/>
  <c r="R249" i="25"/>
  <c r="P249" i="25"/>
  <c r="BI248" i="25"/>
  <c r="BH248" i="25"/>
  <c r="BG248" i="25"/>
  <c r="BF248" i="25"/>
  <c r="T248" i="25"/>
  <c r="R248" i="25"/>
  <c r="P248" i="25"/>
  <c r="BI247" i="25"/>
  <c r="BH247" i="25"/>
  <c r="BG247" i="25"/>
  <c r="BF247" i="25"/>
  <c r="T247" i="25"/>
  <c r="R247" i="25"/>
  <c r="P247" i="25"/>
  <c r="BI246" i="25"/>
  <c r="BH246" i="25"/>
  <c r="BG246" i="25"/>
  <c r="BF246" i="25"/>
  <c r="T246" i="25"/>
  <c r="R246" i="25"/>
  <c r="P246" i="25"/>
  <c r="BI245" i="25"/>
  <c r="BH245" i="25"/>
  <c r="BG245" i="25"/>
  <c r="BF245" i="25"/>
  <c r="T245" i="25"/>
  <c r="R245" i="25"/>
  <c r="P245" i="25"/>
  <c r="BI244" i="25"/>
  <c r="BH244" i="25"/>
  <c r="BG244" i="25"/>
  <c r="BF244" i="25"/>
  <c r="T244" i="25"/>
  <c r="R244" i="25"/>
  <c r="P244" i="25"/>
  <c r="BI243" i="25"/>
  <c r="BH243" i="25"/>
  <c r="BG243" i="25"/>
  <c r="BF243" i="25"/>
  <c r="T243" i="25"/>
  <c r="R243" i="25"/>
  <c r="P243" i="25"/>
  <c r="BI242" i="25"/>
  <c r="BH242" i="25"/>
  <c r="BG242" i="25"/>
  <c r="BF242" i="25"/>
  <c r="T242" i="25"/>
  <c r="R242" i="25"/>
  <c r="P242" i="25"/>
  <c r="BI241" i="25"/>
  <c r="BH241" i="25"/>
  <c r="BG241" i="25"/>
  <c r="BF241" i="25"/>
  <c r="T241" i="25"/>
  <c r="R241" i="25"/>
  <c r="P241" i="25"/>
  <c r="BI240" i="25"/>
  <c r="BH240" i="25"/>
  <c r="BG240" i="25"/>
  <c r="BF240" i="25"/>
  <c r="T240" i="25"/>
  <c r="R240" i="25"/>
  <c r="P240" i="25"/>
  <c r="BI239" i="25"/>
  <c r="BH239" i="25"/>
  <c r="BG239" i="25"/>
  <c r="BF239" i="25"/>
  <c r="T239" i="25"/>
  <c r="R239" i="25"/>
  <c r="P239" i="25"/>
  <c r="BI238" i="25"/>
  <c r="BH238" i="25"/>
  <c r="BG238" i="25"/>
  <c r="BF238" i="25"/>
  <c r="T238" i="25"/>
  <c r="R238" i="25"/>
  <c r="P238" i="25"/>
  <c r="BI237" i="25"/>
  <c r="BH237" i="25"/>
  <c r="BG237" i="25"/>
  <c r="BF237" i="25"/>
  <c r="T237" i="25"/>
  <c r="R237" i="25"/>
  <c r="P237" i="25"/>
  <c r="BI236" i="25"/>
  <c r="BH236" i="25"/>
  <c r="BG236" i="25"/>
  <c r="BF236" i="25"/>
  <c r="T236" i="25"/>
  <c r="R236" i="25"/>
  <c r="P236" i="25"/>
  <c r="BI235" i="25"/>
  <c r="BH235" i="25"/>
  <c r="BG235" i="25"/>
  <c r="BF235" i="25"/>
  <c r="T235" i="25"/>
  <c r="R235" i="25"/>
  <c r="P235" i="25"/>
  <c r="BI234" i="25"/>
  <c r="BH234" i="25"/>
  <c r="BG234" i="25"/>
  <c r="BF234" i="25"/>
  <c r="T234" i="25"/>
  <c r="R234" i="25"/>
  <c r="P234" i="25"/>
  <c r="BI232" i="25"/>
  <c r="BH232" i="25"/>
  <c r="BG232" i="25"/>
  <c r="BF232" i="25"/>
  <c r="T232" i="25"/>
  <c r="R232" i="25"/>
  <c r="P232" i="25"/>
  <c r="BI230" i="25"/>
  <c r="BH230" i="25"/>
  <c r="BG230" i="25"/>
  <c r="BF230" i="25"/>
  <c r="T230" i="25"/>
  <c r="R230" i="25"/>
  <c r="P230" i="25"/>
  <c r="BI228" i="25"/>
  <c r="BH228" i="25"/>
  <c r="BG228" i="25"/>
  <c r="BF228" i="25"/>
  <c r="T228" i="25"/>
  <c r="R228" i="25"/>
  <c r="P228" i="25"/>
  <c r="BI226" i="25"/>
  <c r="BH226" i="25"/>
  <c r="BG226" i="25"/>
  <c r="BF226" i="25"/>
  <c r="T226" i="25"/>
  <c r="R226" i="25"/>
  <c r="P226" i="25"/>
  <c r="BI224" i="25"/>
  <c r="BH224" i="25"/>
  <c r="BG224" i="25"/>
  <c r="BF224" i="25"/>
  <c r="T224" i="25"/>
  <c r="R224" i="25"/>
  <c r="P224" i="25"/>
  <c r="BI223" i="25"/>
  <c r="BH223" i="25"/>
  <c r="BG223" i="25"/>
  <c r="BF223" i="25"/>
  <c r="T223" i="25"/>
  <c r="R223" i="25"/>
  <c r="P223" i="25"/>
  <c r="BI222" i="25"/>
  <c r="BH222" i="25"/>
  <c r="BG222" i="25"/>
  <c r="BF222" i="25"/>
  <c r="T222" i="25"/>
  <c r="R222" i="25"/>
  <c r="P222" i="25"/>
  <c r="BI221" i="25"/>
  <c r="BH221" i="25"/>
  <c r="BG221" i="25"/>
  <c r="BF221" i="25"/>
  <c r="T221" i="25"/>
  <c r="R221" i="25"/>
  <c r="P221" i="25"/>
  <c r="BI220" i="25"/>
  <c r="BH220" i="25"/>
  <c r="BG220" i="25"/>
  <c r="BF220" i="25"/>
  <c r="T220" i="25"/>
  <c r="R220" i="25"/>
  <c r="P220" i="25"/>
  <c r="BI219" i="25"/>
  <c r="BH219" i="25"/>
  <c r="BG219" i="25"/>
  <c r="BF219" i="25"/>
  <c r="T219" i="25"/>
  <c r="R219" i="25"/>
  <c r="P219" i="25"/>
  <c r="BI217" i="25"/>
  <c r="BH217" i="25"/>
  <c r="BG217" i="25"/>
  <c r="BF217" i="25"/>
  <c r="T217" i="25"/>
  <c r="R217" i="25"/>
  <c r="P217" i="25"/>
  <c r="BI215" i="25"/>
  <c r="BH215" i="25"/>
  <c r="BG215" i="25"/>
  <c r="BF215" i="25"/>
  <c r="T215" i="25"/>
  <c r="R215" i="25"/>
  <c r="P215" i="25"/>
  <c r="BI213" i="25"/>
  <c r="BH213" i="25"/>
  <c r="BG213" i="25"/>
  <c r="BF213" i="25"/>
  <c r="T213" i="25"/>
  <c r="R213" i="25"/>
  <c r="P213" i="25"/>
  <c r="BI211" i="25"/>
  <c r="BH211" i="25"/>
  <c r="BG211" i="25"/>
  <c r="BF211" i="25"/>
  <c r="T211" i="25"/>
  <c r="R211" i="25"/>
  <c r="P211" i="25"/>
  <c r="BI209" i="25"/>
  <c r="BH209" i="25"/>
  <c r="BG209" i="25"/>
  <c r="BF209" i="25"/>
  <c r="T209" i="25"/>
  <c r="R209" i="25"/>
  <c r="P209" i="25"/>
  <c r="BI207" i="25"/>
  <c r="BH207" i="25"/>
  <c r="BG207" i="25"/>
  <c r="BF207" i="25"/>
  <c r="T207" i="25"/>
  <c r="R207" i="25"/>
  <c r="P207" i="25"/>
  <c r="BI206" i="25"/>
  <c r="BH206" i="25"/>
  <c r="BG206" i="25"/>
  <c r="BF206" i="25"/>
  <c r="T206" i="25"/>
  <c r="R206" i="25"/>
  <c r="P206" i="25"/>
  <c r="BI205" i="25"/>
  <c r="BH205" i="25"/>
  <c r="BG205" i="25"/>
  <c r="BF205" i="25"/>
  <c r="T205" i="25"/>
  <c r="R205" i="25"/>
  <c r="P205" i="25"/>
  <c r="BI204" i="25"/>
  <c r="BH204" i="25"/>
  <c r="BG204" i="25"/>
  <c r="BF204" i="25"/>
  <c r="T204" i="25"/>
  <c r="R204" i="25"/>
  <c r="P204" i="25"/>
  <c r="BI203" i="25"/>
  <c r="BH203" i="25"/>
  <c r="BG203" i="25"/>
  <c r="BF203" i="25"/>
  <c r="T203" i="25"/>
  <c r="R203" i="25"/>
  <c r="P203" i="25"/>
  <c r="BI202" i="25"/>
  <c r="BH202" i="25"/>
  <c r="BG202" i="25"/>
  <c r="BF202" i="25"/>
  <c r="T202" i="25"/>
  <c r="R202" i="25"/>
  <c r="P202" i="25"/>
  <c r="BI201" i="25"/>
  <c r="BH201" i="25"/>
  <c r="BG201" i="25"/>
  <c r="BF201" i="25"/>
  <c r="T201" i="25"/>
  <c r="R201" i="25"/>
  <c r="P201" i="25"/>
  <c r="BI200" i="25"/>
  <c r="BH200" i="25"/>
  <c r="BG200" i="25"/>
  <c r="BF200" i="25"/>
  <c r="T200" i="25"/>
  <c r="R200" i="25"/>
  <c r="P200" i="25"/>
  <c r="BI198" i="25"/>
  <c r="BH198" i="25"/>
  <c r="BG198" i="25"/>
  <c r="BF198" i="25"/>
  <c r="T198" i="25"/>
  <c r="R198" i="25"/>
  <c r="P198" i="25"/>
  <c r="BI196" i="25"/>
  <c r="BH196" i="25"/>
  <c r="BG196" i="25"/>
  <c r="BF196" i="25"/>
  <c r="T196" i="25"/>
  <c r="R196" i="25"/>
  <c r="P196" i="25"/>
  <c r="BI194" i="25"/>
  <c r="BH194" i="25"/>
  <c r="BG194" i="25"/>
  <c r="BF194" i="25"/>
  <c r="T194" i="25"/>
  <c r="R194" i="25"/>
  <c r="P194" i="25"/>
  <c r="BI192" i="25"/>
  <c r="BH192" i="25"/>
  <c r="BG192" i="25"/>
  <c r="BF192" i="25"/>
  <c r="T192" i="25"/>
  <c r="R192" i="25"/>
  <c r="P192" i="25"/>
  <c r="BI190" i="25"/>
  <c r="BH190" i="25"/>
  <c r="BG190" i="25"/>
  <c r="BF190" i="25"/>
  <c r="T190" i="25"/>
  <c r="R190" i="25"/>
  <c r="P190" i="25"/>
  <c r="BI188" i="25"/>
  <c r="BH188" i="25"/>
  <c r="BG188" i="25"/>
  <c r="BF188" i="25"/>
  <c r="T188" i="25"/>
  <c r="R188" i="25"/>
  <c r="P188" i="25"/>
  <c r="BI187" i="25"/>
  <c r="BH187" i="25"/>
  <c r="BG187" i="25"/>
  <c r="BF187" i="25"/>
  <c r="T187" i="25"/>
  <c r="R187" i="25"/>
  <c r="P187" i="25"/>
  <c r="BI186" i="25"/>
  <c r="BH186" i="25"/>
  <c r="BG186" i="25"/>
  <c r="BF186" i="25"/>
  <c r="T186" i="25"/>
  <c r="R186" i="25"/>
  <c r="P186" i="25"/>
  <c r="BI185" i="25"/>
  <c r="BH185" i="25"/>
  <c r="BG185" i="25"/>
  <c r="BF185" i="25"/>
  <c r="T185" i="25"/>
  <c r="R185" i="25"/>
  <c r="P185" i="25"/>
  <c r="BI184" i="25"/>
  <c r="BH184" i="25"/>
  <c r="BG184" i="25"/>
  <c r="BF184" i="25"/>
  <c r="T184" i="25"/>
  <c r="R184" i="25"/>
  <c r="P184" i="25"/>
  <c r="BI183" i="25"/>
  <c r="BH183" i="25"/>
  <c r="BG183" i="25"/>
  <c r="BF183" i="25"/>
  <c r="T183" i="25"/>
  <c r="R183" i="25"/>
  <c r="P183" i="25"/>
  <c r="BI182" i="25"/>
  <c r="BH182" i="25"/>
  <c r="BG182" i="25"/>
  <c r="BF182" i="25"/>
  <c r="T182" i="25"/>
  <c r="R182" i="25"/>
  <c r="P182" i="25"/>
  <c r="BI181" i="25"/>
  <c r="BH181" i="25"/>
  <c r="BG181" i="25"/>
  <c r="BF181" i="25"/>
  <c r="T181" i="25"/>
  <c r="R181" i="25"/>
  <c r="P181" i="25"/>
  <c r="BI180" i="25"/>
  <c r="BH180" i="25"/>
  <c r="BG180" i="25"/>
  <c r="BF180" i="25"/>
  <c r="T180" i="25"/>
  <c r="R180" i="25"/>
  <c r="P180" i="25"/>
  <c r="BI179" i="25"/>
  <c r="BH179" i="25"/>
  <c r="BG179" i="25"/>
  <c r="BF179" i="25"/>
  <c r="T179" i="25"/>
  <c r="R179" i="25"/>
  <c r="P179" i="25"/>
  <c r="BI178" i="25"/>
  <c r="BH178" i="25"/>
  <c r="BG178" i="25"/>
  <c r="BF178" i="25"/>
  <c r="T178" i="25"/>
  <c r="R178" i="25"/>
  <c r="P178" i="25"/>
  <c r="BI177" i="25"/>
  <c r="BH177" i="25"/>
  <c r="BG177" i="25"/>
  <c r="BF177" i="25"/>
  <c r="T177" i="25"/>
  <c r="R177" i="25"/>
  <c r="P177" i="25"/>
  <c r="BI176" i="25"/>
  <c r="BH176" i="25"/>
  <c r="BG176" i="25"/>
  <c r="BF176" i="25"/>
  <c r="T176" i="25"/>
  <c r="R176" i="25"/>
  <c r="P176" i="25"/>
  <c r="BI174" i="25"/>
  <c r="BH174" i="25"/>
  <c r="BG174" i="25"/>
  <c r="BF174" i="25"/>
  <c r="T174" i="25"/>
  <c r="R174" i="25"/>
  <c r="P174" i="25"/>
  <c r="BI173" i="25"/>
  <c r="BH173" i="25"/>
  <c r="BG173" i="25"/>
  <c r="BF173" i="25"/>
  <c r="T173" i="25"/>
  <c r="R173" i="25"/>
  <c r="P173" i="25"/>
  <c r="BI172" i="25"/>
  <c r="BH172" i="25"/>
  <c r="BG172" i="25"/>
  <c r="BF172" i="25"/>
  <c r="T172" i="25"/>
  <c r="R172" i="25"/>
  <c r="P172" i="25"/>
  <c r="BI171" i="25"/>
  <c r="BH171" i="25"/>
  <c r="BG171" i="25"/>
  <c r="BF171" i="25"/>
  <c r="T171" i="25"/>
  <c r="R171" i="25"/>
  <c r="P171" i="25"/>
  <c r="BI170" i="25"/>
  <c r="BH170" i="25"/>
  <c r="BG170" i="25"/>
  <c r="BF170" i="25"/>
  <c r="T170" i="25"/>
  <c r="R170" i="25"/>
  <c r="P170" i="25"/>
  <c r="BI169" i="25"/>
  <c r="BH169" i="25"/>
  <c r="BG169" i="25"/>
  <c r="BF169" i="25"/>
  <c r="T169" i="25"/>
  <c r="R169" i="25"/>
  <c r="P169" i="25"/>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5" i="25"/>
  <c r="BH135" i="25"/>
  <c r="BG135" i="25"/>
  <c r="BF135" i="25"/>
  <c r="T135" i="25"/>
  <c r="R135" i="25"/>
  <c r="P135" i="25"/>
  <c r="BI133" i="25"/>
  <c r="BH133" i="25"/>
  <c r="BG133" i="25"/>
  <c r="BF133" i="25"/>
  <c r="T133" i="25"/>
  <c r="R133" i="25"/>
  <c r="P133" i="25"/>
  <c r="BI131" i="25"/>
  <c r="BH131" i="25"/>
  <c r="BG131" i="25"/>
  <c r="BF131" i="25"/>
  <c r="T131" i="25"/>
  <c r="R131" i="25"/>
  <c r="P131" i="25"/>
  <c r="BI129" i="25"/>
  <c r="BH129" i="25"/>
  <c r="BG129" i="25"/>
  <c r="BF129" i="25"/>
  <c r="T129" i="25"/>
  <c r="R129" i="25"/>
  <c r="P129" i="25"/>
  <c r="J123" i="25"/>
  <c r="J122" i="25"/>
  <c r="F122" i="25"/>
  <c r="F120" i="25"/>
  <c r="E118" i="25"/>
  <c r="J94" i="25"/>
  <c r="J93" i="25"/>
  <c r="F93" i="25"/>
  <c r="F91" i="25"/>
  <c r="E89" i="25"/>
  <c r="J20" i="25"/>
  <c r="E20" i="25"/>
  <c r="F123" i="25"/>
  <c r="J19" i="25"/>
  <c r="J14" i="25"/>
  <c r="J120" i="25"/>
  <c r="E7" i="25"/>
  <c r="E114" i="25"/>
  <c r="J39" i="24"/>
  <c r="J38" i="24"/>
  <c r="AY125" i="1" s="1"/>
  <c r="J37" i="24"/>
  <c r="AX125" i="1"/>
  <c r="BI202" i="24"/>
  <c r="BH202" i="24"/>
  <c r="BG202" i="24"/>
  <c r="BF202" i="24"/>
  <c r="T202" i="24"/>
  <c r="R202" i="24"/>
  <c r="P202" i="24"/>
  <c r="BI197" i="24"/>
  <c r="BH197" i="24"/>
  <c r="BG197" i="24"/>
  <c r="BF197" i="24"/>
  <c r="T197" i="24"/>
  <c r="R197" i="24"/>
  <c r="P197" i="24"/>
  <c r="BI192" i="24"/>
  <c r="BH192" i="24"/>
  <c r="BG192" i="24"/>
  <c r="BF192" i="24"/>
  <c r="T192" i="24"/>
  <c r="R192" i="24"/>
  <c r="P192" i="24"/>
  <c r="BI188" i="24"/>
  <c r="BH188" i="24"/>
  <c r="BG188" i="24"/>
  <c r="BF188" i="24"/>
  <c r="T188" i="24"/>
  <c r="R188" i="24"/>
  <c r="P188" i="24"/>
  <c r="BI183" i="24"/>
  <c r="BH183" i="24"/>
  <c r="BG183" i="24"/>
  <c r="BF183" i="24"/>
  <c r="T183" i="24"/>
  <c r="R183" i="24"/>
  <c r="P183" i="24"/>
  <c r="BI182" i="24"/>
  <c r="BH182" i="24"/>
  <c r="BG182" i="24"/>
  <c r="BF182" i="24"/>
  <c r="T182" i="24"/>
  <c r="R182" i="24"/>
  <c r="P182" i="24"/>
  <c r="BI174" i="24"/>
  <c r="BH174" i="24"/>
  <c r="BG174" i="24"/>
  <c r="BF174" i="24"/>
  <c r="T174" i="24"/>
  <c r="R174" i="24"/>
  <c r="P174" i="24"/>
  <c r="BI169" i="24"/>
  <c r="BH169" i="24"/>
  <c r="BG169" i="24"/>
  <c r="BF169" i="24"/>
  <c r="T169" i="24"/>
  <c r="R169" i="24"/>
  <c r="P169" i="24"/>
  <c r="BI164" i="24"/>
  <c r="BH164" i="24"/>
  <c r="BG164" i="24"/>
  <c r="BF164" i="24"/>
  <c r="T164" i="24"/>
  <c r="R164" i="24"/>
  <c r="P164" i="24"/>
  <c r="BI160" i="24"/>
  <c r="BH160" i="24"/>
  <c r="BG160" i="24"/>
  <c r="BF160" i="24"/>
  <c r="T160" i="24"/>
  <c r="R160" i="24"/>
  <c r="P160" i="24"/>
  <c r="BI156" i="24"/>
  <c r="BH156" i="24"/>
  <c r="BG156" i="24"/>
  <c r="BF156" i="24"/>
  <c r="T156" i="24"/>
  <c r="R156" i="24"/>
  <c r="P156"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2" i="24"/>
  <c r="BH142" i="24"/>
  <c r="BG142" i="24"/>
  <c r="BF142" i="24"/>
  <c r="T142" i="24"/>
  <c r="R142" i="24"/>
  <c r="P142" i="24"/>
  <c r="BI136" i="24"/>
  <c r="BH136" i="24"/>
  <c r="BG136" i="24"/>
  <c r="BF136" i="24"/>
  <c r="T136" i="24"/>
  <c r="R136" i="24"/>
  <c r="P136" i="24"/>
  <c r="BI132" i="24"/>
  <c r="BH132" i="24"/>
  <c r="BG132" i="24"/>
  <c r="BF132" i="24"/>
  <c r="T132" i="24"/>
  <c r="T131" i="24"/>
  <c r="R132" i="24"/>
  <c r="R131" i="24"/>
  <c r="P132" i="24"/>
  <c r="P131" i="24" s="1"/>
  <c r="J126" i="24"/>
  <c r="J125" i="24"/>
  <c r="F125" i="24"/>
  <c r="F123" i="24"/>
  <c r="E121" i="24"/>
  <c r="J94" i="24"/>
  <c r="J93" i="24"/>
  <c r="F93" i="24"/>
  <c r="F91" i="24"/>
  <c r="E89" i="24"/>
  <c r="J20" i="24"/>
  <c r="E20" i="24"/>
  <c r="F126" i="24"/>
  <c r="J19" i="24"/>
  <c r="J14" i="24"/>
  <c r="J123" i="24" s="1"/>
  <c r="E7" i="24"/>
  <c r="E85" i="24"/>
  <c r="J39" i="23"/>
  <c r="J38" i="23"/>
  <c r="AY124" i="1"/>
  <c r="J37" i="23"/>
  <c r="AX124" i="1" s="1"/>
  <c r="BI988" i="23"/>
  <c r="BH988" i="23"/>
  <c r="BG988" i="23"/>
  <c r="BF988" i="23"/>
  <c r="T988" i="23"/>
  <c r="R988" i="23"/>
  <c r="P988" i="23"/>
  <c r="BI987" i="23"/>
  <c r="BH987" i="23"/>
  <c r="BG987" i="23"/>
  <c r="BF987" i="23"/>
  <c r="T987" i="23"/>
  <c r="R987" i="23"/>
  <c r="P987" i="23"/>
  <c r="BI986" i="23"/>
  <c r="BH986" i="23"/>
  <c r="BG986" i="23"/>
  <c r="BF986" i="23"/>
  <c r="T986" i="23"/>
  <c r="R986" i="23"/>
  <c r="P986" i="23"/>
  <c r="BI985" i="23"/>
  <c r="BH985" i="23"/>
  <c r="BG985" i="23"/>
  <c r="BF985" i="23"/>
  <c r="T985" i="23"/>
  <c r="R985" i="23"/>
  <c r="P985" i="23"/>
  <c r="BI978" i="23"/>
  <c r="BH978" i="23"/>
  <c r="BG978" i="23"/>
  <c r="BF978" i="23"/>
  <c r="T978" i="23"/>
  <c r="R978" i="23"/>
  <c r="P978" i="23"/>
  <c r="BI977" i="23"/>
  <c r="BH977" i="23"/>
  <c r="BG977" i="23"/>
  <c r="BF977" i="23"/>
  <c r="T977" i="23"/>
  <c r="R977" i="23"/>
  <c r="P977" i="23"/>
  <c r="BI970" i="23"/>
  <c r="BH970" i="23"/>
  <c r="BG970" i="23"/>
  <c r="BF970" i="23"/>
  <c r="T970" i="23"/>
  <c r="R970" i="23"/>
  <c r="P970" i="23"/>
  <c r="BI966" i="23"/>
  <c r="BH966" i="23"/>
  <c r="BG966" i="23"/>
  <c r="BF966" i="23"/>
  <c r="T966" i="23"/>
  <c r="R966" i="23"/>
  <c r="P966" i="23"/>
  <c r="BI965" i="23"/>
  <c r="BH965" i="23"/>
  <c r="BG965" i="23"/>
  <c r="BF965" i="23"/>
  <c r="T965" i="23"/>
  <c r="R965" i="23"/>
  <c r="P965" i="23"/>
  <c r="BI963" i="23"/>
  <c r="BH963" i="23"/>
  <c r="BG963" i="23"/>
  <c r="BF963" i="23"/>
  <c r="T963" i="23"/>
  <c r="R963" i="23"/>
  <c r="P963" i="23"/>
  <c r="BI958" i="23"/>
  <c r="BH958" i="23"/>
  <c r="BG958" i="23"/>
  <c r="BF958" i="23"/>
  <c r="T958" i="23"/>
  <c r="R958" i="23"/>
  <c r="P958" i="23"/>
  <c r="BI957" i="23"/>
  <c r="BH957" i="23"/>
  <c r="BG957" i="23"/>
  <c r="BF957" i="23"/>
  <c r="T957" i="23"/>
  <c r="R957" i="23"/>
  <c r="P957" i="23"/>
  <c r="BI944" i="23"/>
  <c r="BH944" i="23"/>
  <c r="BG944" i="23"/>
  <c r="BF944" i="23"/>
  <c r="T944" i="23"/>
  <c r="R944" i="23"/>
  <c r="P944" i="23"/>
  <c r="BI943" i="23"/>
  <c r="BH943" i="23"/>
  <c r="BG943" i="23"/>
  <c r="BF943" i="23"/>
  <c r="T943" i="23"/>
  <c r="R943" i="23"/>
  <c r="P943" i="23"/>
  <c r="BI931" i="23"/>
  <c r="BH931" i="23"/>
  <c r="BG931" i="23"/>
  <c r="BF931" i="23"/>
  <c r="T931" i="23"/>
  <c r="R931" i="23"/>
  <c r="P931" i="23"/>
  <c r="BI929" i="23"/>
  <c r="BH929" i="23"/>
  <c r="BG929" i="23"/>
  <c r="BF929" i="23"/>
  <c r="T929" i="23"/>
  <c r="R929" i="23"/>
  <c r="P929" i="23"/>
  <c r="BI928" i="23"/>
  <c r="BH928" i="23"/>
  <c r="BG928" i="23"/>
  <c r="BF928" i="23"/>
  <c r="T928" i="23"/>
  <c r="R928" i="23"/>
  <c r="P928" i="23"/>
  <c r="BI923" i="23"/>
  <c r="BH923" i="23"/>
  <c r="BG923" i="23"/>
  <c r="BF923" i="23"/>
  <c r="T923" i="23"/>
  <c r="R923" i="23"/>
  <c r="P923" i="23"/>
  <c r="BI918" i="23"/>
  <c r="BH918" i="23"/>
  <c r="BG918" i="23"/>
  <c r="BF918" i="23"/>
  <c r="T918" i="23"/>
  <c r="R918" i="23"/>
  <c r="P918" i="23"/>
  <c r="BI912" i="23"/>
  <c r="BH912" i="23"/>
  <c r="BG912" i="23"/>
  <c r="BF912" i="23"/>
  <c r="T912" i="23"/>
  <c r="R912" i="23"/>
  <c r="P912" i="23"/>
  <c r="BI911" i="23"/>
  <c r="BH911" i="23"/>
  <c r="BG911" i="23"/>
  <c r="BF911" i="23"/>
  <c r="T911" i="23"/>
  <c r="R911" i="23"/>
  <c r="P911" i="23"/>
  <c r="BI907" i="23"/>
  <c r="BH907" i="23"/>
  <c r="BG907" i="23"/>
  <c r="BF907" i="23"/>
  <c r="T907" i="23"/>
  <c r="R907" i="23"/>
  <c r="P907" i="23"/>
  <c r="BI903" i="23"/>
  <c r="BH903" i="23"/>
  <c r="BG903" i="23"/>
  <c r="BF903" i="23"/>
  <c r="T903" i="23"/>
  <c r="R903" i="23"/>
  <c r="P903" i="23"/>
  <c r="BI898" i="23"/>
  <c r="BH898" i="23"/>
  <c r="BG898" i="23"/>
  <c r="BF898" i="23"/>
  <c r="T898" i="23"/>
  <c r="R898" i="23"/>
  <c r="P898" i="23"/>
  <c r="BI895" i="23"/>
  <c r="BH895" i="23"/>
  <c r="BG895" i="23"/>
  <c r="BF895" i="23"/>
  <c r="T895" i="23"/>
  <c r="R895" i="23"/>
  <c r="P895" i="23"/>
  <c r="BI889" i="23"/>
  <c r="BH889" i="23"/>
  <c r="BG889" i="23"/>
  <c r="BF889" i="23"/>
  <c r="T889" i="23"/>
  <c r="R889" i="23"/>
  <c r="P889" i="23"/>
  <c r="BI884" i="23"/>
  <c r="BH884" i="23"/>
  <c r="BG884" i="23"/>
  <c r="BF884" i="23"/>
  <c r="T884" i="23"/>
  <c r="R884" i="23"/>
  <c r="P884" i="23"/>
  <c r="BI883" i="23"/>
  <c r="BH883" i="23"/>
  <c r="BG883" i="23"/>
  <c r="BF883" i="23"/>
  <c r="T883" i="23"/>
  <c r="R883" i="23"/>
  <c r="P883" i="23"/>
  <c r="BI878" i="23"/>
  <c r="BH878" i="23"/>
  <c r="BG878" i="23"/>
  <c r="BF878" i="23"/>
  <c r="T878" i="23"/>
  <c r="R878" i="23"/>
  <c r="P878" i="23"/>
  <c r="BI874" i="23"/>
  <c r="BH874" i="23"/>
  <c r="BG874" i="23"/>
  <c r="BF874" i="23"/>
  <c r="T874" i="23"/>
  <c r="R874" i="23"/>
  <c r="P874" i="23"/>
  <c r="BI870" i="23"/>
  <c r="BH870" i="23"/>
  <c r="BG870" i="23"/>
  <c r="BF870" i="23"/>
  <c r="T870" i="23"/>
  <c r="R870" i="23"/>
  <c r="P870" i="23"/>
  <c r="BI866" i="23"/>
  <c r="BH866" i="23"/>
  <c r="BG866" i="23"/>
  <c r="BF866" i="23"/>
  <c r="T866" i="23"/>
  <c r="R866" i="23"/>
  <c r="P866" i="23"/>
  <c r="BI862" i="23"/>
  <c r="BH862" i="23"/>
  <c r="BG862" i="23"/>
  <c r="BF862" i="23"/>
  <c r="T862" i="23"/>
  <c r="R862" i="23"/>
  <c r="P862" i="23"/>
  <c r="BI858" i="23"/>
  <c r="BH858" i="23"/>
  <c r="BG858" i="23"/>
  <c r="BF858" i="23"/>
  <c r="T858" i="23"/>
  <c r="R858" i="23"/>
  <c r="P858" i="23"/>
  <c r="BI854" i="23"/>
  <c r="BH854" i="23"/>
  <c r="BG854" i="23"/>
  <c r="BF854" i="23"/>
  <c r="T854" i="23"/>
  <c r="R854" i="23"/>
  <c r="P854" i="23"/>
  <c r="BI850" i="23"/>
  <c r="BH850" i="23"/>
  <c r="BG850" i="23"/>
  <c r="BF850" i="23"/>
  <c r="T850" i="23"/>
  <c r="R850" i="23"/>
  <c r="P850" i="23"/>
  <c r="BI846" i="23"/>
  <c r="BH846" i="23"/>
  <c r="BG846" i="23"/>
  <c r="BF846" i="23"/>
  <c r="T846" i="23"/>
  <c r="R846" i="23"/>
  <c r="P846" i="23"/>
  <c r="BI842" i="23"/>
  <c r="BH842" i="23"/>
  <c r="BG842" i="23"/>
  <c r="BF842" i="23"/>
  <c r="T842" i="23"/>
  <c r="R842" i="23"/>
  <c r="P842" i="23"/>
  <c r="BI838" i="23"/>
  <c r="BH838" i="23"/>
  <c r="BG838" i="23"/>
  <c r="BF838" i="23"/>
  <c r="T838" i="23"/>
  <c r="R838" i="23"/>
  <c r="P838" i="23"/>
  <c r="BI834" i="23"/>
  <c r="BH834" i="23"/>
  <c r="BG834" i="23"/>
  <c r="BF834" i="23"/>
  <c r="T834" i="23"/>
  <c r="R834" i="23"/>
  <c r="P834" i="23"/>
  <c r="BI831" i="23"/>
  <c r="BH831" i="23"/>
  <c r="BG831" i="23"/>
  <c r="BF831" i="23"/>
  <c r="T831" i="23"/>
  <c r="R831" i="23"/>
  <c r="P831" i="23"/>
  <c r="BI809" i="23"/>
  <c r="BH809" i="23"/>
  <c r="BG809" i="23"/>
  <c r="BF809" i="23"/>
  <c r="T809" i="23"/>
  <c r="R809" i="23"/>
  <c r="P809" i="23"/>
  <c r="BI806" i="23"/>
  <c r="BH806" i="23"/>
  <c r="BG806" i="23"/>
  <c r="BF806" i="23"/>
  <c r="T806" i="23"/>
  <c r="R806" i="23"/>
  <c r="P806" i="23"/>
  <c r="BI803" i="23"/>
  <c r="BH803" i="23"/>
  <c r="BG803" i="23"/>
  <c r="BF803" i="23"/>
  <c r="T803" i="23"/>
  <c r="R803" i="23"/>
  <c r="P803" i="23"/>
  <c r="BI800" i="23"/>
  <c r="BH800" i="23"/>
  <c r="BG800" i="23"/>
  <c r="BF800" i="23"/>
  <c r="T800" i="23"/>
  <c r="R800" i="23"/>
  <c r="P800" i="23"/>
  <c r="BI778" i="23"/>
  <c r="BH778" i="23"/>
  <c r="BG778" i="23"/>
  <c r="BF778" i="23"/>
  <c r="T778" i="23"/>
  <c r="R778" i="23"/>
  <c r="P778" i="23"/>
  <c r="BI776" i="23"/>
  <c r="BH776" i="23"/>
  <c r="BG776" i="23"/>
  <c r="BF776" i="23"/>
  <c r="T776" i="23"/>
  <c r="R776" i="23"/>
  <c r="P776" i="23"/>
  <c r="BI769" i="23"/>
  <c r="BH769" i="23"/>
  <c r="BG769" i="23"/>
  <c r="BF769" i="23"/>
  <c r="T769" i="23"/>
  <c r="R769" i="23"/>
  <c r="P769" i="23"/>
  <c r="BI764" i="23"/>
  <c r="BH764" i="23"/>
  <c r="BG764" i="23"/>
  <c r="BF764" i="23"/>
  <c r="T764" i="23"/>
  <c r="R764" i="23"/>
  <c r="P764" i="23"/>
  <c r="BI760" i="23"/>
  <c r="BH760" i="23"/>
  <c r="BG760" i="23"/>
  <c r="BF760" i="23"/>
  <c r="T760" i="23"/>
  <c r="R760" i="23"/>
  <c r="P760" i="23"/>
  <c r="BI758" i="23"/>
  <c r="BH758" i="23"/>
  <c r="BG758" i="23"/>
  <c r="BF758" i="23"/>
  <c r="T758" i="23"/>
  <c r="R758" i="23"/>
  <c r="P758" i="23"/>
  <c r="BI754" i="23"/>
  <c r="BH754" i="23"/>
  <c r="BG754" i="23"/>
  <c r="BF754" i="23"/>
  <c r="T754" i="23"/>
  <c r="R754" i="23"/>
  <c r="P754" i="23"/>
  <c r="BI752" i="23"/>
  <c r="BH752" i="23"/>
  <c r="BG752" i="23"/>
  <c r="BF752" i="23"/>
  <c r="T752" i="23"/>
  <c r="R752" i="23"/>
  <c r="P752" i="23"/>
  <c r="BI750" i="23"/>
  <c r="BH750" i="23"/>
  <c r="BG750" i="23"/>
  <c r="BF750" i="23"/>
  <c r="T750" i="23"/>
  <c r="R750" i="23"/>
  <c r="P750" i="23"/>
  <c r="BI746" i="23"/>
  <c r="BH746" i="23"/>
  <c r="BG746" i="23"/>
  <c r="BF746" i="23"/>
  <c r="T746" i="23"/>
  <c r="R746" i="23"/>
  <c r="P746" i="23"/>
  <c r="BI742" i="23"/>
  <c r="BH742" i="23"/>
  <c r="BG742" i="23"/>
  <c r="BF742" i="23"/>
  <c r="T742" i="23"/>
  <c r="R742" i="23"/>
  <c r="P742" i="23"/>
  <c r="BI738" i="23"/>
  <c r="BH738" i="23"/>
  <c r="BG738" i="23"/>
  <c r="BF738" i="23"/>
  <c r="T738" i="23"/>
  <c r="R738" i="23"/>
  <c r="P738" i="23"/>
  <c r="BI736" i="23"/>
  <c r="BH736" i="23"/>
  <c r="BG736" i="23"/>
  <c r="BF736" i="23"/>
  <c r="T736" i="23"/>
  <c r="R736" i="23"/>
  <c r="P736" i="23"/>
  <c r="BI734" i="23"/>
  <c r="BH734" i="23"/>
  <c r="BG734" i="23"/>
  <c r="BF734" i="23"/>
  <c r="T734" i="23"/>
  <c r="R734" i="23"/>
  <c r="P734" i="23"/>
  <c r="BI731" i="23"/>
  <c r="BH731" i="23"/>
  <c r="BG731" i="23"/>
  <c r="BF731" i="23"/>
  <c r="T731" i="23"/>
  <c r="R731" i="23"/>
  <c r="P731" i="23"/>
  <c r="BI729" i="23"/>
  <c r="BH729" i="23"/>
  <c r="BG729" i="23"/>
  <c r="BF729" i="23"/>
  <c r="T729" i="23"/>
  <c r="R729" i="23"/>
  <c r="P729" i="23"/>
  <c r="BI726" i="23"/>
  <c r="BH726" i="23"/>
  <c r="BG726" i="23"/>
  <c r="BF726" i="23"/>
  <c r="T726" i="23"/>
  <c r="R726" i="23"/>
  <c r="P726" i="23"/>
  <c r="BI722" i="23"/>
  <c r="BH722" i="23"/>
  <c r="BG722" i="23"/>
  <c r="BF722" i="23"/>
  <c r="T722" i="23"/>
  <c r="R722" i="23"/>
  <c r="P722" i="23"/>
  <c r="BI720" i="23"/>
  <c r="BH720" i="23"/>
  <c r="BG720" i="23"/>
  <c r="BF720" i="23"/>
  <c r="T720" i="23"/>
  <c r="R720" i="23"/>
  <c r="P720" i="23"/>
  <c r="BI719" i="23"/>
  <c r="BH719" i="23"/>
  <c r="BG719" i="23"/>
  <c r="BF719" i="23"/>
  <c r="T719" i="23"/>
  <c r="R719" i="23"/>
  <c r="P719" i="23"/>
  <c r="BI716" i="23"/>
  <c r="BH716" i="23"/>
  <c r="BG716" i="23"/>
  <c r="BF716" i="23"/>
  <c r="T716" i="23"/>
  <c r="R716" i="23"/>
  <c r="P716" i="23"/>
  <c r="BI713" i="23"/>
  <c r="BH713" i="23"/>
  <c r="BG713" i="23"/>
  <c r="BF713" i="23"/>
  <c r="T713" i="23"/>
  <c r="R713" i="23"/>
  <c r="P713" i="23"/>
  <c r="BI707" i="23"/>
  <c r="BH707" i="23"/>
  <c r="BG707" i="23"/>
  <c r="BF707" i="23"/>
  <c r="T707" i="23"/>
  <c r="R707" i="23"/>
  <c r="P707" i="23"/>
  <c r="BI705" i="23"/>
  <c r="BH705" i="23"/>
  <c r="BG705" i="23"/>
  <c r="BF705" i="23"/>
  <c r="T705" i="23"/>
  <c r="R705" i="23"/>
  <c r="P705" i="23"/>
  <c r="BI703" i="23"/>
  <c r="BH703" i="23"/>
  <c r="BG703" i="23"/>
  <c r="BF703" i="23"/>
  <c r="T703" i="23"/>
  <c r="R703" i="23"/>
  <c r="P703" i="23"/>
  <c r="BI702" i="23"/>
  <c r="BH702" i="23"/>
  <c r="BG702" i="23"/>
  <c r="BF702" i="23"/>
  <c r="T702" i="23"/>
  <c r="R702" i="23"/>
  <c r="P702" i="23"/>
  <c r="BI698" i="23"/>
  <c r="BH698" i="23"/>
  <c r="BG698" i="23"/>
  <c r="BF698" i="23"/>
  <c r="T698" i="23"/>
  <c r="R698" i="23"/>
  <c r="P698" i="23"/>
  <c r="BI695" i="23"/>
  <c r="BH695" i="23"/>
  <c r="BG695" i="23"/>
  <c r="BF695" i="23"/>
  <c r="T695" i="23"/>
  <c r="T694" i="23"/>
  <c r="R695" i="23"/>
  <c r="R694" i="23" s="1"/>
  <c r="P695" i="23"/>
  <c r="P694" i="23"/>
  <c r="BI691" i="23"/>
  <c r="BH691" i="23"/>
  <c r="BG691" i="23"/>
  <c r="BF691" i="23"/>
  <c r="T691" i="23"/>
  <c r="R691" i="23"/>
  <c r="P691" i="23"/>
  <c r="BI687" i="23"/>
  <c r="BH687" i="23"/>
  <c r="BG687" i="23"/>
  <c r="BF687" i="23"/>
  <c r="T687" i="23"/>
  <c r="R687" i="23"/>
  <c r="P687" i="23"/>
  <c r="BI683" i="23"/>
  <c r="BH683" i="23"/>
  <c r="BG683" i="23"/>
  <c r="BF683" i="23"/>
  <c r="T683" i="23"/>
  <c r="R683" i="23"/>
  <c r="P683" i="23"/>
  <c r="BI679" i="23"/>
  <c r="BH679" i="23"/>
  <c r="BG679" i="23"/>
  <c r="BF679" i="23"/>
  <c r="T679" i="23"/>
  <c r="R679" i="23"/>
  <c r="P679" i="23"/>
  <c r="BI673" i="23"/>
  <c r="BH673" i="23"/>
  <c r="BG673" i="23"/>
  <c r="BF673" i="23"/>
  <c r="T673" i="23"/>
  <c r="R673" i="23"/>
  <c r="P673" i="23"/>
  <c r="BI669" i="23"/>
  <c r="BH669" i="23"/>
  <c r="BG669" i="23"/>
  <c r="BF669" i="23"/>
  <c r="T669" i="23"/>
  <c r="R669" i="23"/>
  <c r="P669" i="23"/>
  <c r="BI663" i="23"/>
  <c r="BH663" i="23"/>
  <c r="BG663" i="23"/>
  <c r="BF663" i="23"/>
  <c r="T663" i="23"/>
  <c r="R663" i="23"/>
  <c r="P663" i="23"/>
  <c r="BI662" i="23"/>
  <c r="BH662" i="23"/>
  <c r="BG662" i="23"/>
  <c r="BF662" i="23"/>
  <c r="T662" i="23"/>
  <c r="R662" i="23"/>
  <c r="P662" i="23"/>
  <c r="BI657" i="23"/>
  <c r="BH657" i="23"/>
  <c r="BG657" i="23"/>
  <c r="BF657" i="23"/>
  <c r="T657" i="23"/>
  <c r="R657" i="23"/>
  <c r="P657" i="23"/>
  <c r="BI653" i="23"/>
  <c r="BH653" i="23"/>
  <c r="BG653" i="23"/>
  <c r="BF653" i="23"/>
  <c r="T653" i="23"/>
  <c r="R653" i="23"/>
  <c r="P653" i="23"/>
  <c r="BI650" i="23"/>
  <c r="BH650" i="23"/>
  <c r="BG650" i="23"/>
  <c r="BF650" i="23"/>
  <c r="T650" i="23"/>
  <c r="R650" i="23"/>
  <c r="P650" i="23"/>
  <c r="BI647" i="23"/>
  <c r="BH647" i="23"/>
  <c r="BG647" i="23"/>
  <c r="BF647" i="23"/>
  <c r="T647" i="23"/>
  <c r="R647" i="23"/>
  <c r="P647" i="23"/>
  <c r="BI640" i="23"/>
  <c r="BH640" i="23"/>
  <c r="BG640" i="23"/>
  <c r="BF640" i="23"/>
  <c r="T640" i="23"/>
  <c r="R640" i="23"/>
  <c r="P640" i="23"/>
  <c r="BI633" i="23"/>
  <c r="BH633" i="23"/>
  <c r="BG633" i="23"/>
  <c r="BF633" i="23"/>
  <c r="T633" i="23"/>
  <c r="R633" i="23"/>
  <c r="P633" i="23"/>
  <c r="BI624" i="23"/>
  <c r="BH624" i="23"/>
  <c r="BG624" i="23"/>
  <c r="BF624" i="23"/>
  <c r="T624" i="23"/>
  <c r="R624" i="23"/>
  <c r="P624" i="23"/>
  <c r="BI618" i="23"/>
  <c r="BH618" i="23"/>
  <c r="BG618" i="23"/>
  <c r="BF618" i="23"/>
  <c r="T618" i="23"/>
  <c r="R618" i="23"/>
  <c r="P618" i="23"/>
  <c r="BI612" i="23"/>
  <c r="BH612" i="23"/>
  <c r="BG612" i="23"/>
  <c r="BF612" i="23"/>
  <c r="T612" i="23"/>
  <c r="R612" i="23"/>
  <c r="P612" i="23"/>
  <c r="BI608" i="23"/>
  <c r="BH608" i="23"/>
  <c r="BG608" i="23"/>
  <c r="BF608" i="23"/>
  <c r="T608" i="23"/>
  <c r="R608" i="23"/>
  <c r="P608" i="23"/>
  <c r="BI605" i="23"/>
  <c r="BH605" i="23"/>
  <c r="BG605" i="23"/>
  <c r="BF605" i="23"/>
  <c r="T605" i="23"/>
  <c r="R605" i="23"/>
  <c r="P605" i="23"/>
  <c r="BI599" i="23"/>
  <c r="BH599" i="23"/>
  <c r="BG599" i="23"/>
  <c r="BF599" i="23"/>
  <c r="T599" i="23"/>
  <c r="R599" i="23"/>
  <c r="P599" i="23"/>
  <c r="BI593" i="23"/>
  <c r="BH593" i="23"/>
  <c r="BG593" i="23"/>
  <c r="BF593" i="23"/>
  <c r="T593" i="23"/>
  <c r="R593" i="23"/>
  <c r="P593" i="23"/>
  <c r="BI590" i="23"/>
  <c r="BH590" i="23"/>
  <c r="BG590" i="23"/>
  <c r="BF590" i="23"/>
  <c r="T590" i="23"/>
  <c r="R590" i="23"/>
  <c r="P590" i="23"/>
  <c r="BI585" i="23"/>
  <c r="BH585" i="23"/>
  <c r="BG585" i="23"/>
  <c r="BF585" i="23"/>
  <c r="T585" i="23"/>
  <c r="R585" i="23"/>
  <c r="P585" i="23"/>
  <c r="BI581" i="23"/>
  <c r="BH581" i="23"/>
  <c r="BG581" i="23"/>
  <c r="BF581" i="23"/>
  <c r="T581" i="23"/>
  <c r="R581" i="23"/>
  <c r="P581" i="23"/>
  <c r="BI576" i="23"/>
  <c r="BH576" i="23"/>
  <c r="BG576" i="23"/>
  <c r="BF576" i="23"/>
  <c r="T576" i="23"/>
  <c r="R576" i="23"/>
  <c r="P576" i="23"/>
  <c r="BI574" i="23"/>
  <c r="BH574" i="23"/>
  <c r="BG574" i="23"/>
  <c r="BF574" i="23"/>
  <c r="T574" i="23"/>
  <c r="R574" i="23"/>
  <c r="P574" i="23"/>
  <c r="BI568" i="23"/>
  <c r="BH568" i="23"/>
  <c r="BG568" i="23"/>
  <c r="BF568" i="23"/>
  <c r="T568" i="23"/>
  <c r="R568" i="23"/>
  <c r="P568" i="23"/>
  <c r="BI564" i="23"/>
  <c r="BH564" i="23"/>
  <c r="BG564" i="23"/>
  <c r="BF564" i="23"/>
  <c r="T564" i="23"/>
  <c r="R564" i="23"/>
  <c r="P564" i="23"/>
  <c r="BI558" i="23"/>
  <c r="BH558" i="23"/>
  <c r="BG558" i="23"/>
  <c r="BF558" i="23"/>
  <c r="T558" i="23"/>
  <c r="R558" i="23"/>
  <c r="P558" i="23"/>
  <c r="BI547" i="23"/>
  <c r="BH547" i="23"/>
  <c r="BG547" i="23"/>
  <c r="BF547" i="23"/>
  <c r="T547" i="23"/>
  <c r="R547" i="23"/>
  <c r="P547" i="23"/>
  <c r="BI541" i="23"/>
  <c r="BH541" i="23"/>
  <c r="BG541" i="23"/>
  <c r="BF541" i="23"/>
  <c r="T541" i="23"/>
  <c r="R541" i="23"/>
  <c r="P541" i="23"/>
  <c r="BI537" i="23"/>
  <c r="BH537" i="23"/>
  <c r="BG537" i="23"/>
  <c r="BF537" i="23"/>
  <c r="T537" i="23"/>
  <c r="R537" i="23"/>
  <c r="P537" i="23"/>
  <c r="BI533" i="23"/>
  <c r="BH533" i="23"/>
  <c r="BG533" i="23"/>
  <c r="BF533" i="23"/>
  <c r="T533" i="23"/>
  <c r="R533" i="23"/>
  <c r="P533" i="23"/>
  <c r="BI529" i="23"/>
  <c r="BH529" i="23"/>
  <c r="BG529" i="23"/>
  <c r="BF529" i="23"/>
  <c r="T529" i="23"/>
  <c r="R529" i="23"/>
  <c r="P529" i="23"/>
  <c r="BI525" i="23"/>
  <c r="BH525" i="23"/>
  <c r="BG525" i="23"/>
  <c r="BF525" i="23"/>
  <c r="T525" i="23"/>
  <c r="R525" i="23"/>
  <c r="P525" i="23"/>
  <c r="BI523" i="23"/>
  <c r="BH523" i="23"/>
  <c r="BG523" i="23"/>
  <c r="BF523" i="23"/>
  <c r="T523" i="23"/>
  <c r="R523" i="23"/>
  <c r="P523" i="23"/>
  <c r="BI520" i="23"/>
  <c r="BH520" i="23"/>
  <c r="BG520" i="23"/>
  <c r="BF520" i="23"/>
  <c r="T520" i="23"/>
  <c r="R520" i="23"/>
  <c r="P520" i="23"/>
  <c r="BI515" i="23"/>
  <c r="BH515" i="23"/>
  <c r="BG515" i="23"/>
  <c r="BF515" i="23"/>
  <c r="T515" i="23"/>
  <c r="R515" i="23"/>
  <c r="P515" i="23"/>
  <c r="BI512" i="23"/>
  <c r="BH512" i="23"/>
  <c r="BG512" i="23"/>
  <c r="BF512" i="23"/>
  <c r="T512" i="23"/>
  <c r="R512" i="23"/>
  <c r="P512" i="23"/>
  <c r="BI509" i="23"/>
  <c r="BH509" i="23"/>
  <c r="BG509" i="23"/>
  <c r="BF509" i="23"/>
  <c r="T509" i="23"/>
  <c r="R509" i="23"/>
  <c r="P509" i="23"/>
  <c r="BI506" i="23"/>
  <c r="BH506" i="23"/>
  <c r="BG506" i="23"/>
  <c r="BF506" i="23"/>
  <c r="T506" i="23"/>
  <c r="R506" i="23"/>
  <c r="P506" i="23"/>
  <c r="BI499" i="23"/>
  <c r="BH499" i="23"/>
  <c r="BG499" i="23"/>
  <c r="BF499" i="23"/>
  <c r="T499" i="23"/>
  <c r="R499" i="23"/>
  <c r="P499" i="23"/>
  <c r="BI488" i="23"/>
  <c r="BH488" i="23"/>
  <c r="BG488" i="23"/>
  <c r="BF488" i="23"/>
  <c r="T488" i="23"/>
  <c r="R488" i="23"/>
  <c r="P488" i="23"/>
  <c r="BI486" i="23"/>
  <c r="BH486" i="23"/>
  <c r="BG486" i="23"/>
  <c r="BF486" i="23"/>
  <c r="T486" i="23"/>
  <c r="R486" i="23"/>
  <c r="P486" i="23"/>
  <c r="BI484" i="23"/>
  <c r="BH484" i="23"/>
  <c r="BG484" i="23"/>
  <c r="BF484" i="23"/>
  <c r="T484" i="23"/>
  <c r="R484" i="23"/>
  <c r="P484" i="23"/>
  <c r="BI483" i="23"/>
  <c r="BH483" i="23"/>
  <c r="BG483" i="23"/>
  <c r="BF483" i="23"/>
  <c r="T483" i="23"/>
  <c r="R483" i="23"/>
  <c r="P483" i="23"/>
  <c r="BI481" i="23"/>
  <c r="BH481" i="23"/>
  <c r="BG481" i="23"/>
  <c r="BF481" i="23"/>
  <c r="T481" i="23"/>
  <c r="R481" i="23"/>
  <c r="P481" i="23"/>
  <c r="BI479" i="23"/>
  <c r="BH479" i="23"/>
  <c r="BG479" i="23"/>
  <c r="BF479" i="23"/>
  <c r="T479" i="23"/>
  <c r="R479" i="23"/>
  <c r="P479" i="23"/>
  <c r="BI477" i="23"/>
  <c r="BH477" i="23"/>
  <c r="BG477" i="23"/>
  <c r="BF477" i="23"/>
  <c r="T477" i="23"/>
  <c r="R477" i="23"/>
  <c r="P477" i="23"/>
  <c r="BI473" i="23"/>
  <c r="BH473" i="23"/>
  <c r="BG473" i="23"/>
  <c r="BF473" i="23"/>
  <c r="T473" i="23"/>
  <c r="R473" i="23"/>
  <c r="P473" i="23"/>
  <c r="BI469" i="23"/>
  <c r="BH469" i="23"/>
  <c r="BG469" i="23"/>
  <c r="BF469" i="23"/>
  <c r="T469" i="23"/>
  <c r="R469" i="23"/>
  <c r="P469" i="23"/>
  <c r="BI467" i="23"/>
  <c r="BH467" i="23"/>
  <c r="BG467" i="23"/>
  <c r="BF467" i="23"/>
  <c r="T467" i="23"/>
  <c r="R467" i="23"/>
  <c r="P467" i="23"/>
  <c r="BI462" i="23"/>
  <c r="BH462" i="23"/>
  <c r="BG462" i="23"/>
  <c r="BF462" i="23"/>
  <c r="T462" i="23"/>
  <c r="R462" i="23"/>
  <c r="P462" i="23"/>
  <c r="BI456" i="23"/>
  <c r="BH456" i="23"/>
  <c r="BG456" i="23"/>
  <c r="BF456" i="23"/>
  <c r="T456" i="23"/>
  <c r="R456" i="23"/>
  <c r="P456" i="23"/>
  <c r="BI453" i="23"/>
  <c r="BH453" i="23"/>
  <c r="BG453" i="23"/>
  <c r="BF453" i="23"/>
  <c r="T453" i="23"/>
  <c r="R453" i="23"/>
  <c r="P453" i="23"/>
  <c r="BI449" i="23"/>
  <c r="BH449" i="23"/>
  <c r="BG449" i="23"/>
  <c r="BF449" i="23"/>
  <c r="T449" i="23"/>
  <c r="R449" i="23"/>
  <c r="P449" i="23"/>
  <c r="BI438" i="23"/>
  <c r="BH438" i="23"/>
  <c r="BG438" i="23"/>
  <c r="BF438" i="23"/>
  <c r="T438" i="23"/>
  <c r="R438" i="23"/>
  <c r="P438" i="23"/>
  <c r="BI433" i="23"/>
  <c r="BH433" i="23"/>
  <c r="BG433" i="23"/>
  <c r="BF433" i="23"/>
  <c r="T433" i="23"/>
  <c r="R433" i="23"/>
  <c r="P433" i="23"/>
  <c r="BI432" i="23"/>
  <c r="BH432" i="23"/>
  <c r="BG432" i="23"/>
  <c r="BF432" i="23"/>
  <c r="T432" i="23"/>
  <c r="R432" i="23"/>
  <c r="P432" i="23"/>
  <c r="BI429" i="23"/>
  <c r="BH429" i="23"/>
  <c r="BG429" i="23"/>
  <c r="BF429" i="23"/>
  <c r="T429" i="23"/>
  <c r="R429" i="23"/>
  <c r="P429" i="23"/>
  <c r="BI428" i="23"/>
  <c r="BH428" i="23"/>
  <c r="BG428" i="23"/>
  <c r="BF428" i="23"/>
  <c r="T428" i="23"/>
  <c r="R428" i="23"/>
  <c r="P428" i="23"/>
  <c r="BI425" i="23"/>
  <c r="BH425" i="23"/>
  <c r="BG425" i="23"/>
  <c r="BF425" i="23"/>
  <c r="T425" i="23"/>
  <c r="R425" i="23"/>
  <c r="P425" i="23"/>
  <c r="BI420" i="23"/>
  <c r="BH420" i="23"/>
  <c r="BG420" i="23"/>
  <c r="BF420" i="23"/>
  <c r="T420" i="23"/>
  <c r="R420" i="23"/>
  <c r="P420" i="23"/>
  <c r="BI416" i="23"/>
  <c r="BH416" i="23"/>
  <c r="BG416" i="23"/>
  <c r="BF416" i="23"/>
  <c r="T416" i="23"/>
  <c r="R416" i="23"/>
  <c r="P416" i="23"/>
  <c r="BI412" i="23"/>
  <c r="BH412" i="23"/>
  <c r="BG412" i="23"/>
  <c r="BF412" i="23"/>
  <c r="T412" i="23"/>
  <c r="R412" i="23"/>
  <c r="P412" i="23"/>
  <c r="BI408" i="23"/>
  <c r="BH408" i="23"/>
  <c r="BG408" i="23"/>
  <c r="BF408" i="23"/>
  <c r="T408" i="23"/>
  <c r="R408" i="23"/>
  <c r="P408" i="23"/>
  <c r="BI404" i="23"/>
  <c r="BH404" i="23"/>
  <c r="BG404" i="23"/>
  <c r="BF404" i="23"/>
  <c r="T404" i="23"/>
  <c r="R404" i="23"/>
  <c r="P404" i="23"/>
  <c r="BI400" i="23"/>
  <c r="BH400" i="23"/>
  <c r="BG400" i="23"/>
  <c r="BF400" i="23"/>
  <c r="T400" i="23"/>
  <c r="R400" i="23"/>
  <c r="P400" i="23"/>
  <c r="BI396" i="23"/>
  <c r="BH396" i="23"/>
  <c r="BG396" i="23"/>
  <c r="BF396" i="23"/>
  <c r="T396" i="23"/>
  <c r="R396" i="23"/>
  <c r="P396" i="23"/>
  <c r="BI392" i="23"/>
  <c r="BH392" i="23"/>
  <c r="BG392" i="23"/>
  <c r="BF392" i="23"/>
  <c r="T392" i="23"/>
  <c r="R392" i="23"/>
  <c r="P392" i="23"/>
  <c r="BI386" i="23"/>
  <c r="BH386" i="23"/>
  <c r="BG386" i="23"/>
  <c r="BF386" i="23"/>
  <c r="T386" i="23"/>
  <c r="R386" i="23"/>
  <c r="P386" i="23"/>
  <c r="BI382" i="23"/>
  <c r="BH382" i="23"/>
  <c r="BG382" i="23"/>
  <c r="BF382" i="23"/>
  <c r="T382" i="23"/>
  <c r="R382" i="23"/>
  <c r="P382" i="23"/>
  <c r="BI378" i="23"/>
  <c r="BH378" i="23"/>
  <c r="BG378" i="23"/>
  <c r="BF378" i="23"/>
  <c r="T378" i="23"/>
  <c r="R378" i="23"/>
  <c r="P378" i="23"/>
  <c r="BI376" i="23"/>
  <c r="BH376" i="23"/>
  <c r="BG376" i="23"/>
  <c r="BF376" i="23"/>
  <c r="T376" i="23"/>
  <c r="R376" i="23"/>
  <c r="P376" i="23"/>
  <c r="BI367" i="23"/>
  <c r="BH367" i="23"/>
  <c r="BG367" i="23"/>
  <c r="BF367" i="23"/>
  <c r="T367" i="23"/>
  <c r="R367" i="23"/>
  <c r="P367" i="23"/>
  <c r="BI366" i="23"/>
  <c r="BH366" i="23"/>
  <c r="BG366" i="23"/>
  <c r="BF366" i="23"/>
  <c r="T366" i="23"/>
  <c r="R366" i="23"/>
  <c r="P366" i="23"/>
  <c r="BI364" i="23"/>
  <c r="BH364" i="23"/>
  <c r="BG364" i="23"/>
  <c r="BF364" i="23"/>
  <c r="T364" i="23"/>
  <c r="R364" i="23"/>
  <c r="P364" i="23"/>
  <c r="BI360" i="23"/>
  <c r="BH360" i="23"/>
  <c r="BG360" i="23"/>
  <c r="BF360" i="23"/>
  <c r="T360" i="23"/>
  <c r="R360" i="23"/>
  <c r="P360" i="23"/>
  <c r="BI359" i="23"/>
  <c r="BH359" i="23"/>
  <c r="BG359" i="23"/>
  <c r="BF359" i="23"/>
  <c r="T359" i="23"/>
  <c r="R359" i="23"/>
  <c r="P359" i="23"/>
  <c r="BI357" i="23"/>
  <c r="BH357" i="23"/>
  <c r="BG357" i="23"/>
  <c r="BF357" i="23"/>
  <c r="T357" i="23"/>
  <c r="R357" i="23"/>
  <c r="P357" i="23"/>
  <c r="BI346" i="23"/>
  <c r="BH346" i="23"/>
  <c r="BG346" i="23"/>
  <c r="BF346" i="23"/>
  <c r="T346" i="23"/>
  <c r="R346" i="23"/>
  <c r="P346" i="23"/>
  <c r="BI341" i="23"/>
  <c r="BH341" i="23"/>
  <c r="BG341" i="23"/>
  <c r="BF341" i="23"/>
  <c r="T341" i="23"/>
  <c r="R341" i="23"/>
  <c r="P341" i="23"/>
  <c r="BI338" i="23"/>
  <c r="BH338" i="23"/>
  <c r="BG338" i="23"/>
  <c r="BF338" i="23"/>
  <c r="T338" i="23"/>
  <c r="R338" i="23"/>
  <c r="P338" i="23"/>
  <c r="BI335" i="23"/>
  <c r="BH335" i="23"/>
  <c r="BG335" i="23"/>
  <c r="BF335" i="23"/>
  <c r="T335" i="23"/>
  <c r="R335" i="23"/>
  <c r="P335" i="23"/>
  <c r="BI331" i="23"/>
  <c r="BH331" i="23"/>
  <c r="BG331" i="23"/>
  <c r="BF331" i="23"/>
  <c r="T331" i="23"/>
  <c r="R331" i="23"/>
  <c r="P331" i="23"/>
  <c r="BI327" i="23"/>
  <c r="BH327" i="23"/>
  <c r="BG327" i="23"/>
  <c r="BF327" i="23"/>
  <c r="T327" i="23"/>
  <c r="R327" i="23"/>
  <c r="P327" i="23"/>
  <c r="BI323" i="23"/>
  <c r="BH323" i="23"/>
  <c r="BG323" i="23"/>
  <c r="BF323" i="23"/>
  <c r="T323" i="23"/>
  <c r="R323" i="23"/>
  <c r="P323" i="23"/>
  <c r="BI319" i="23"/>
  <c r="BH319" i="23"/>
  <c r="BG319" i="23"/>
  <c r="BF319" i="23"/>
  <c r="T319" i="23"/>
  <c r="R319" i="23"/>
  <c r="P319" i="23"/>
  <c r="BI316" i="23"/>
  <c r="BH316" i="23"/>
  <c r="BG316" i="23"/>
  <c r="BF316" i="23"/>
  <c r="T316" i="23"/>
  <c r="R316" i="23"/>
  <c r="P316" i="23"/>
  <c r="BI311" i="23"/>
  <c r="BH311" i="23"/>
  <c r="BG311" i="23"/>
  <c r="BF311" i="23"/>
  <c r="T311" i="23"/>
  <c r="R311" i="23"/>
  <c r="P311" i="23"/>
  <c r="BI307" i="23"/>
  <c r="BH307" i="23"/>
  <c r="BG307" i="23"/>
  <c r="BF307" i="23"/>
  <c r="T307" i="23"/>
  <c r="R307" i="23"/>
  <c r="P307" i="23"/>
  <c r="BI306" i="23"/>
  <c r="BH306" i="23"/>
  <c r="BG306" i="23"/>
  <c r="BF306" i="23"/>
  <c r="T306" i="23"/>
  <c r="R306" i="23"/>
  <c r="P306" i="23"/>
  <c r="BI303" i="23"/>
  <c r="BH303" i="23"/>
  <c r="BG303" i="23"/>
  <c r="BF303" i="23"/>
  <c r="T303" i="23"/>
  <c r="R303" i="23"/>
  <c r="P303" i="23"/>
  <c r="BI300" i="23"/>
  <c r="BH300" i="23"/>
  <c r="BG300" i="23"/>
  <c r="BF300" i="23"/>
  <c r="T300" i="23"/>
  <c r="R300" i="23"/>
  <c r="P300" i="23"/>
  <c r="BI297" i="23"/>
  <c r="BH297" i="23"/>
  <c r="BG297" i="23"/>
  <c r="BF297" i="23"/>
  <c r="T297" i="23"/>
  <c r="R297" i="23"/>
  <c r="P297" i="23"/>
  <c r="BI293" i="23"/>
  <c r="BH293" i="23"/>
  <c r="BG293" i="23"/>
  <c r="BF293" i="23"/>
  <c r="T293" i="23"/>
  <c r="R293" i="23"/>
  <c r="P293" i="23"/>
  <c r="BI290" i="23"/>
  <c r="BH290" i="23"/>
  <c r="BG290" i="23"/>
  <c r="BF290" i="23"/>
  <c r="T290" i="23"/>
  <c r="R290" i="23"/>
  <c r="P290" i="23"/>
  <c r="BI279" i="23"/>
  <c r="BH279" i="23"/>
  <c r="BG279" i="23"/>
  <c r="BF279" i="23"/>
  <c r="T279" i="23"/>
  <c r="R279" i="23"/>
  <c r="P279" i="23"/>
  <c r="BI276" i="23"/>
  <c r="BH276" i="23"/>
  <c r="BG276" i="23"/>
  <c r="BF276" i="23"/>
  <c r="T276" i="23"/>
  <c r="R276" i="23"/>
  <c r="P276" i="23"/>
  <c r="BI263" i="23"/>
  <c r="BH263" i="23"/>
  <c r="BG263" i="23"/>
  <c r="BF263" i="23"/>
  <c r="T263" i="23"/>
  <c r="R263" i="23"/>
  <c r="P263" i="23"/>
  <c r="BI259" i="23"/>
  <c r="BH259" i="23"/>
  <c r="BG259" i="23"/>
  <c r="BF259" i="23"/>
  <c r="T259" i="23"/>
  <c r="R259" i="23"/>
  <c r="P259" i="23"/>
  <c r="BI250" i="23"/>
  <c r="BH250" i="23"/>
  <c r="BG250" i="23"/>
  <c r="BF250" i="23"/>
  <c r="T250" i="23"/>
  <c r="R250" i="23"/>
  <c r="P250" i="23"/>
  <c r="BI247" i="23"/>
  <c r="BH247" i="23"/>
  <c r="BG247" i="23"/>
  <c r="BF247" i="23"/>
  <c r="T247" i="23"/>
  <c r="R247" i="23"/>
  <c r="P247" i="23"/>
  <c r="BI240" i="23"/>
  <c r="BH240" i="23"/>
  <c r="BG240" i="23"/>
  <c r="BF240" i="23"/>
  <c r="T240" i="23"/>
  <c r="R240" i="23"/>
  <c r="P240" i="23"/>
  <c r="BI236" i="23"/>
  <c r="BH236" i="23"/>
  <c r="BG236" i="23"/>
  <c r="BF236" i="23"/>
  <c r="T236" i="23"/>
  <c r="R236" i="23"/>
  <c r="P236" i="23"/>
  <c r="BI231" i="23"/>
  <c r="BH231" i="23"/>
  <c r="BG231" i="23"/>
  <c r="BF231" i="23"/>
  <c r="T231" i="23"/>
  <c r="R231" i="23"/>
  <c r="P231" i="23"/>
  <c r="BI224" i="23"/>
  <c r="BH224" i="23"/>
  <c r="BG224" i="23"/>
  <c r="BF224" i="23"/>
  <c r="T224" i="23"/>
  <c r="R224" i="23"/>
  <c r="P224" i="23"/>
  <c r="BI221" i="23"/>
  <c r="BH221" i="23"/>
  <c r="BG221" i="23"/>
  <c r="BF221" i="23"/>
  <c r="T221" i="23"/>
  <c r="R221" i="23"/>
  <c r="P221" i="23"/>
  <c r="BI219" i="23"/>
  <c r="BH219" i="23"/>
  <c r="BG219" i="23"/>
  <c r="BF219" i="23"/>
  <c r="T219" i="23"/>
  <c r="R219" i="23"/>
  <c r="P219" i="23"/>
  <c r="BI216" i="23"/>
  <c r="BH216" i="23"/>
  <c r="BG216" i="23"/>
  <c r="BF216" i="23"/>
  <c r="T216" i="23"/>
  <c r="R216" i="23"/>
  <c r="P216" i="23"/>
  <c r="BI212" i="23"/>
  <c r="BH212" i="23"/>
  <c r="BG212" i="23"/>
  <c r="BF212" i="23"/>
  <c r="T212" i="23"/>
  <c r="R212" i="23"/>
  <c r="P212" i="23"/>
  <c r="BI210" i="23"/>
  <c r="BH210" i="23"/>
  <c r="BG210" i="23"/>
  <c r="BF210" i="23"/>
  <c r="T210" i="23"/>
  <c r="R210" i="23"/>
  <c r="P210" i="23"/>
  <c r="BI205" i="23"/>
  <c r="BH205" i="23"/>
  <c r="BG205" i="23"/>
  <c r="BF205" i="23"/>
  <c r="T205" i="23"/>
  <c r="R205" i="23"/>
  <c r="P205" i="23"/>
  <c r="BI202" i="23"/>
  <c r="BH202" i="23"/>
  <c r="BG202" i="23"/>
  <c r="BF202" i="23"/>
  <c r="T202" i="23"/>
  <c r="R202" i="23"/>
  <c r="P202" i="23"/>
  <c r="BI197" i="23"/>
  <c r="BH197" i="23"/>
  <c r="BG197" i="23"/>
  <c r="BF197" i="23"/>
  <c r="T197" i="23"/>
  <c r="R197" i="23"/>
  <c r="P197" i="23"/>
  <c r="BI194" i="23"/>
  <c r="BH194" i="23"/>
  <c r="BG194" i="23"/>
  <c r="BF194" i="23"/>
  <c r="T194" i="23"/>
  <c r="R194" i="23"/>
  <c r="P194" i="23"/>
  <c r="BI191" i="23"/>
  <c r="BH191" i="23"/>
  <c r="BG191" i="23"/>
  <c r="BF191" i="23"/>
  <c r="T191" i="23"/>
  <c r="R191" i="23"/>
  <c r="P191" i="23"/>
  <c r="BI187" i="23"/>
  <c r="BH187" i="23"/>
  <c r="BG187" i="23"/>
  <c r="BF187" i="23"/>
  <c r="T187" i="23"/>
  <c r="R187" i="23"/>
  <c r="P187" i="23"/>
  <c r="BI183" i="23"/>
  <c r="BH183" i="23"/>
  <c r="BG183" i="23"/>
  <c r="BF183" i="23"/>
  <c r="T183" i="23"/>
  <c r="R183" i="23"/>
  <c r="P183" i="23"/>
  <c r="BI180" i="23"/>
  <c r="BH180" i="23"/>
  <c r="BG180" i="23"/>
  <c r="BF180" i="23"/>
  <c r="T180" i="23"/>
  <c r="R180" i="23"/>
  <c r="P180" i="23"/>
  <c r="BI176" i="23"/>
  <c r="BH176" i="23"/>
  <c r="BG176" i="23"/>
  <c r="BF176" i="23"/>
  <c r="T176" i="23"/>
  <c r="R176" i="23"/>
  <c r="P176" i="23"/>
  <c r="BI171" i="23"/>
  <c r="BH171" i="23"/>
  <c r="BG171" i="23"/>
  <c r="BF171" i="23"/>
  <c r="T171" i="23"/>
  <c r="R171" i="23"/>
  <c r="P171" i="23"/>
  <c r="BI168" i="23"/>
  <c r="BH168" i="23"/>
  <c r="BG168" i="23"/>
  <c r="BF168" i="23"/>
  <c r="T168" i="23"/>
  <c r="R168" i="23"/>
  <c r="P168" i="23"/>
  <c r="BI166" i="23"/>
  <c r="BH166" i="23"/>
  <c r="BG166" i="23"/>
  <c r="BF166" i="23"/>
  <c r="T166" i="23"/>
  <c r="R166" i="23"/>
  <c r="P166" i="23"/>
  <c r="BI161" i="23"/>
  <c r="BH161" i="23"/>
  <c r="BG161" i="23"/>
  <c r="BF161" i="23"/>
  <c r="T161" i="23"/>
  <c r="R161" i="23"/>
  <c r="P161" i="23"/>
  <c r="BI156" i="23"/>
  <c r="BH156" i="23"/>
  <c r="BG156" i="23"/>
  <c r="BF156" i="23"/>
  <c r="T156" i="23"/>
  <c r="R156" i="23"/>
  <c r="P156" i="23"/>
  <c r="BI153" i="23"/>
  <c r="BH153" i="23"/>
  <c r="BG153" i="23"/>
  <c r="BF153" i="23"/>
  <c r="T153" i="23"/>
  <c r="R153" i="23"/>
  <c r="P153" i="23"/>
  <c r="BI149" i="23"/>
  <c r="BH149" i="23"/>
  <c r="BG149" i="23"/>
  <c r="BF149" i="23"/>
  <c r="T149" i="23"/>
  <c r="R149" i="23"/>
  <c r="P149" i="23"/>
  <c r="BI146" i="23"/>
  <c r="BH146" i="23"/>
  <c r="BG146" i="23"/>
  <c r="BF146" i="23"/>
  <c r="T146" i="23"/>
  <c r="R146" i="23"/>
  <c r="P146" i="23"/>
  <c r="J140" i="23"/>
  <c r="J139" i="23"/>
  <c r="F139" i="23"/>
  <c r="F137" i="23"/>
  <c r="E135" i="23"/>
  <c r="J94" i="23"/>
  <c r="J93" i="23"/>
  <c r="F93" i="23"/>
  <c r="F91" i="23"/>
  <c r="E89" i="23"/>
  <c r="J20" i="23"/>
  <c r="E20" i="23"/>
  <c r="F94" i="23" s="1"/>
  <c r="J19" i="23"/>
  <c r="J14" i="23"/>
  <c r="J137" i="23"/>
  <c r="E7" i="23"/>
  <c r="E85" i="23"/>
  <c r="J39" i="22"/>
  <c r="J38" i="22"/>
  <c r="AY122" i="1"/>
  <c r="J37" i="22"/>
  <c r="AX122" i="1"/>
  <c r="BI289" i="22"/>
  <c r="BH289" i="22"/>
  <c r="BG289" i="22"/>
  <c r="BF289" i="22"/>
  <c r="T289" i="22"/>
  <c r="T288" i="22"/>
  <c r="T287" i="22"/>
  <c r="R289" i="22"/>
  <c r="R288" i="22"/>
  <c r="R287" i="22"/>
  <c r="P289" i="22"/>
  <c r="P288" i="22" s="1"/>
  <c r="P287" i="22" s="1"/>
  <c r="BI286" i="22"/>
  <c r="BH286" i="22"/>
  <c r="BG286" i="22"/>
  <c r="BF286" i="22"/>
  <c r="T286" i="22"/>
  <c r="T285" i="22"/>
  <c r="R286" i="22"/>
  <c r="R285" i="22"/>
  <c r="P286" i="22"/>
  <c r="P285" i="22" s="1"/>
  <c r="BI282" i="22"/>
  <c r="BH282" i="22"/>
  <c r="BG282" i="22"/>
  <c r="BF282" i="22"/>
  <c r="T282" i="22"/>
  <c r="R282" i="22"/>
  <c r="P282" i="22"/>
  <c r="BI275" i="22"/>
  <c r="BH275" i="22"/>
  <c r="BG275" i="22"/>
  <c r="BF275" i="22"/>
  <c r="T275" i="22"/>
  <c r="R275" i="22"/>
  <c r="P275" i="22"/>
  <c r="BI274" i="22"/>
  <c r="BH274" i="22"/>
  <c r="BG274" i="22"/>
  <c r="BF274" i="22"/>
  <c r="T274" i="22"/>
  <c r="R274" i="22"/>
  <c r="P274" i="22"/>
  <c r="BI269" i="22"/>
  <c r="BH269" i="22"/>
  <c r="BG269" i="22"/>
  <c r="BF269" i="22"/>
  <c r="T269" i="22"/>
  <c r="R269" i="22"/>
  <c r="P269" i="22"/>
  <c r="BI265" i="22"/>
  <c r="BH265" i="22"/>
  <c r="BG265" i="22"/>
  <c r="BF265" i="22"/>
  <c r="T265" i="22"/>
  <c r="R265" i="22"/>
  <c r="P265" i="22"/>
  <c r="BI261" i="22"/>
  <c r="BH261" i="22"/>
  <c r="BG261" i="22"/>
  <c r="BF261" i="22"/>
  <c r="T261" i="22"/>
  <c r="R261" i="22"/>
  <c r="P261" i="22"/>
  <c r="BI256" i="22"/>
  <c r="BH256" i="22"/>
  <c r="BG256" i="22"/>
  <c r="BF256" i="22"/>
  <c r="T256" i="22"/>
  <c r="R256" i="22"/>
  <c r="P256" i="22"/>
  <c r="BI252" i="22"/>
  <c r="BH252" i="22"/>
  <c r="BG252" i="22"/>
  <c r="BF252" i="22"/>
  <c r="T252" i="22"/>
  <c r="R252" i="22"/>
  <c r="P252" i="22"/>
  <c r="BI248" i="22"/>
  <c r="BH248" i="22"/>
  <c r="BG248" i="22"/>
  <c r="BF248" i="22"/>
  <c r="T248" i="22"/>
  <c r="R248" i="22"/>
  <c r="P248" i="22"/>
  <c r="BI244" i="22"/>
  <c r="BH244" i="22"/>
  <c r="BG244" i="22"/>
  <c r="BF244" i="22"/>
  <c r="T244" i="22"/>
  <c r="R244" i="22"/>
  <c r="P244" i="22"/>
  <c r="BI240" i="22"/>
  <c r="BH240" i="22"/>
  <c r="BG240" i="22"/>
  <c r="BF240" i="22"/>
  <c r="T240" i="22"/>
  <c r="R240" i="22"/>
  <c r="P240" i="22"/>
  <c r="BI230" i="22"/>
  <c r="BH230" i="22"/>
  <c r="BG230" i="22"/>
  <c r="BF230" i="22"/>
  <c r="T230" i="22"/>
  <c r="R230" i="22"/>
  <c r="P230" i="22"/>
  <c r="BI219" i="22"/>
  <c r="BH219" i="22"/>
  <c r="BG219" i="22"/>
  <c r="BF219" i="22"/>
  <c r="T219" i="22"/>
  <c r="R219" i="22"/>
  <c r="P219" i="22"/>
  <c r="BI215" i="22"/>
  <c r="BH215" i="22"/>
  <c r="BG215" i="22"/>
  <c r="BF215" i="22"/>
  <c r="T215" i="22"/>
  <c r="R215" i="22"/>
  <c r="P215" i="22"/>
  <c r="BI213" i="22"/>
  <c r="BH213" i="22"/>
  <c r="BG213" i="22"/>
  <c r="BF213" i="22"/>
  <c r="T213" i="22"/>
  <c r="R213" i="22"/>
  <c r="P213" i="22"/>
  <c r="BI211" i="22"/>
  <c r="BH211" i="22"/>
  <c r="BG211" i="22"/>
  <c r="BF211" i="22"/>
  <c r="T211" i="22"/>
  <c r="R211" i="22"/>
  <c r="P211" i="22"/>
  <c r="BI208" i="22"/>
  <c r="BH208" i="22"/>
  <c r="BG208" i="22"/>
  <c r="BF208" i="22"/>
  <c r="T208" i="22"/>
  <c r="R208" i="22"/>
  <c r="P208" i="22"/>
  <c r="BI204" i="22"/>
  <c r="BH204" i="22"/>
  <c r="BG204" i="22"/>
  <c r="BF204" i="22"/>
  <c r="T204" i="22"/>
  <c r="R204" i="22"/>
  <c r="P204" i="22"/>
  <c r="BI201" i="22"/>
  <c r="BH201" i="22"/>
  <c r="BG201" i="22"/>
  <c r="BF201" i="22"/>
  <c r="T201" i="22"/>
  <c r="R201" i="22"/>
  <c r="P201" i="22"/>
  <c r="BI198" i="22"/>
  <c r="BH198" i="22"/>
  <c r="BG198" i="22"/>
  <c r="BF198" i="22"/>
  <c r="T198" i="22"/>
  <c r="R198" i="22"/>
  <c r="P198" i="22"/>
  <c r="BI194" i="22"/>
  <c r="BH194" i="22"/>
  <c r="BG194" i="22"/>
  <c r="BF194" i="22"/>
  <c r="T194" i="22"/>
  <c r="R194" i="22"/>
  <c r="P194" i="22"/>
  <c r="BI190" i="22"/>
  <c r="BH190" i="22"/>
  <c r="BG190" i="22"/>
  <c r="BF190" i="22"/>
  <c r="T190" i="22"/>
  <c r="R190" i="22"/>
  <c r="P190" i="22"/>
  <c r="BI186" i="22"/>
  <c r="BH186" i="22"/>
  <c r="BG186" i="22"/>
  <c r="BF186" i="22"/>
  <c r="T186" i="22"/>
  <c r="R186" i="22"/>
  <c r="P186" i="22"/>
  <c r="BI185" i="22"/>
  <c r="BH185" i="22"/>
  <c r="BG185" i="22"/>
  <c r="BF185" i="22"/>
  <c r="T185" i="22"/>
  <c r="R185" i="22"/>
  <c r="P185" i="22"/>
  <c r="BI183" i="22"/>
  <c r="BH183" i="22"/>
  <c r="BG183" i="22"/>
  <c r="BF183" i="22"/>
  <c r="T183" i="22"/>
  <c r="R183" i="22"/>
  <c r="P183" i="22"/>
  <c r="BI180" i="22"/>
  <c r="BH180" i="22"/>
  <c r="BG180" i="22"/>
  <c r="BF180" i="22"/>
  <c r="T180" i="22"/>
  <c r="R180" i="22"/>
  <c r="P180" i="22"/>
  <c r="BI179" i="22"/>
  <c r="BH179" i="22"/>
  <c r="BG179" i="22"/>
  <c r="BF179" i="22"/>
  <c r="T179" i="22"/>
  <c r="R179" i="22"/>
  <c r="P179" i="22"/>
  <c r="BI177" i="22"/>
  <c r="BH177" i="22"/>
  <c r="BG177" i="22"/>
  <c r="BF177" i="22"/>
  <c r="T177" i="22"/>
  <c r="R177" i="22"/>
  <c r="P177" i="22"/>
  <c r="BI175" i="22"/>
  <c r="BH175" i="22"/>
  <c r="BG175" i="22"/>
  <c r="BF175" i="22"/>
  <c r="T175" i="22"/>
  <c r="R175" i="22"/>
  <c r="P175" i="22"/>
  <c r="BI163" i="22"/>
  <c r="BH163" i="22"/>
  <c r="BG163" i="22"/>
  <c r="BF163" i="22"/>
  <c r="T163" i="22"/>
  <c r="R163" i="22"/>
  <c r="P163" i="22"/>
  <c r="BI161" i="22"/>
  <c r="BH161" i="22"/>
  <c r="BG161" i="22"/>
  <c r="BF161" i="22"/>
  <c r="T161" i="22"/>
  <c r="R161" i="22"/>
  <c r="P161" i="22"/>
  <c r="BI155" i="22"/>
  <c r="BH155" i="22"/>
  <c r="BG155" i="22"/>
  <c r="BF155" i="22"/>
  <c r="T155" i="22"/>
  <c r="R155" i="22"/>
  <c r="P155" i="22"/>
  <c r="BI153" i="22"/>
  <c r="BH153" i="22"/>
  <c r="BG153" i="22"/>
  <c r="BF153" i="22"/>
  <c r="T153" i="22"/>
  <c r="R153" i="22"/>
  <c r="P153" i="22"/>
  <c r="BI152" i="22"/>
  <c r="BH152" i="22"/>
  <c r="BG152" i="22"/>
  <c r="BF152" i="22"/>
  <c r="T152" i="22"/>
  <c r="R152" i="22"/>
  <c r="P152" i="22"/>
  <c r="BI151" i="22"/>
  <c r="BH151" i="22"/>
  <c r="BG151" i="22"/>
  <c r="BF151" i="22"/>
  <c r="T151" i="22"/>
  <c r="R151" i="22"/>
  <c r="P151" i="22"/>
  <c r="BI149" i="22"/>
  <c r="BH149" i="22"/>
  <c r="BG149" i="22"/>
  <c r="BF149" i="22"/>
  <c r="T149" i="22"/>
  <c r="R149" i="22"/>
  <c r="P149" i="22"/>
  <c r="BI148" i="22"/>
  <c r="BH148" i="22"/>
  <c r="BG148" i="22"/>
  <c r="BF148" i="22"/>
  <c r="T148" i="22"/>
  <c r="R148" i="22"/>
  <c r="P148" i="22"/>
  <c r="BI144" i="22"/>
  <c r="BH144" i="22"/>
  <c r="BG144" i="22"/>
  <c r="BF144" i="22"/>
  <c r="T144" i="22"/>
  <c r="R144" i="22"/>
  <c r="P144" i="22"/>
  <c r="BI141" i="22"/>
  <c r="BH141" i="22"/>
  <c r="BG141" i="22"/>
  <c r="BF141" i="22"/>
  <c r="T141" i="22"/>
  <c r="R141" i="22"/>
  <c r="P141" i="22"/>
  <c r="BI136" i="22"/>
  <c r="BH136" i="22"/>
  <c r="BG136" i="22"/>
  <c r="BF136" i="22"/>
  <c r="T136" i="22"/>
  <c r="R136" i="22"/>
  <c r="P136" i="22"/>
  <c r="BI133" i="22"/>
  <c r="BH133" i="22"/>
  <c r="BG133" i="22"/>
  <c r="BF133" i="22"/>
  <c r="T133" i="22"/>
  <c r="R133" i="22"/>
  <c r="P133" i="22"/>
  <c r="J127" i="22"/>
  <c r="J126" i="22"/>
  <c r="F126" i="22"/>
  <c r="F124" i="22"/>
  <c r="E122" i="22"/>
  <c r="J94" i="22"/>
  <c r="J93" i="22"/>
  <c r="F93" i="22"/>
  <c r="F91" i="22"/>
  <c r="E89" i="22"/>
  <c r="J20" i="22"/>
  <c r="E20" i="22"/>
  <c r="F127" i="22"/>
  <c r="J19" i="22"/>
  <c r="J14" i="22"/>
  <c r="J91" i="22" s="1"/>
  <c r="E7" i="22"/>
  <c r="E85" i="22"/>
  <c r="J39" i="21"/>
  <c r="J38" i="21"/>
  <c r="AY121" i="1" s="1"/>
  <c r="J37" i="21"/>
  <c r="AX121" i="1" s="1"/>
  <c r="BI266" i="21"/>
  <c r="BH266" i="21"/>
  <c r="BG266" i="21"/>
  <c r="BF266" i="21"/>
  <c r="T266" i="21"/>
  <c r="T265" i="21" s="1"/>
  <c r="T264" i="21" s="1"/>
  <c r="R266" i="21"/>
  <c r="R265" i="21" s="1"/>
  <c r="R264" i="21" s="1"/>
  <c r="P266" i="21"/>
  <c r="P265" i="21"/>
  <c r="P264" i="21"/>
  <c r="BI263" i="21"/>
  <c r="BH263" i="21"/>
  <c r="BG263" i="21"/>
  <c r="BF263" i="21"/>
  <c r="T263" i="21"/>
  <c r="T262" i="21"/>
  <c r="R263" i="21"/>
  <c r="R262" i="21"/>
  <c r="P263" i="21"/>
  <c r="P262" i="21"/>
  <c r="BI259" i="21"/>
  <c r="BH259" i="21"/>
  <c r="BG259" i="21"/>
  <c r="BF259" i="21"/>
  <c r="T259" i="21"/>
  <c r="R259" i="21"/>
  <c r="P259" i="21"/>
  <c r="BI252" i="21"/>
  <c r="BH252" i="21"/>
  <c r="BG252" i="21"/>
  <c r="BF252" i="21"/>
  <c r="T252" i="21"/>
  <c r="R252" i="21"/>
  <c r="P252" i="21"/>
  <c r="BI251" i="21"/>
  <c r="BH251" i="21"/>
  <c r="BG251" i="21"/>
  <c r="BF251" i="21"/>
  <c r="T251" i="21"/>
  <c r="R251" i="21"/>
  <c r="P251" i="21"/>
  <c r="BI246" i="21"/>
  <c r="BH246" i="21"/>
  <c r="BG246" i="21"/>
  <c r="BF246" i="21"/>
  <c r="T246" i="21"/>
  <c r="R246" i="21"/>
  <c r="P246" i="21"/>
  <c r="BI242" i="21"/>
  <c r="BH242" i="21"/>
  <c r="BG242" i="21"/>
  <c r="BF242" i="21"/>
  <c r="T242" i="21"/>
  <c r="R242" i="21"/>
  <c r="P242" i="21"/>
  <c r="BI238" i="21"/>
  <c r="BH238" i="21"/>
  <c r="BG238" i="21"/>
  <c r="BF238" i="21"/>
  <c r="T238" i="21"/>
  <c r="R238" i="21"/>
  <c r="P238" i="21"/>
  <c r="BI233" i="21"/>
  <c r="BH233" i="21"/>
  <c r="BG233" i="21"/>
  <c r="BF233" i="21"/>
  <c r="T233" i="21"/>
  <c r="R233" i="21"/>
  <c r="P233" i="21"/>
  <c r="BI229" i="21"/>
  <c r="BH229" i="21"/>
  <c r="BG229" i="21"/>
  <c r="BF229" i="21"/>
  <c r="T229" i="21"/>
  <c r="R229" i="21"/>
  <c r="P229" i="21"/>
  <c r="BI225" i="21"/>
  <c r="BH225" i="21"/>
  <c r="BG225" i="21"/>
  <c r="BF225" i="21"/>
  <c r="T225" i="21"/>
  <c r="R225" i="21"/>
  <c r="P225" i="21"/>
  <c r="BI221" i="21"/>
  <c r="BH221" i="21"/>
  <c r="BG221" i="21"/>
  <c r="BF221" i="21"/>
  <c r="T221" i="21"/>
  <c r="R221" i="21"/>
  <c r="P221" i="21"/>
  <c r="BI217" i="21"/>
  <c r="BH217" i="21"/>
  <c r="BG217" i="21"/>
  <c r="BF217" i="21"/>
  <c r="T217" i="21"/>
  <c r="R217" i="21"/>
  <c r="P217" i="21"/>
  <c r="BI206" i="21"/>
  <c r="BH206" i="21"/>
  <c r="BG206" i="21"/>
  <c r="BF206" i="21"/>
  <c r="T206" i="21"/>
  <c r="R206" i="21"/>
  <c r="P206" i="21"/>
  <c r="BI195" i="21"/>
  <c r="BH195" i="21"/>
  <c r="BG195" i="21"/>
  <c r="BF195" i="21"/>
  <c r="T195" i="21"/>
  <c r="R195" i="21"/>
  <c r="P195" i="21"/>
  <c r="BI191" i="21"/>
  <c r="BH191" i="21"/>
  <c r="BG191" i="21"/>
  <c r="BF191" i="21"/>
  <c r="T191" i="21"/>
  <c r="R191" i="21"/>
  <c r="P191" i="21"/>
  <c r="BI189" i="21"/>
  <c r="BH189" i="21"/>
  <c r="BG189" i="21"/>
  <c r="BF189" i="21"/>
  <c r="T189" i="21"/>
  <c r="R189" i="21"/>
  <c r="P189" i="21"/>
  <c r="BI187" i="21"/>
  <c r="BH187" i="21"/>
  <c r="BG187" i="21"/>
  <c r="BF187" i="21"/>
  <c r="T187" i="21"/>
  <c r="R187" i="21"/>
  <c r="P187" i="21"/>
  <c r="BI184" i="21"/>
  <c r="BH184" i="21"/>
  <c r="BG184" i="21"/>
  <c r="BF184" i="21"/>
  <c r="T184" i="21"/>
  <c r="R184" i="21"/>
  <c r="P184" i="21"/>
  <c r="BI180" i="21"/>
  <c r="BH180" i="21"/>
  <c r="BG180" i="21"/>
  <c r="BF180" i="21"/>
  <c r="T180" i="21"/>
  <c r="R180" i="21"/>
  <c r="P180" i="21"/>
  <c r="BI179" i="21"/>
  <c r="BH179" i="21"/>
  <c r="BG179" i="21"/>
  <c r="BF179" i="21"/>
  <c r="T179" i="21"/>
  <c r="R179" i="21"/>
  <c r="P179" i="21"/>
  <c r="BI177" i="21"/>
  <c r="BH177" i="21"/>
  <c r="BG177" i="21"/>
  <c r="BF177" i="21"/>
  <c r="T177" i="21"/>
  <c r="R177" i="21"/>
  <c r="P177"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58" i="21"/>
  <c r="BH158" i="21"/>
  <c r="BG158" i="21"/>
  <c r="BF158" i="21"/>
  <c r="T158" i="21"/>
  <c r="R158" i="21"/>
  <c r="P158" i="21"/>
  <c r="BI156" i="21"/>
  <c r="BH156" i="21"/>
  <c r="BG156" i="21"/>
  <c r="BF156" i="21"/>
  <c r="T156" i="21"/>
  <c r="R156" i="21"/>
  <c r="P156" i="21"/>
  <c r="BI151" i="21"/>
  <c r="BH151" i="21"/>
  <c r="BG151" i="21"/>
  <c r="BF151" i="21"/>
  <c r="T151" i="21"/>
  <c r="R151" i="21"/>
  <c r="P151" i="21"/>
  <c r="BI149" i="21"/>
  <c r="BH149" i="21"/>
  <c r="BG149" i="21"/>
  <c r="BF149" i="21"/>
  <c r="T149" i="21"/>
  <c r="R149" i="21"/>
  <c r="P149" i="21"/>
  <c r="BI148" i="21"/>
  <c r="BH148" i="21"/>
  <c r="BG148" i="21"/>
  <c r="BF148" i="21"/>
  <c r="T148" i="21"/>
  <c r="R148" i="21"/>
  <c r="P148" i="21"/>
  <c r="BI147" i="21"/>
  <c r="BH147" i="21"/>
  <c r="BG147" i="21"/>
  <c r="BF147" i="21"/>
  <c r="T147" i="21"/>
  <c r="R147" i="21"/>
  <c r="P147" i="21"/>
  <c r="BI144" i="21"/>
  <c r="BH144" i="21"/>
  <c r="BG144" i="21"/>
  <c r="BF144" i="21"/>
  <c r="T144" i="21"/>
  <c r="R144" i="21"/>
  <c r="P144" i="21"/>
  <c r="BI141" i="21"/>
  <c r="BH141" i="21"/>
  <c r="BG141" i="21"/>
  <c r="BF141" i="21"/>
  <c r="T141" i="21"/>
  <c r="R141" i="21"/>
  <c r="P141" i="21"/>
  <c r="BI136" i="21"/>
  <c r="BH136" i="21"/>
  <c r="BG136" i="21"/>
  <c r="BF136" i="21"/>
  <c r="T136" i="21"/>
  <c r="R136" i="21"/>
  <c r="P136" i="21"/>
  <c r="BI133" i="21"/>
  <c r="BH133" i="21"/>
  <c r="BG133" i="21"/>
  <c r="BF133" i="21"/>
  <c r="T133" i="21"/>
  <c r="R133" i="21"/>
  <c r="P133" i="21"/>
  <c r="J127" i="21"/>
  <c r="J126" i="21"/>
  <c r="F126" i="21"/>
  <c r="F124" i="21"/>
  <c r="E122" i="21"/>
  <c r="J94" i="21"/>
  <c r="J93" i="21"/>
  <c r="F93" i="21"/>
  <c r="F91" i="21"/>
  <c r="E89" i="21"/>
  <c r="J20" i="21"/>
  <c r="E20" i="21"/>
  <c r="F94" i="21"/>
  <c r="J19" i="21"/>
  <c r="J14" i="21"/>
  <c r="J124" i="21"/>
  <c r="E7" i="21"/>
  <c r="E85" i="21" s="1"/>
  <c r="J39" i="20"/>
  <c r="J38" i="20"/>
  <c r="AY119" i="1"/>
  <c r="J37" i="20"/>
  <c r="AX119" i="1" s="1"/>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2" i="20"/>
  <c r="BH142" i="20"/>
  <c r="BG142" i="20"/>
  <c r="BF142" i="20"/>
  <c r="T142" i="20"/>
  <c r="R142" i="20"/>
  <c r="P142" i="20"/>
  <c r="BI140" i="20"/>
  <c r="BH140" i="20"/>
  <c r="BG140" i="20"/>
  <c r="BF140" i="20"/>
  <c r="T140" i="20"/>
  <c r="R140" i="20"/>
  <c r="P140" i="20"/>
  <c r="BI138" i="20"/>
  <c r="BH138" i="20"/>
  <c r="BG138" i="20"/>
  <c r="BF138" i="20"/>
  <c r="T138" i="20"/>
  <c r="R138" i="20"/>
  <c r="P138" i="20"/>
  <c r="BI136" i="20"/>
  <c r="BH136" i="20"/>
  <c r="BG136" i="20"/>
  <c r="BF136" i="20"/>
  <c r="T136" i="20"/>
  <c r="R136" i="20"/>
  <c r="P136" i="20"/>
  <c r="BI134" i="20"/>
  <c r="BH134" i="20"/>
  <c r="BG134" i="20"/>
  <c r="BF134" i="20"/>
  <c r="T134" i="20"/>
  <c r="R134" i="20"/>
  <c r="P134" i="20"/>
  <c r="BI132" i="20"/>
  <c r="BH132" i="20"/>
  <c r="BG132" i="20"/>
  <c r="BF132" i="20"/>
  <c r="T132" i="20"/>
  <c r="R132" i="20"/>
  <c r="P132" i="20"/>
  <c r="BI130" i="20"/>
  <c r="BH130" i="20"/>
  <c r="BG130" i="20"/>
  <c r="BF130" i="20"/>
  <c r="T130" i="20"/>
  <c r="R130" i="20"/>
  <c r="P130" i="20"/>
  <c r="BI128" i="20"/>
  <c r="BH128" i="20"/>
  <c r="BG128" i="20"/>
  <c r="BF128" i="20"/>
  <c r="T128" i="20"/>
  <c r="R128" i="20"/>
  <c r="P128" i="20"/>
  <c r="BI126" i="20"/>
  <c r="BH126" i="20"/>
  <c r="BG126" i="20"/>
  <c r="BF126" i="20"/>
  <c r="T126" i="20"/>
  <c r="R126" i="20"/>
  <c r="P126" i="20"/>
  <c r="J120" i="20"/>
  <c r="J119" i="20"/>
  <c r="F119" i="20"/>
  <c r="F117" i="20"/>
  <c r="E115" i="20"/>
  <c r="J94" i="20"/>
  <c r="J93" i="20"/>
  <c r="F93" i="20"/>
  <c r="F91" i="20"/>
  <c r="E89" i="20"/>
  <c r="J20" i="20"/>
  <c r="E20" i="20"/>
  <c r="F120" i="20" s="1"/>
  <c r="J19" i="20"/>
  <c r="J14" i="20"/>
  <c r="J117" i="20" s="1"/>
  <c r="E7" i="20"/>
  <c r="E111" i="20"/>
  <c r="J39" i="19"/>
  <c r="J38" i="19"/>
  <c r="AY118" i="1"/>
  <c r="J37" i="19"/>
  <c r="AX118" i="1" s="1"/>
  <c r="BI136" i="19"/>
  <c r="BH136" i="19"/>
  <c r="BG136" i="19"/>
  <c r="BF136" i="19"/>
  <c r="T136" i="19"/>
  <c r="R136" i="19"/>
  <c r="P136" i="19"/>
  <c r="BI135" i="19"/>
  <c r="BH135" i="19"/>
  <c r="BG135" i="19"/>
  <c r="BF135" i="19"/>
  <c r="T135" i="19"/>
  <c r="R135" i="19"/>
  <c r="P135"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J120" i="19"/>
  <c r="J119" i="19"/>
  <c r="F119" i="19"/>
  <c r="F117" i="19"/>
  <c r="E115" i="19"/>
  <c r="J94" i="19"/>
  <c r="J93" i="19"/>
  <c r="F93" i="19"/>
  <c r="F91" i="19"/>
  <c r="E89" i="19"/>
  <c r="J20" i="19"/>
  <c r="E20" i="19"/>
  <c r="F120" i="19"/>
  <c r="J19" i="19"/>
  <c r="J14" i="19"/>
  <c r="J91" i="19"/>
  <c r="E7" i="19"/>
  <c r="E111" i="19" s="1"/>
  <c r="J39" i="18"/>
  <c r="J38" i="18"/>
  <c r="AY117" i="1"/>
  <c r="J37" i="18"/>
  <c r="AX117" i="1" s="1"/>
  <c r="BI181" i="18"/>
  <c r="BH181" i="18"/>
  <c r="BG181" i="18"/>
  <c r="BF181" i="18"/>
  <c r="T181" i="18"/>
  <c r="R181" i="18"/>
  <c r="P181" i="18"/>
  <c r="BI180" i="18"/>
  <c r="BH180" i="18"/>
  <c r="BG180" i="18"/>
  <c r="BF180" i="18"/>
  <c r="T180" i="18"/>
  <c r="R180" i="18"/>
  <c r="P180" i="18"/>
  <c r="BI179" i="18"/>
  <c r="BH179" i="18"/>
  <c r="BG179" i="18"/>
  <c r="BF179" i="18"/>
  <c r="T179" i="18"/>
  <c r="R179" i="18"/>
  <c r="P179" i="18"/>
  <c r="BI177" i="18"/>
  <c r="BH177" i="18"/>
  <c r="BG177" i="18"/>
  <c r="BF177" i="18"/>
  <c r="T177" i="18"/>
  <c r="R177" i="18"/>
  <c r="P177"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5" i="18"/>
  <c r="BH155" i="18"/>
  <c r="BG155" i="18"/>
  <c r="BF155" i="18"/>
  <c r="T155" i="18"/>
  <c r="R155" i="18"/>
  <c r="P155" i="18"/>
  <c r="BI153" i="18"/>
  <c r="BH153" i="18"/>
  <c r="BG153" i="18"/>
  <c r="BF153" i="18"/>
  <c r="T153" i="18"/>
  <c r="R153" i="18"/>
  <c r="P153" i="18"/>
  <c r="BI152" i="18"/>
  <c r="BH152" i="18"/>
  <c r="BG152" i="18"/>
  <c r="BF152" i="18"/>
  <c r="T152" i="18"/>
  <c r="R152" i="18"/>
  <c r="P152" i="18"/>
  <c r="BI151" i="18"/>
  <c r="BH151" i="18"/>
  <c r="BG151" i="18"/>
  <c r="BF151" i="18"/>
  <c r="T151" i="18"/>
  <c r="R151" i="18"/>
  <c r="P151" i="18"/>
  <c r="BI149" i="18"/>
  <c r="BH149" i="18"/>
  <c r="BG149" i="18"/>
  <c r="BF149" i="18"/>
  <c r="T149" i="18"/>
  <c r="R149" i="18"/>
  <c r="P149"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2" i="18"/>
  <c r="BH132" i="18"/>
  <c r="BG132" i="18"/>
  <c r="BF132" i="18"/>
  <c r="T132" i="18"/>
  <c r="T131" i="18"/>
  <c r="R132" i="18"/>
  <c r="R131" i="18" s="1"/>
  <c r="P132" i="18"/>
  <c r="P131" i="18"/>
  <c r="BI129" i="18"/>
  <c r="BH129" i="18"/>
  <c r="BG129" i="18"/>
  <c r="BF129" i="18"/>
  <c r="T129" i="18"/>
  <c r="T128" i="18"/>
  <c r="R129" i="18"/>
  <c r="R128" i="18"/>
  <c r="P129" i="18"/>
  <c r="P128" i="18" s="1"/>
  <c r="J123" i="18"/>
  <c r="J122" i="18"/>
  <c r="F122" i="18"/>
  <c r="F120" i="18"/>
  <c r="E118" i="18"/>
  <c r="J94" i="18"/>
  <c r="J93" i="18"/>
  <c r="F93" i="18"/>
  <c r="F91" i="18"/>
  <c r="E89" i="18"/>
  <c r="J20" i="18"/>
  <c r="E20" i="18"/>
  <c r="F94" i="18"/>
  <c r="J19" i="18"/>
  <c r="J14" i="18"/>
  <c r="J120" i="18"/>
  <c r="E7" i="18"/>
  <c r="E114" i="18"/>
  <c r="J39" i="17"/>
  <c r="J38" i="17"/>
  <c r="AY116" i="1"/>
  <c r="J37" i="17"/>
  <c r="AX116" i="1"/>
  <c r="BI269" i="17"/>
  <c r="BH269" i="17"/>
  <c r="BG269" i="17"/>
  <c r="BF269" i="17"/>
  <c r="T269" i="17"/>
  <c r="T268" i="17"/>
  <c r="R269" i="17"/>
  <c r="R268" i="17"/>
  <c r="P269" i="17"/>
  <c r="P268" i="17"/>
  <c r="BI263" i="17"/>
  <c r="BH263" i="17"/>
  <c r="BG263" i="17"/>
  <c r="BF263" i="17"/>
  <c r="T263" i="17"/>
  <c r="R263" i="17"/>
  <c r="P263" i="17"/>
  <c r="BI258" i="17"/>
  <c r="BH258" i="17"/>
  <c r="BG258" i="17"/>
  <c r="BF258" i="17"/>
  <c r="T258" i="17"/>
  <c r="R258" i="17"/>
  <c r="P258" i="17"/>
  <c r="BI253" i="17"/>
  <c r="BH253" i="17"/>
  <c r="BG253" i="17"/>
  <c r="BF253" i="17"/>
  <c r="T253" i="17"/>
  <c r="R253" i="17"/>
  <c r="P253" i="17"/>
  <c r="BI241" i="17"/>
  <c r="BH241" i="17"/>
  <c r="BG241" i="17"/>
  <c r="BF241" i="17"/>
  <c r="T241" i="17"/>
  <c r="R241" i="17"/>
  <c r="P241" i="17"/>
  <c r="BI232" i="17"/>
  <c r="BH232" i="17"/>
  <c r="BG232" i="17"/>
  <c r="BF232" i="17"/>
  <c r="T232" i="17"/>
  <c r="R232" i="17"/>
  <c r="P232" i="17"/>
  <c r="BI228" i="17"/>
  <c r="BH228" i="17"/>
  <c r="BG228" i="17"/>
  <c r="BF228" i="17"/>
  <c r="T228" i="17"/>
  <c r="R228" i="17"/>
  <c r="P228" i="17"/>
  <c r="BI224" i="17"/>
  <c r="BH224" i="17"/>
  <c r="BG224" i="17"/>
  <c r="BF224" i="17"/>
  <c r="T224" i="17"/>
  <c r="R224" i="17"/>
  <c r="P224" i="17"/>
  <c r="BI213" i="17"/>
  <c r="BH213" i="17"/>
  <c r="BG213" i="17"/>
  <c r="BF213" i="17"/>
  <c r="T213" i="17"/>
  <c r="R213" i="17"/>
  <c r="P213" i="17"/>
  <c r="BI207" i="17"/>
  <c r="BH207" i="17"/>
  <c r="BG207" i="17"/>
  <c r="BF207" i="17"/>
  <c r="T207" i="17"/>
  <c r="R207" i="17"/>
  <c r="P207" i="17"/>
  <c r="BI188" i="17"/>
  <c r="BH188" i="17"/>
  <c r="BG188" i="17"/>
  <c r="BF188" i="17"/>
  <c r="T188" i="17"/>
  <c r="R188" i="17"/>
  <c r="P188" i="17"/>
  <c r="BI169" i="17"/>
  <c r="BH169" i="17"/>
  <c r="BG169" i="17"/>
  <c r="BF169" i="17"/>
  <c r="T169" i="17"/>
  <c r="R169" i="17"/>
  <c r="P169" i="17"/>
  <c r="BI154" i="17"/>
  <c r="BH154" i="17"/>
  <c r="BG154" i="17"/>
  <c r="BF154" i="17"/>
  <c r="T154" i="17"/>
  <c r="R154" i="17"/>
  <c r="P154" i="17"/>
  <c r="BI127" i="17"/>
  <c r="BH127" i="17"/>
  <c r="BG127" i="17"/>
  <c r="BF127" i="17"/>
  <c r="T127" i="17"/>
  <c r="R127" i="17"/>
  <c r="P127" i="17"/>
  <c r="J121" i="17"/>
  <c r="J120" i="17"/>
  <c r="F120" i="17"/>
  <c r="F118" i="17"/>
  <c r="E116" i="17"/>
  <c r="J94" i="17"/>
  <c r="J93" i="17"/>
  <c r="F93" i="17"/>
  <c r="F91" i="17"/>
  <c r="E89" i="17"/>
  <c r="J20" i="17"/>
  <c r="E20" i="17"/>
  <c r="F94" i="17"/>
  <c r="J19" i="17"/>
  <c r="J14" i="17"/>
  <c r="J91" i="17"/>
  <c r="E7" i="17"/>
  <c r="E85" i="17" s="1"/>
  <c r="J39" i="16"/>
  <c r="J38" i="16"/>
  <c r="AY115" i="1"/>
  <c r="J37" i="16"/>
  <c r="AX115" i="1" s="1"/>
  <c r="BI980" i="16"/>
  <c r="BH980" i="16"/>
  <c r="BG980" i="16"/>
  <c r="BF980" i="16"/>
  <c r="T980" i="16"/>
  <c r="R980" i="16"/>
  <c r="P980" i="16"/>
  <c r="BI979" i="16"/>
  <c r="BH979" i="16"/>
  <c r="BG979" i="16"/>
  <c r="BF979" i="16"/>
  <c r="T979" i="16"/>
  <c r="R979" i="16"/>
  <c r="P979" i="16"/>
  <c r="BI960" i="16"/>
  <c r="BH960" i="16"/>
  <c r="BG960" i="16"/>
  <c r="BF960" i="16"/>
  <c r="T960" i="16"/>
  <c r="R960" i="16"/>
  <c r="P960" i="16"/>
  <c r="BI958" i="16"/>
  <c r="BH958" i="16"/>
  <c r="BG958" i="16"/>
  <c r="BF958" i="16"/>
  <c r="T958" i="16"/>
  <c r="R958" i="16"/>
  <c r="P958" i="16"/>
  <c r="BI952" i="16"/>
  <c r="BH952" i="16"/>
  <c r="BG952" i="16"/>
  <c r="BF952" i="16"/>
  <c r="T952" i="16"/>
  <c r="R952" i="16"/>
  <c r="P952" i="16"/>
  <c r="BI946" i="16"/>
  <c r="BH946" i="16"/>
  <c r="BG946" i="16"/>
  <c r="BF946" i="16"/>
  <c r="T946" i="16"/>
  <c r="R946" i="16"/>
  <c r="P946" i="16"/>
  <c r="BI940" i="16"/>
  <c r="BH940" i="16"/>
  <c r="BG940" i="16"/>
  <c r="BF940" i="16"/>
  <c r="T940" i="16"/>
  <c r="R940" i="16"/>
  <c r="P940" i="16"/>
  <c r="BI935" i="16"/>
  <c r="BH935" i="16"/>
  <c r="BG935" i="16"/>
  <c r="BF935" i="16"/>
  <c r="T935" i="16"/>
  <c r="R935" i="16"/>
  <c r="P935" i="16"/>
  <c r="BI930" i="16"/>
  <c r="BH930" i="16"/>
  <c r="BG930" i="16"/>
  <c r="BF930" i="16"/>
  <c r="T930" i="16"/>
  <c r="R930" i="16"/>
  <c r="P930" i="16"/>
  <c r="BI928" i="16"/>
  <c r="BH928" i="16"/>
  <c r="BG928" i="16"/>
  <c r="BF928" i="16"/>
  <c r="T928" i="16"/>
  <c r="R928" i="16"/>
  <c r="P928" i="16"/>
  <c r="BI924" i="16"/>
  <c r="BH924" i="16"/>
  <c r="BG924" i="16"/>
  <c r="BF924" i="16"/>
  <c r="T924" i="16"/>
  <c r="R924" i="16"/>
  <c r="P924" i="16"/>
  <c r="BI920" i="16"/>
  <c r="BH920" i="16"/>
  <c r="BG920" i="16"/>
  <c r="BF920" i="16"/>
  <c r="T920" i="16"/>
  <c r="R920" i="16"/>
  <c r="P920" i="16"/>
  <c r="BI914" i="16"/>
  <c r="BH914" i="16"/>
  <c r="BG914" i="16"/>
  <c r="BF914" i="16"/>
  <c r="T914" i="16"/>
  <c r="R914" i="16"/>
  <c r="P914" i="16"/>
  <c r="BI910" i="16"/>
  <c r="BH910" i="16"/>
  <c r="BG910" i="16"/>
  <c r="BF910" i="16"/>
  <c r="T910" i="16"/>
  <c r="R910" i="16"/>
  <c r="P910" i="16"/>
  <c r="BI906" i="16"/>
  <c r="BH906" i="16"/>
  <c r="BG906" i="16"/>
  <c r="BF906" i="16"/>
  <c r="T906" i="16"/>
  <c r="R906" i="16"/>
  <c r="P906" i="16"/>
  <c r="BI901" i="16"/>
  <c r="BH901" i="16"/>
  <c r="BG901" i="16"/>
  <c r="BF901" i="16"/>
  <c r="T901" i="16"/>
  <c r="R901" i="16"/>
  <c r="P901" i="16"/>
  <c r="BI898" i="16"/>
  <c r="BH898" i="16"/>
  <c r="BG898" i="16"/>
  <c r="BF898" i="16"/>
  <c r="T898" i="16"/>
  <c r="R898" i="16"/>
  <c r="P898" i="16"/>
  <c r="BI892" i="16"/>
  <c r="BH892" i="16"/>
  <c r="BG892" i="16"/>
  <c r="BF892" i="16"/>
  <c r="T892" i="16"/>
  <c r="R892" i="16"/>
  <c r="P892" i="16"/>
  <c r="BI886" i="16"/>
  <c r="BH886" i="16"/>
  <c r="BG886" i="16"/>
  <c r="BF886" i="16"/>
  <c r="T886" i="16"/>
  <c r="R886" i="16"/>
  <c r="P886" i="16"/>
  <c r="BI880" i="16"/>
  <c r="BH880" i="16"/>
  <c r="BG880" i="16"/>
  <c r="BF880" i="16"/>
  <c r="T880" i="16"/>
  <c r="R880" i="16"/>
  <c r="P880" i="16"/>
  <c r="BI874" i="16"/>
  <c r="BH874" i="16"/>
  <c r="BG874" i="16"/>
  <c r="BF874" i="16"/>
  <c r="T874" i="16"/>
  <c r="R874" i="16"/>
  <c r="P874" i="16"/>
  <c r="BI868" i="16"/>
  <c r="BH868" i="16"/>
  <c r="BG868" i="16"/>
  <c r="BF868" i="16"/>
  <c r="T868" i="16"/>
  <c r="R868" i="16"/>
  <c r="P868" i="16"/>
  <c r="BI866" i="16"/>
  <c r="BH866" i="16"/>
  <c r="BG866" i="16"/>
  <c r="BF866" i="16"/>
  <c r="T866" i="16"/>
  <c r="R866" i="16"/>
  <c r="P866" i="16"/>
  <c r="BI860" i="16"/>
  <c r="BH860" i="16"/>
  <c r="BG860" i="16"/>
  <c r="BF860" i="16"/>
  <c r="T860" i="16"/>
  <c r="R860" i="16"/>
  <c r="P860" i="16"/>
  <c r="BI854" i="16"/>
  <c r="BH854" i="16"/>
  <c r="BG854" i="16"/>
  <c r="BF854" i="16"/>
  <c r="T854" i="16"/>
  <c r="R854" i="16"/>
  <c r="P854" i="16"/>
  <c r="BI848" i="16"/>
  <c r="BH848" i="16"/>
  <c r="BG848" i="16"/>
  <c r="BF848" i="16"/>
  <c r="T848" i="16"/>
  <c r="R848" i="16"/>
  <c r="P848" i="16"/>
  <c r="BI842" i="16"/>
  <c r="BH842" i="16"/>
  <c r="BG842" i="16"/>
  <c r="BF842" i="16"/>
  <c r="T842" i="16"/>
  <c r="R842" i="16"/>
  <c r="P842" i="16"/>
  <c r="BI836" i="16"/>
  <c r="BH836" i="16"/>
  <c r="BG836" i="16"/>
  <c r="BF836" i="16"/>
  <c r="T836" i="16"/>
  <c r="R836" i="16"/>
  <c r="P836" i="16"/>
  <c r="BI834" i="16"/>
  <c r="BH834" i="16"/>
  <c r="BG834" i="16"/>
  <c r="BF834" i="16"/>
  <c r="T834" i="16"/>
  <c r="R834" i="16"/>
  <c r="P834" i="16"/>
  <c r="BI828" i="16"/>
  <c r="BH828" i="16"/>
  <c r="BG828" i="16"/>
  <c r="BF828" i="16"/>
  <c r="T828" i="16"/>
  <c r="R828" i="16"/>
  <c r="P828" i="16"/>
  <c r="BI822" i="16"/>
  <c r="BH822" i="16"/>
  <c r="BG822" i="16"/>
  <c r="BF822" i="16"/>
  <c r="T822" i="16"/>
  <c r="R822" i="16"/>
  <c r="P822" i="16"/>
  <c r="BI816" i="16"/>
  <c r="BH816" i="16"/>
  <c r="BG816" i="16"/>
  <c r="BF816" i="16"/>
  <c r="T816" i="16"/>
  <c r="R816" i="16"/>
  <c r="P816" i="16"/>
  <c r="BI811" i="16"/>
  <c r="BH811" i="16"/>
  <c r="BG811" i="16"/>
  <c r="BF811" i="16"/>
  <c r="T811" i="16"/>
  <c r="R811" i="16"/>
  <c r="P811" i="16"/>
  <c r="BI809" i="16"/>
  <c r="BH809" i="16"/>
  <c r="BG809" i="16"/>
  <c r="BF809" i="16"/>
  <c r="T809" i="16"/>
  <c r="R809" i="16"/>
  <c r="P809" i="16"/>
  <c r="BI804" i="16"/>
  <c r="BH804" i="16"/>
  <c r="BG804" i="16"/>
  <c r="BF804" i="16"/>
  <c r="T804" i="16"/>
  <c r="R804" i="16"/>
  <c r="P804" i="16"/>
  <c r="BI799" i="16"/>
  <c r="BH799" i="16"/>
  <c r="BG799" i="16"/>
  <c r="BF799" i="16"/>
  <c r="T799" i="16"/>
  <c r="R799" i="16"/>
  <c r="P799" i="16"/>
  <c r="BI794" i="16"/>
  <c r="BH794" i="16"/>
  <c r="BG794" i="16"/>
  <c r="BF794" i="16"/>
  <c r="T794" i="16"/>
  <c r="R794" i="16"/>
  <c r="P794" i="16"/>
  <c r="BI789" i="16"/>
  <c r="BH789" i="16"/>
  <c r="BG789" i="16"/>
  <c r="BF789" i="16"/>
  <c r="T789" i="16"/>
  <c r="R789" i="16"/>
  <c r="P789" i="16"/>
  <c r="BI787" i="16"/>
  <c r="BH787" i="16"/>
  <c r="BG787" i="16"/>
  <c r="BF787" i="16"/>
  <c r="T787" i="16"/>
  <c r="R787" i="16"/>
  <c r="P787" i="16"/>
  <c r="BI781" i="16"/>
  <c r="BH781" i="16"/>
  <c r="BG781" i="16"/>
  <c r="BF781" i="16"/>
  <c r="T781" i="16"/>
  <c r="R781" i="16"/>
  <c r="P781" i="16"/>
  <c r="BI776" i="16"/>
  <c r="BH776" i="16"/>
  <c r="BG776" i="16"/>
  <c r="BF776" i="16"/>
  <c r="T776" i="16"/>
  <c r="R776" i="16"/>
  <c r="P776" i="16"/>
  <c r="BI772" i="16"/>
  <c r="BH772" i="16"/>
  <c r="BG772" i="16"/>
  <c r="BF772" i="16"/>
  <c r="T772" i="16"/>
  <c r="R772" i="16"/>
  <c r="P772" i="16"/>
  <c r="BI767" i="16"/>
  <c r="BH767" i="16"/>
  <c r="BG767" i="16"/>
  <c r="BF767" i="16"/>
  <c r="T767" i="16"/>
  <c r="R767" i="16"/>
  <c r="P767" i="16"/>
  <c r="BI762" i="16"/>
  <c r="BH762" i="16"/>
  <c r="BG762" i="16"/>
  <c r="BF762" i="16"/>
  <c r="T762" i="16"/>
  <c r="R762" i="16"/>
  <c r="P762" i="16"/>
  <c r="BI757" i="16"/>
  <c r="BH757" i="16"/>
  <c r="BG757" i="16"/>
  <c r="BF757" i="16"/>
  <c r="T757" i="16"/>
  <c r="R757" i="16"/>
  <c r="P757" i="16"/>
  <c r="BI754" i="16"/>
  <c r="BH754" i="16"/>
  <c r="BG754" i="16"/>
  <c r="BF754" i="16"/>
  <c r="T754" i="16"/>
  <c r="R754" i="16"/>
  <c r="P754" i="16"/>
  <c r="BI750" i="16"/>
  <c r="BH750" i="16"/>
  <c r="BG750" i="16"/>
  <c r="BF750" i="16"/>
  <c r="T750" i="16"/>
  <c r="R750" i="16"/>
  <c r="P750" i="16"/>
  <c r="BI746" i="16"/>
  <c r="BH746" i="16"/>
  <c r="BG746" i="16"/>
  <c r="BF746" i="16"/>
  <c r="T746" i="16"/>
  <c r="R746" i="16"/>
  <c r="P746" i="16"/>
  <c r="BI741" i="16"/>
  <c r="BH741" i="16"/>
  <c r="BG741" i="16"/>
  <c r="BF741" i="16"/>
  <c r="T741" i="16"/>
  <c r="R741" i="16"/>
  <c r="P741" i="16"/>
  <c r="BI736" i="16"/>
  <c r="BH736" i="16"/>
  <c r="BG736" i="16"/>
  <c r="BF736" i="16"/>
  <c r="T736" i="16"/>
  <c r="R736" i="16"/>
  <c r="P736" i="16"/>
  <c r="BI728" i="16"/>
  <c r="BH728" i="16"/>
  <c r="BG728" i="16"/>
  <c r="BF728" i="16"/>
  <c r="T728" i="16"/>
  <c r="R728" i="16"/>
  <c r="P728" i="16"/>
  <c r="BI727" i="16"/>
  <c r="BH727" i="16"/>
  <c r="BG727" i="16"/>
  <c r="BF727" i="16"/>
  <c r="T727" i="16"/>
  <c r="R727" i="16"/>
  <c r="P727" i="16"/>
  <c r="BI725" i="16"/>
  <c r="BH725" i="16"/>
  <c r="BG725" i="16"/>
  <c r="BF725" i="16"/>
  <c r="T725" i="16"/>
  <c r="T724" i="16"/>
  <c r="R725" i="16"/>
  <c r="R724" i="16"/>
  <c r="P725" i="16"/>
  <c r="P724" i="16" s="1"/>
  <c r="BI720" i="16"/>
  <c r="BH720" i="16"/>
  <c r="BG720" i="16"/>
  <c r="BF720" i="16"/>
  <c r="T720" i="16"/>
  <c r="R720" i="16"/>
  <c r="P720" i="16"/>
  <c r="BI716" i="16"/>
  <c r="BH716" i="16"/>
  <c r="BG716" i="16"/>
  <c r="BF716" i="16"/>
  <c r="T716" i="16"/>
  <c r="R716" i="16"/>
  <c r="P716" i="16"/>
  <c r="BI712" i="16"/>
  <c r="BH712" i="16"/>
  <c r="BG712" i="16"/>
  <c r="BF712" i="16"/>
  <c r="T712" i="16"/>
  <c r="R712" i="16"/>
  <c r="P712" i="16"/>
  <c r="BI708" i="16"/>
  <c r="BH708" i="16"/>
  <c r="BG708" i="16"/>
  <c r="BF708" i="16"/>
  <c r="T708" i="16"/>
  <c r="R708" i="16"/>
  <c r="P708" i="16"/>
  <c r="BI704" i="16"/>
  <c r="BH704" i="16"/>
  <c r="BG704" i="16"/>
  <c r="BF704" i="16"/>
  <c r="T704" i="16"/>
  <c r="R704" i="16"/>
  <c r="P704" i="16"/>
  <c r="BI700" i="16"/>
  <c r="BH700" i="16"/>
  <c r="BG700" i="16"/>
  <c r="BF700" i="16"/>
  <c r="T700" i="16"/>
  <c r="R700" i="16"/>
  <c r="P700" i="16"/>
  <c r="BI696" i="16"/>
  <c r="BH696" i="16"/>
  <c r="BG696" i="16"/>
  <c r="BF696" i="16"/>
  <c r="T696" i="16"/>
  <c r="R696" i="16"/>
  <c r="P696" i="16"/>
  <c r="BI692" i="16"/>
  <c r="BH692" i="16"/>
  <c r="BG692" i="16"/>
  <c r="BF692" i="16"/>
  <c r="T692" i="16"/>
  <c r="R692" i="16"/>
  <c r="P692" i="16"/>
  <c r="BI688" i="16"/>
  <c r="BH688" i="16"/>
  <c r="BG688" i="16"/>
  <c r="BF688" i="16"/>
  <c r="T688" i="16"/>
  <c r="R688" i="16"/>
  <c r="P688" i="16"/>
  <c r="BI684" i="16"/>
  <c r="BH684" i="16"/>
  <c r="BG684" i="16"/>
  <c r="BF684" i="16"/>
  <c r="T684" i="16"/>
  <c r="R684" i="16"/>
  <c r="P684" i="16"/>
  <c r="BI667" i="16"/>
  <c r="BH667" i="16"/>
  <c r="BG667" i="16"/>
  <c r="BF667" i="16"/>
  <c r="T667" i="16"/>
  <c r="R667" i="16"/>
  <c r="P667" i="16"/>
  <c r="BI665" i="16"/>
  <c r="BH665" i="16"/>
  <c r="BG665" i="16"/>
  <c r="BF665" i="16"/>
  <c r="T665" i="16"/>
  <c r="R665" i="16"/>
  <c r="P665" i="16"/>
  <c r="BI652" i="16"/>
  <c r="BH652" i="16"/>
  <c r="BG652" i="16"/>
  <c r="BF652" i="16"/>
  <c r="T652" i="16"/>
  <c r="R652" i="16"/>
  <c r="P652" i="16"/>
  <c r="BI646" i="16"/>
  <c r="BH646" i="16"/>
  <c r="BG646" i="16"/>
  <c r="BF646" i="16"/>
  <c r="T646" i="16"/>
  <c r="R646" i="16"/>
  <c r="P646" i="16"/>
  <c r="BI638" i="16"/>
  <c r="BH638" i="16"/>
  <c r="BG638" i="16"/>
  <c r="BF638" i="16"/>
  <c r="T638" i="16"/>
  <c r="R638" i="16"/>
  <c r="P638" i="16"/>
  <c r="BI633" i="16"/>
  <c r="BH633" i="16"/>
  <c r="BG633" i="16"/>
  <c r="BF633" i="16"/>
  <c r="T633" i="16"/>
  <c r="R633" i="16"/>
  <c r="P633" i="16"/>
  <c r="BI625" i="16"/>
  <c r="BH625" i="16"/>
  <c r="BG625" i="16"/>
  <c r="BF625" i="16"/>
  <c r="T625" i="16"/>
  <c r="R625" i="16"/>
  <c r="P625" i="16"/>
  <c r="BI620" i="16"/>
  <c r="BH620" i="16"/>
  <c r="BG620" i="16"/>
  <c r="BF620" i="16"/>
  <c r="T620" i="16"/>
  <c r="R620" i="16"/>
  <c r="P620" i="16"/>
  <c r="BI615" i="16"/>
  <c r="BH615" i="16"/>
  <c r="BG615" i="16"/>
  <c r="BF615" i="16"/>
  <c r="T615" i="16"/>
  <c r="R615" i="16"/>
  <c r="P615" i="16"/>
  <c r="BI610" i="16"/>
  <c r="BH610" i="16"/>
  <c r="BG610" i="16"/>
  <c r="BF610" i="16"/>
  <c r="T610" i="16"/>
  <c r="R610" i="16"/>
  <c r="P610" i="16"/>
  <c r="BI605" i="16"/>
  <c r="BH605" i="16"/>
  <c r="BG605" i="16"/>
  <c r="BF605" i="16"/>
  <c r="T605" i="16"/>
  <c r="R605" i="16"/>
  <c r="P605" i="16"/>
  <c r="BI600" i="16"/>
  <c r="BH600" i="16"/>
  <c r="BG600" i="16"/>
  <c r="BF600" i="16"/>
  <c r="T600" i="16"/>
  <c r="R600" i="16"/>
  <c r="P600" i="16"/>
  <c r="BI595" i="16"/>
  <c r="BH595" i="16"/>
  <c r="BG595" i="16"/>
  <c r="BF595" i="16"/>
  <c r="T595" i="16"/>
  <c r="R595" i="16"/>
  <c r="P595" i="16"/>
  <c r="BI590" i="16"/>
  <c r="BH590" i="16"/>
  <c r="BG590" i="16"/>
  <c r="BF590" i="16"/>
  <c r="T590" i="16"/>
  <c r="R590" i="16"/>
  <c r="P590" i="16"/>
  <c r="BI585" i="16"/>
  <c r="BH585" i="16"/>
  <c r="BG585" i="16"/>
  <c r="BF585" i="16"/>
  <c r="T585" i="16"/>
  <c r="R585" i="16"/>
  <c r="P585" i="16"/>
  <c r="BI580" i="16"/>
  <c r="BH580" i="16"/>
  <c r="BG580" i="16"/>
  <c r="BF580" i="16"/>
  <c r="T580" i="16"/>
  <c r="R580" i="16"/>
  <c r="P580" i="16"/>
  <c r="BI569" i="16"/>
  <c r="BH569" i="16"/>
  <c r="BG569" i="16"/>
  <c r="BF569" i="16"/>
  <c r="T569" i="16"/>
  <c r="R569" i="16"/>
  <c r="P569" i="16"/>
  <c r="BI566" i="16"/>
  <c r="BH566" i="16"/>
  <c r="BG566" i="16"/>
  <c r="BF566" i="16"/>
  <c r="T566" i="16"/>
  <c r="R566" i="16"/>
  <c r="P566" i="16"/>
  <c r="BI563" i="16"/>
  <c r="BH563" i="16"/>
  <c r="BG563" i="16"/>
  <c r="BF563" i="16"/>
  <c r="T563" i="16"/>
  <c r="R563" i="16"/>
  <c r="P563" i="16"/>
  <c r="BI554" i="16"/>
  <c r="BH554" i="16"/>
  <c r="BG554" i="16"/>
  <c r="BF554" i="16"/>
  <c r="T554" i="16"/>
  <c r="R554" i="16"/>
  <c r="P554" i="16"/>
  <c r="BI548" i="16"/>
  <c r="BH548" i="16"/>
  <c r="BG548" i="16"/>
  <c r="BF548" i="16"/>
  <c r="T548" i="16"/>
  <c r="R548" i="16"/>
  <c r="P548" i="16"/>
  <c r="BI545" i="16"/>
  <c r="BH545" i="16"/>
  <c r="BG545" i="16"/>
  <c r="BF545" i="16"/>
  <c r="T545" i="16"/>
  <c r="R545" i="16"/>
  <c r="P545" i="16"/>
  <c r="BI542" i="16"/>
  <c r="BH542" i="16"/>
  <c r="BG542" i="16"/>
  <c r="BF542" i="16"/>
  <c r="T542" i="16"/>
  <c r="R542" i="16"/>
  <c r="P542" i="16"/>
  <c r="BI537" i="16"/>
  <c r="BH537" i="16"/>
  <c r="BG537" i="16"/>
  <c r="BF537" i="16"/>
  <c r="T537" i="16"/>
  <c r="R537" i="16"/>
  <c r="P537" i="16"/>
  <c r="BI536" i="16"/>
  <c r="BH536" i="16"/>
  <c r="BG536" i="16"/>
  <c r="BF536" i="16"/>
  <c r="T536" i="16"/>
  <c r="R536" i="16"/>
  <c r="P536" i="16"/>
  <c r="BI520" i="16"/>
  <c r="BH520" i="16"/>
  <c r="BG520" i="16"/>
  <c r="BF520" i="16"/>
  <c r="T520" i="16"/>
  <c r="R520" i="16"/>
  <c r="P520" i="16"/>
  <c r="BI503" i="16"/>
  <c r="BH503" i="16"/>
  <c r="BG503" i="16"/>
  <c r="BF503" i="16"/>
  <c r="T503" i="16"/>
  <c r="R503" i="16"/>
  <c r="P503" i="16"/>
  <c r="BI502" i="16"/>
  <c r="BH502" i="16"/>
  <c r="BG502" i="16"/>
  <c r="BF502" i="16"/>
  <c r="T502" i="16"/>
  <c r="R502" i="16"/>
  <c r="P502" i="16"/>
  <c r="BI501" i="16"/>
  <c r="BH501" i="16"/>
  <c r="BG501" i="16"/>
  <c r="BF501" i="16"/>
  <c r="T501" i="16"/>
  <c r="R501" i="16"/>
  <c r="P501" i="16"/>
  <c r="BI495" i="16"/>
  <c r="BH495" i="16"/>
  <c r="BG495" i="16"/>
  <c r="BF495" i="16"/>
  <c r="T495" i="16"/>
  <c r="R495" i="16"/>
  <c r="P495" i="16"/>
  <c r="BI489" i="16"/>
  <c r="BH489" i="16"/>
  <c r="BG489" i="16"/>
  <c r="BF489" i="16"/>
  <c r="T489" i="16"/>
  <c r="R489" i="16"/>
  <c r="P489" i="16"/>
  <c r="BI484" i="16"/>
  <c r="BH484" i="16"/>
  <c r="BG484" i="16"/>
  <c r="BF484" i="16"/>
  <c r="T484" i="16"/>
  <c r="R484" i="16"/>
  <c r="P484" i="16"/>
  <c r="BI479" i="16"/>
  <c r="BH479" i="16"/>
  <c r="BG479" i="16"/>
  <c r="BF479" i="16"/>
  <c r="T479" i="16"/>
  <c r="R479" i="16"/>
  <c r="P479" i="16"/>
  <c r="BI478" i="16"/>
  <c r="BH478" i="16"/>
  <c r="BG478" i="16"/>
  <c r="BF478" i="16"/>
  <c r="T478" i="16"/>
  <c r="R478" i="16"/>
  <c r="P478" i="16"/>
  <c r="BI474" i="16"/>
  <c r="BH474" i="16"/>
  <c r="BG474" i="16"/>
  <c r="BF474" i="16"/>
  <c r="T474" i="16"/>
  <c r="R474" i="16"/>
  <c r="P474" i="16"/>
  <c r="BI470" i="16"/>
  <c r="BH470" i="16"/>
  <c r="BG470" i="16"/>
  <c r="BF470" i="16"/>
  <c r="T470" i="16"/>
  <c r="R470" i="16"/>
  <c r="P470" i="16"/>
  <c r="BI465" i="16"/>
  <c r="BH465" i="16"/>
  <c r="BG465" i="16"/>
  <c r="BF465" i="16"/>
  <c r="T465" i="16"/>
  <c r="R465" i="16"/>
  <c r="P465" i="16"/>
  <c r="BI461" i="16"/>
  <c r="BH461" i="16"/>
  <c r="BG461" i="16"/>
  <c r="BF461" i="16"/>
  <c r="T461" i="16"/>
  <c r="R461" i="16"/>
  <c r="P461" i="16"/>
  <c r="BI448" i="16"/>
  <c r="BH448" i="16"/>
  <c r="BG448" i="16"/>
  <c r="BF448" i="16"/>
  <c r="T448" i="16"/>
  <c r="R448" i="16"/>
  <c r="P448" i="16"/>
  <c r="BI435" i="16"/>
  <c r="BH435" i="16"/>
  <c r="BG435" i="16"/>
  <c r="BF435" i="16"/>
  <c r="T435" i="16"/>
  <c r="R435" i="16"/>
  <c r="P435" i="16"/>
  <c r="BI411" i="16"/>
  <c r="BH411" i="16"/>
  <c r="BG411" i="16"/>
  <c r="BF411" i="16"/>
  <c r="T411" i="16"/>
  <c r="R411" i="16"/>
  <c r="P411" i="16"/>
  <c r="BI398" i="16"/>
  <c r="BH398" i="16"/>
  <c r="BG398" i="16"/>
  <c r="BF398" i="16"/>
  <c r="T398" i="16"/>
  <c r="R398" i="16"/>
  <c r="P398" i="16"/>
  <c r="BI376" i="16"/>
  <c r="BH376" i="16"/>
  <c r="BG376" i="16"/>
  <c r="BF376" i="16"/>
  <c r="T376" i="16"/>
  <c r="R376" i="16"/>
  <c r="P376" i="16"/>
  <c r="BI353" i="16"/>
  <c r="BH353" i="16"/>
  <c r="BG353" i="16"/>
  <c r="BF353" i="16"/>
  <c r="T353" i="16"/>
  <c r="R353" i="16"/>
  <c r="P353" i="16"/>
  <c r="BI348" i="16"/>
  <c r="BH348" i="16"/>
  <c r="BG348" i="16"/>
  <c r="BF348" i="16"/>
  <c r="T348" i="16"/>
  <c r="R348" i="16"/>
  <c r="P348" i="16"/>
  <c r="BI341" i="16"/>
  <c r="BH341" i="16"/>
  <c r="BG341" i="16"/>
  <c r="BF341" i="16"/>
  <c r="T341" i="16"/>
  <c r="R341" i="16"/>
  <c r="P341" i="16"/>
  <c r="BI336" i="16"/>
  <c r="BH336" i="16"/>
  <c r="BG336" i="16"/>
  <c r="BF336" i="16"/>
  <c r="T336" i="16"/>
  <c r="R336" i="16"/>
  <c r="P336" i="16"/>
  <c r="BI331" i="16"/>
  <c r="BH331" i="16"/>
  <c r="BG331" i="16"/>
  <c r="BF331" i="16"/>
  <c r="T331" i="16"/>
  <c r="R331" i="16"/>
  <c r="P331" i="16"/>
  <c r="BI322" i="16"/>
  <c r="BH322" i="16"/>
  <c r="BG322" i="16"/>
  <c r="BF322" i="16"/>
  <c r="T322" i="16"/>
  <c r="R322" i="16"/>
  <c r="P322" i="16"/>
  <c r="BI317" i="16"/>
  <c r="BH317" i="16"/>
  <c r="BG317" i="16"/>
  <c r="BF317" i="16"/>
  <c r="T317" i="16"/>
  <c r="R317" i="16"/>
  <c r="P317" i="16"/>
  <c r="BI312" i="16"/>
  <c r="BH312" i="16"/>
  <c r="BG312" i="16"/>
  <c r="BF312" i="16"/>
  <c r="T312" i="16"/>
  <c r="R312" i="16"/>
  <c r="P312" i="16"/>
  <c r="BI305" i="16"/>
  <c r="BH305" i="16"/>
  <c r="BG305" i="16"/>
  <c r="BF305" i="16"/>
  <c r="T305" i="16"/>
  <c r="R305" i="16"/>
  <c r="P305" i="16"/>
  <c r="BI299" i="16"/>
  <c r="BH299" i="16"/>
  <c r="BG299" i="16"/>
  <c r="BF299" i="16"/>
  <c r="T299" i="16"/>
  <c r="R299" i="16"/>
  <c r="P299" i="16"/>
  <c r="BI293" i="16"/>
  <c r="BH293" i="16"/>
  <c r="BG293" i="16"/>
  <c r="BF293" i="16"/>
  <c r="T293" i="16"/>
  <c r="R293" i="16"/>
  <c r="P293" i="16"/>
  <c r="BI287" i="16"/>
  <c r="BH287" i="16"/>
  <c r="BG287" i="16"/>
  <c r="BF287" i="16"/>
  <c r="T287" i="16"/>
  <c r="R287" i="16"/>
  <c r="P287" i="16"/>
  <c r="BI278" i="16"/>
  <c r="BH278" i="16"/>
  <c r="BG278" i="16"/>
  <c r="BF278" i="16"/>
  <c r="T278" i="16"/>
  <c r="R278" i="16"/>
  <c r="P278" i="16"/>
  <c r="BI269" i="16"/>
  <c r="BH269" i="16"/>
  <c r="BG269" i="16"/>
  <c r="BF269" i="16"/>
  <c r="T269" i="16"/>
  <c r="R269" i="16"/>
  <c r="P269" i="16"/>
  <c r="BI260" i="16"/>
  <c r="BH260" i="16"/>
  <c r="BG260" i="16"/>
  <c r="BF260" i="16"/>
  <c r="T260" i="16"/>
  <c r="R260" i="16"/>
  <c r="P260" i="16"/>
  <c r="BI254" i="16"/>
  <c r="BH254" i="16"/>
  <c r="BG254" i="16"/>
  <c r="BF254" i="16"/>
  <c r="T254" i="16"/>
  <c r="R254" i="16"/>
  <c r="P254" i="16"/>
  <c r="BI250" i="16"/>
  <c r="BH250" i="16"/>
  <c r="BG250" i="16"/>
  <c r="BF250" i="16"/>
  <c r="T250" i="16"/>
  <c r="R250" i="16"/>
  <c r="P250" i="16"/>
  <c r="BI246" i="16"/>
  <c r="BH246" i="16"/>
  <c r="BG246" i="16"/>
  <c r="BF246" i="16"/>
  <c r="T246" i="16"/>
  <c r="R246" i="16"/>
  <c r="P246" i="16"/>
  <c r="BI241" i="16"/>
  <c r="BH241" i="16"/>
  <c r="BG241" i="16"/>
  <c r="BF241" i="16"/>
  <c r="T241" i="16"/>
  <c r="R241" i="16"/>
  <c r="P241" i="16"/>
  <c r="BI235" i="16"/>
  <c r="BH235" i="16"/>
  <c r="BG235" i="16"/>
  <c r="BF235" i="16"/>
  <c r="T235" i="16"/>
  <c r="R235" i="16"/>
  <c r="P235" i="16"/>
  <c r="BI231" i="16"/>
  <c r="BH231" i="16"/>
  <c r="BG231" i="16"/>
  <c r="BF231" i="16"/>
  <c r="T231" i="16"/>
  <c r="R231" i="16"/>
  <c r="P231" i="16"/>
  <c r="BI228" i="16"/>
  <c r="BH228" i="16"/>
  <c r="BG228" i="16"/>
  <c r="BF228" i="16"/>
  <c r="T228" i="16"/>
  <c r="R228" i="16"/>
  <c r="P228" i="16"/>
  <c r="BI225" i="16"/>
  <c r="BH225" i="16"/>
  <c r="BG225" i="16"/>
  <c r="BF225" i="16"/>
  <c r="T225" i="16"/>
  <c r="R225" i="16"/>
  <c r="P225" i="16"/>
  <c r="BI223" i="16"/>
  <c r="BH223" i="16"/>
  <c r="BG223" i="16"/>
  <c r="BF223" i="16"/>
  <c r="T223" i="16"/>
  <c r="R223" i="16"/>
  <c r="P223" i="16"/>
  <c r="BI213" i="16"/>
  <c r="BH213" i="16"/>
  <c r="BG213" i="16"/>
  <c r="BF213" i="16"/>
  <c r="T213" i="16"/>
  <c r="R213" i="16"/>
  <c r="P213" i="16"/>
  <c r="BI209" i="16"/>
  <c r="BH209" i="16"/>
  <c r="BG209" i="16"/>
  <c r="BF209" i="16"/>
  <c r="T209" i="16"/>
  <c r="R209" i="16"/>
  <c r="P209" i="16"/>
  <c r="BI205" i="16"/>
  <c r="BH205" i="16"/>
  <c r="BG205" i="16"/>
  <c r="BF205" i="16"/>
  <c r="T205" i="16"/>
  <c r="R205" i="16"/>
  <c r="P205" i="16"/>
  <c r="BI199" i="16"/>
  <c r="BH199" i="16"/>
  <c r="BG199" i="16"/>
  <c r="BF199" i="16"/>
  <c r="T199" i="16"/>
  <c r="R199" i="16"/>
  <c r="P199" i="16"/>
  <c r="BI191" i="16"/>
  <c r="BH191" i="16"/>
  <c r="BG191" i="16"/>
  <c r="BF191" i="16"/>
  <c r="T191" i="16"/>
  <c r="R191" i="16"/>
  <c r="P191" i="16"/>
  <c r="BI179" i="16"/>
  <c r="BH179" i="16"/>
  <c r="BG179" i="16"/>
  <c r="BF179" i="16"/>
  <c r="T179" i="16"/>
  <c r="R179" i="16"/>
  <c r="P179" i="16"/>
  <c r="BI176" i="16"/>
  <c r="BH176" i="16"/>
  <c r="BG176" i="16"/>
  <c r="BF176" i="16"/>
  <c r="T176" i="16"/>
  <c r="R176" i="16"/>
  <c r="P176" i="16"/>
  <c r="BI169" i="16"/>
  <c r="BH169" i="16"/>
  <c r="BG169" i="16"/>
  <c r="BF169" i="16"/>
  <c r="T169" i="16"/>
  <c r="R169" i="16"/>
  <c r="P169" i="16"/>
  <c r="BI165" i="16"/>
  <c r="BH165" i="16"/>
  <c r="BG165" i="16"/>
  <c r="BF165" i="16"/>
  <c r="T165" i="16"/>
  <c r="R165" i="16"/>
  <c r="P165" i="16"/>
  <c r="BI160" i="16"/>
  <c r="BH160" i="16"/>
  <c r="BG160" i="16"/>
  <c r="BF160" i="16"/>
  <c r="T160" i="16"/>
  <c r="R160" i="16"/>
  <c r="P160" i="16"/>
  <c r="BI155" i="16"/>
  <c r="BH155" i="16"/>
  <c r="BG155" i="16"/>
  <c r="BF155" i="16"/>
  <c r="T155" i="16"/>
  <c r="R155" i="16"/>
  <c r="P155" i="16"/>
  <c r="BI150" i="16"/>
  <c r="BH150" i="16"/>
  <c r="BG150" i="16"/>
  <c r="BF150" i="16"/>
  <c r="T150" i="16"/>
  <c r="R150" i="16"/>
  <c r="P150" i="16"/>
  <c r="BI145" i="16"/>
  <c r="BH145" i="16"/>
  <c r="BG145" i="16"/>
  <c r="BF145" i="16"/>
  <c r="T145" i="16"/>
  <c r="R145" i="16"/>
  <c r="P145" i="16"/>
  <c r="J139" i="16"/>
  <c r="J138" i="16"/>
  <c r="F138" i="16"/>
  <c r="F136" i="16"/>
  <c r="E134" i="16"/>
  <c r="J94" i="16"/>
  <c r="J93" i="16"/>
  <c r="F93" i="16"/>
  <c r="F91" i="16"/>
  <c r="E89" i="16"/>
  <c r="J20" i="16"/>
  <c r="E20" i="16"/>
  <c r="F139" i="16"/>
  <c r="J19" i="16"/>
  <c r="J14" i="16"/>
  <c r="J136" i="16" s="1"/>
  <c r="E7" i="16"/>
  <c r="E85" i="16" s="1"/>
  <c r="J39" i="15"/>
  <c r="J38" i="15"/>
  <c r="AY113" i="1"/>
  <c r="J37" i="15"/>
  <c r="AX113" i="1"/>
  <c r="BI153" i="15"/>
  <c r="BH153" i="15"/>
  <c r="BG153" i="15"/>
  <c r="BF153" i="15"/>
  <c r="T153" i="15"/>
  <c r="R153" i="15"/>
  <c r="P153" i="15"/>
  <c r="BI152" i="15"/>
  <c r="BH152" i="15"/>
  <c r="BG152" i="15"/>
  <c r="BF152" i="15"/>
  <c r="T152" i="15"/>
  <c r="R152" i="15"/>
  <c r="P152"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8" i="15"/>
  <c r="BH128" i="15"/>
  <c r="BG128" i="15"/>
  <c r="BF128" i="15"/>
  <c r="T128" i="15"/>
  <c r="R128" i="15"/>
  <c r="P128" i="15"/>
  <c r="J122" i="15"/>
  <c r="J121" i="15"/>
  <c r="F121" i="15"/>
  <c r="F119" i="15"/>
  <c r="E117" i="15"/>
  <c r="J94" i="15"/>
  <c r="J93" i="15"/>
  <c r="F93" i="15"/>
  <c r="F91" i="15"/>
  <c r="E89" i="15"/>
  <c r="J20" i="15"/>
  <c r="E20" i="15"/>
  <c r="F94" i="15"/>
  <c r="J19" i="15"/>
  <c r="J14" i="15"/>
  <c r="J119" i="15" s="1"/>
  <c r="E7" i="15"/>
  <c r="E113" i="15" s="1"/>
  <c r="J39" i="14"/>
  <c r="J38" i="14"/>
  <c r="AY112" i="1" s="1"/>
  <c r="J37" i="14"/>
  <c r="AX112" i="1" s="1"/>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J121" i="14"/>
  <c r="J120" i="14"/>
  <c r="F120" i="14"/>
  <c r="F118" i="14"/>
  <c r="E116" i="14"/>
  <c r="J94" i="14"/>
  <c r="J93" i="14"/>
  <c r="F93" i="14"/>
  <c r="F91" i="14"/>
  <c r="E89" i="14"/>
  <c r="J20" i="14"/>
  <c r="E20" i="14"/>
  <c r="F121" i="14" s="1"/>
  <c r="J19" i="14"/>
  <c r="J14" i="14"/>
  <c r="J118" i="14"/>
  <c r="E7" i="14"/>
  <c r="E85" i="14"/>
  <c r="J39" i="13"/>
  <c r="J38" i="13"/>
  <c r="AY111" i="1"/>
  <c r="J37" i="13"/>
  <c r="AX111" i="1"/>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5" i="13"/>
  <c r="BH165" i="13"/>
  <c r="BG165" i="13"/>
  <c r="BF165" i="13"/>
  <c r="T165" i="13"/>
  <c r="R165" i="13"/>
  <c r="P165" i="13"/>
  <c r="BI162" i="13"/>
  <c r="BH162" i="13"/>
  <c r="BG162" i="13"/>
  <c r="BF162" i="13"/>
  <c r="T162" i="13"/>
  <c r="R162" i="13"/>
  <c r="P162" i="13"/>
  <c r="BI160" i="13"/>
  <c r="BH160" i="13"/>
  <c r="BG160" i="13"/>
  <c r="BF160" i="13"/>
  <c r="T160" i="13"/>
  <c r="R160" i="13"/>
  <c r="P160" i="13"/>
  <c r="BI158" i="13"/>
  <c r="BH158" i="13"/>
  <c r="BG158" i="13"/>
  <c r="BF158" i="13"/>
  <c r="T158" i="13"/>
  <c r="R158" i="13"/>
  <c r="P158" i="13"/>
  <c r="BI156" i="13"/>
  <c r="BH156" i="13"/>
  <c r="BG156" i="13"/>
  <c r="BF156" i="13"/>
  <c r="T156" i="13"/>
  <c r="R156" i="13"/>
  <c r="P156" i="13"/>
  <c r="BI154" i="13"/>
  <c r="BH154" i="13"/>
  <c r="BG154" i="13"/>
  <c r="BF154" i="13"/>
  <c r="T154" i="13"/>
  <c r="R154" i="13"/>
  <c r="P154" i="13"/>
  <c r="BI152" i="13"/>
  <c r="BH152" i="13"/>
  <c r="BG152" i="13"/>
  <c r="BF152" i="13"/>
  <c r="T152" i="13"/>
  <c r="R152" i="13"/>
  <c r="P152" i="13"/>
  <c r="BI150" i="13"/>
  <c r="BH150" i="13"/>
  <c r="BG150" i="13"/>
  <c r="BF150" i="13"/>
  <c r="T150" i="13"/>
  <c r="R150" i="13"/>
  <c r="P150" i="13"/>
  <c r="BI147" i="13"/>
  <c r="BH147" i="13"/>
  <c r="BG147" i="13"/>
  <c r="BF147" i="13"/>
  <c r="T147" i="13"/>
  <c r="R147" i="13"/>
  <c r="P147" i="13"/>
  <c r="BI145" i="13"/>
  <c r="BH145" i="13"/>
  <c r="BG145" i="13"/>
  <c r="BF145" i="13"/>
  <c r="T145" i="13"/>
  <c r="R145" i="13"/>
  <c r="P145" i="13"/>
  <c r="BI143" i="13"/>
  <c r="BH143" i="13"/>
  <c r="BG143" i="13"/>
  <c r="BF143" i="13"/>
  <c r="T143" i="13"/>
  <c r="R143" i="13"/>
  <c r="P143" i="13"/>
  <c r="BI140" i="13"/>
  <c r="BH140" i="13"/>
  <c r="BG140" i="13"/>
  <c r="BF140" i="13"/>
  <c r="T140" i="13"/>
  <c r="R140" i="13"/>
  <c r="P140" i="13"/>
  <c r="BI138" i="13"/>
  <c r="BH138" i="13"/>
  <c r="BG138" i="13"/>
  <c r="BF138" i="13"/>
  <c r="T138" i="13"/>
  <c r="R138" i="13"/>
  <c r="P138" i="13"/>
  <c r="BI136" i="13"/>
  <c r="BH136" i="13"/>
  <c r="BG136" i="13"/>
  <c r="BF136" i="13"/>
  <c r="T136" i="13"/>
  <c r="R136" i="13"/>
  <c r="P136" i="13"/>
  <c r="BI134" i="13"/>
  <c r="BH134" i="13"/>
  <c r="BG134" i="13"/>
  <c r="BF134" i="13"/>
  <c r="T134" i="13"/>
  <c r="R134" i="13"/>
  <c r="P134" i="13"/>
  <c r="BI132" i="13"/>
  <c r="BH132" i="13"/>
  <c r="BG132" i="13"/>
  <c r="BF132" i="13"/>
  <c r="T132" i="13"/>
  <c r="R132" i="13"/>
  <c r="P132" i="13"/>
  <c r="BI130" i="13"/>
  <c r="BH130" i="13"/>
  <c r="BG130" i="13"/>
  <c r="BF130" i="13"/>
  <c r="T130" i="13"/>
  <c r="R130" i="13"/>
  <c r="P130" i="13"/>
  <c r="BI128" i="13"/>
  <c r="BH128" i="13"/>
  <c r="BG128" i="13"/>
  <c r="BF128" i="13"/>
  <c r="T128" i="13"/>
  <c r="R128" i="13"/>
  <c r="P128" i="13"/>
  <c r="J122" i="13"/>
  <c r="J121" i="13"/>
  <c r="F121" i="13"/>
  <c r="F119" i="13"/>
  <c r="E117" i="13"/>
  <c r="J94" i="13"/>
  <c r="J93" i="13"/>
  <c r="F93" i="13"/>
  <c r="F91" i="13"/>
  <c r="E89" i="13"/>
  <c r="J20" i="13"/>
  <c r="E20" i="13"/>
  <c r="F94" i="13" s="1"/>
  <c r="J19" i="13"/>
  <c r="J14" i="13"/>
  <c r="J119" i="13" s="1"/>
  <c r="E7" i="13"/>
  <c r="E113" i="13"/>
  <c r="J39" i="12"/>
  <c r="J38" i="12"/>
  <c r="AY110" i="1"/>
  <c r="J37" i="12"/>
  <c r="AX110" i="1"/>
  <c r="BI210" i="12"/>
  <c r="BH210" i="12"/>
  <c r="BG210" i="12"/>
  <c r="BF210" i="12"/>
  <c r="T210" i="12"/>
  <c r="R210" i="12"/>
  <c r="P210" i="12"/>
  <c r="BI209" i="12"/>
  <c r="BH209" i="12"/>
  <c r="BG209" i="12"/>
  <c r="BF209" i="12"/>
  <c r="T209" i="12"/>
  <c r="R209" i="12"/>
  <c r="P209" i="12"/>
  <c r="BI208" i="12"/>
  <c r="BH208" i="12"/>
  <c r="BG208" i="12"/>
  <c r="BF208" i="12"/>
  <c r="T208" i="12"/>
  <c r="R208" i="12"/>
  <c r="P208" i="12"/>
  <c r="BI206" i="12"/>
  <c r="BH206" i="12"/>
  <c r="BG206" i="12"/>
  <c r="BF206" i="12"/>
  <c r="T206" i="12"/>
  <c r="R206" i="12"/>
  <c r="P206" i="12"/>
  <c r="BI203" i="12"/>
  <c r="BH203" i="12"/>
  <c r="BG203" i="12"/>
  <c r="BF203" i="12"/>
  <c r="T203" i="12"/>
  <c r="R203" i="12"/>
  <c r="P203"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28" i="12"/>
  <c r="BH128" i="12"/>
  <c r="BG128" i="12"/>
  <c r="BF128" i="12"/>
  <c r="T128" i="12"/>
  <c r="T127" i="12" s="1"/>
  <c r="R128" i="12"/>
  <c r="R127" i="12" s="1"/>
  <c r="P128" i="12"/>
  <c r="P127" i="12" s="1"/>
  <c r="J122" i="12"/>
  <c r="J121" i="12"/>
  <c r="F121" i="12"/>
  <c r="F119" i="12"/>
  <c r="E117" i="12"/>
  <c r="J94" i="12"/>
  <c r="J93" i="12"/>
  <c r="F93" i="12"/>
  <c r="F91" i="12"/>
  <c r="E89" i="12"/>
  <c r="J20" i="12"/>
  <c r="E20" i="12"/>
  <c r="F94" i="12" s="1"/>
  <c r="J19" i="12"/>
  <c r="J14" i="12"/>
  <c r="J119" i="12"/>
  <c r="E7" i="12"/>
  <c r="E113" i="12" s="1"/>
  <c r="J39" i="11"/>
  <c r="J38" i="11"/>
  <c r="AY109" i="1"/>
  <c r="J37" i="11"/>
  <c r="AX109" i="1"/>
  <c r="BI193" i="11"/>
  <c r="BH193" i="11"/>
  <c r="BG193" i="11"/>
  <c r="BF193" i="11"/>
  <c r="T193" i="11"/>
  <c r="R193" i="11"/>
  <c r="P193" i="11"/>
  <c r="BI188" i="11"/>
  <c r="BH188" i="11"/>
  <c r="BG188" i="11"/>
  <c r="BF188" i="11"/>
  <c r="T188" i="11"/>
  <c r="R188" i="11"/>
  <c r="P188" i="11"/>
  <c r="BI183" i="11"/>
  <c r="BH183" i="11"/>
  <c r="BG183" i="11"/>
  <c r="BF183" i="11"/>
  <c r="T183" i="11"/>
  <c r="T182" i="11"/>
  <c r="R183" i="11"/>
  <c r="R182" i="11"/>
  <c r="P183" i="11"/>
  <c r="P182" i="11" s="1"/>
  <c r="BI180" i="11"/>
  <c r="BH180" i="11"/>
  <c r="BG180" i="11"/>
  <c r="BF180" i="11"/>
  <c r="T180" i="11"/>
  <c r="T179" i="11"/>
  <c r="R180" i="11"/>
  <c r="R179" i="11"/>
  <c r="P180" i="11"/>
  <c r="P179" i="11" s="1"/>
  <c r="BI174" i="11"/>
  <c r="BH174" i="11"/>
  <c r="BG174" i="11"/>
  <c r="BF174" i="11"/>
  <c r="T174" i="11"/>
  <c r="R174" i="11"/>
  <c r="P174" i="11"/>
  <c r="BI169" i="11"/>
  <c r="BH169" i="11"/>
  <c r="BG169" i="11"/>
  <c r="BF169" i="11"/>
  <c r="T169" i="11"/>
  <c r="R169" i="11"/>
  <c r="P169" i="11"/>
  <c r="BI160" i="11"/>
  <c r="BH160" i="11"/>
  <c r="BG160" i="11"/>
  <c r="BF160" i="11"/>
  <c r="T160" i="11"/>
  <c r="R160" i="11"/>
  <c r="P160" i="11"/>
  <c r="BI156" i="11"/>
  <c r="BH156" i="11"/>
  <c r="BG156" i="11"/>
  <c r="BF156" i="11"/>
  <c r="T156" i="11"/>
  <c r="R156" i="11"/>
  <c r="P156" i="11"/>
  <c r="BI150" i="11"/>
  <c r="BH150" i="11"/>
  <c r="BG150" i="11"/>
  <c r="BF150" i="11"/>
  <c r="T150" i="11"/>
  <c r="R150" i="11"/>
  <c r="P150" i="11"/>
  <c r="BI144" i="11"/>
  <c r="BH144" i="11"/>
  <c r="BG144" i="11"/>
  <c r="BF144" i="11"/>
  <c r="T144" i="11"/>
  <c r="R144" i="11"/>
  <c r="P144" i="11"/>
  <c r="BI140" i="11"/>
  <c r="BH140" i="11"/>
  <c r="BG140" i="11"/>
  <c r="BF140" i="11"/>
  <c r="T140" i="11"/>
  <c r="R140" i="11"/>
  <c r="P140" i="11"/>
  <c r="BI129" i="11"/>
  <c r="BH129" i="11"/>
  <c r="BG129" i="11"/>
  <c r="BF129" i="11"/>
  <c r="T129" i="11"/>
  <c r="R129" i="11"/>
  <c r="P129" i="11"/>
  <c r="J123" i="11"/>
  <c r="J122" i="11"/>
  <c r="F122" i="11"/>
  <c r="F120" i="11"/>
  <c r="E118" i="11"/>
  <c r="J94" i="11"/>
  <c r="J93" i="11"/>
  <c r="F93" i="11"/>
  <c r="F91" i="11"/>
  <c r="E89" i="11"/>
  <c r="J20" i="11"/>
  <c r="E20" i="11"/>
  <c r="F94" i="11"/>
  <c r="J19" i="11"/>
  <c r="J14" i="11"/>
  <c r="J91" i="11"/>
  <c r="E7" i="11"/>
  <c r="E85" i="11"/>
  <c r="J39" i="10"/>
  <c r="J38" i="10"/>
  <c r="AY108" i="1"/>
  <c r="J37" i="10"/>
  <c r="AX108" i="1"/>
  <c r="BI948" i="10"/>
  <c r="BH948" i="10"/>
  <c r="BG948" i="10"/>
  <c r="BF948" i="10"/>
  <c r="T948" i="10"/>
  <c r="R948" i="10"/>
  <c r="P948" i="10"/>
  <c r="BI933" i="10"/>
  <c r="BH933" i="10"/>
  <c r="BG933" i="10"/>
  <c r="BF933" i="10"/>
  <c r="T933" i="10"/>
  <c r="R933" i="10"/>
  <c r="P933" i="10"/>
  <c r="BI918" i="10"/>
  <c r="BH918" i="10"/>
  <c r="BG918" i="10"/>
  <c r="BF918" i="10"/>
  <c r="T918" i="10"/>
  <c r="R918" i="10"/>
  <c r="P918" i="10"/>
  <c r="BI903" i="10"/>
  <c r="BH903" i="10"/>
  <c r="BG903" i="10"/>
  <c r="BF903" i="10"/>
  <c r="T903" i="10"/>
  <c r="R903" i="10"/>
  <c r="P903" i="10"/>
  <c r="BI896" i="10"/>
  <c r="BH896" i="10"/>
  <c r="BG896" i="10"/>
  <c r="BF896" i="10"/>
  <c r="T896" i="10"/>
  <c r="R896" i="10"/>
  <c r="P896" i="10"/>
  <c r="BI895" i="10"/>
  <c r="BH895" i="10"/>
  <c r="BG895" i="10"/>
  <c r="BF895" i="10"/>
  <c r="T895" i="10"/>
  <c r="R895" i="10"/>
  <c r="P895" i="10"/>
  <c r="BI891" i="10"/>
  <c r="BH891" i="10"/>
  <c r="BG891" i="10"/>
  <c r="BF891" i="10"/>
  <c r="T891" i="10"/>
  <c r="R891" i="10"/>
  <c r="P891" i="10"/>
  <c r="BI887" i="10"/>
  <c r="BH887" i="10"/>
  <c r="BG887" i="10"/>
  <c r="BF887" i="10"/>
  <c r="T887" i="10"/>
  <c r="R887" i="10"/>
  <c r="P887" i="10"/>
  <c r="BI885" i="10"/>
  <c r="BH885" i="10"/>
  <c r="BG885" i="10"/>
  <c r="BF885" i="10"/>
  <c r="T885" i="10"/>
  <c r="R885" i="10"/>
  <c r="P885" i="10"/>
  <c r="BI879" i="10"/>
  <c r="BH879" i="10"/>
  <c r="BG879" i="10"/>
  <c r="BF879" i="10"/>
  <c r="T879" i="10"/>
  <c r="R879" i="10"/>
  <c r="P879" i="10"/>
  <c r="BI873" i="10"/>
  <c r="BH873" i="10"/>
  <c r="BG873" i="10"/>
  <c r="BF873" i="10"/>
  <c r="T873" i="10"/>
  <c r="R873" i="10"/>
  <c r="P873" i="10"/>
  <c r="BI867" i="10"/>
  <c r="BH867" i="10"/>
  <c r="BG867" i="10"/>
  <c r="BF867" i="10"/>
  <c r="T867" i="10"/>
  <c r="R867" i="10"/>
  <c r="P867" i="10"/>
  <c r="BI863" i="10"/>
  <c r="BH863" i="10"/>
  <c r="BG863" i="10"/>
  <c r="BF863" i="10"/>
  <c r="T863" i="10"/>
  <c r="R863" i="10"/>
  <c r="P863" i="10"/>
  <c r="BI859" i="10"/>
  <c r="BH859" i="10"/>
  <c r="BG859" i="10"/>
  <c r="BF859" i="10"/>
  <c r="T859" i="10"/>
  <c r="R859" i="10"/>
  <c r="P859" i="10"/>
  <c r="BI857" i="10"/>
  <c r="BH857" i="10"/>
  <c r="BG857" i="10"/>
  <c r="BF857" i="10"/>
  <c r="T857" i="10"/>
  <c r="R857" i="10"/>
  <c r="P857" i="10"/>
  <c r="BI853" i="10"/>
  <c r="BH853" i="10"/>
  <c r="BG853" i="10"/>
  <c r="BF853" i="10"/>
  <c r="T853" i="10"/>
  <c r="R853" i="10"/>
  <c r="P853" i="10"/>
  <c r="BI852" i="10"/>
  <c r="BH852" i="10"/>
  <c r="BG852" i="10"/>
  <c r="BF852" i="10"/>
  <c r="T852" i="10"/>
  <c r="R852" i="10"/>
  <c r="P852" i="10"/>
  <c r="BI848" i="10"/>
  <c r="BH848" i="10"/>
  <c r="BG848" i="10"/>
  <c r="BF848" i="10"/>
  <c r="T848" i="10"/>
  <c r="R848" i="10"/>
  <c r="P848" i="10"/>
  <c r="BI840" i="10"/>
  <c r="BH840" i="10"/>
  <c r="BG840" i="10"/>
  <c r="BF840" i="10"/>
  <c r="T840" i="10"/>
  <c r="R840" i="10"/>
  <c r="P840" i="10"/>
  <c r="BI833" i="10"/>
  <c r="BH833" i="10"/>
  <c r="BG833" i="10"/>
  <c r="BF833" i="10"/>
  <c r="T833" i="10"/>
  <c r="R833" i="10"/>
  <c r="P833" i="10"/>
  <c r="BI826" i="10"/>
  <c r="BH826" i="10"/>
  <c r="BG826" i="10"/>
  <c r="BF826" i="10"/>
  <c r="T826" i="10"/>
  <c r="R826" i="10"/>
  <c r="P826" i="10"/>
  <c r="BI819" i="10"/>
  <c r="BH819" i="10"/>
  <c r="BG819" i="10"/>
  <c r="BF819" i="10"/>
  <c r="T819" i="10"/>
  <c r="R819" i="10"/>
  <c r="P819" i="10"/>
  <c r="BI809" i="10"/>
  <c r="BH809" i="10"/>
  <c r="BG809" i="10"/>
  <c r="BF809" i="10"/>
  <c r="T809" i="10"/>
  <c r="R809" i="10"/>
  <c r="P809" i="10"/>
  <c r="BI807" i="10"/>
  <c r="BH807" i="10"/>
  <c r="BG807" i="10"/>
  <c r="BF807" i="10"/>
  <c r="T807" i="10"/>
  <c r="R807" i="10"/>
  <c r="P807" i="10"/>
  <c r="BI801" i="10"/>
  <c r="BH801" i="10"/>
  <c r="BG801" i="10"/>
  <c r="BF801" i="10"/>
  <c r="T801" i="10"/>
  <c r="R801" i="10"/>
  <c r="P801" i="10"/>
  <c r="BI795" i="10"/>
  <c r="BH795" i="10"/>
  <c r="BG795" i="10"/>
  <c r="BF795" i="10"/>
  <c r="T795" i="10"/>
  <c r="R795" i="10"/>
  <c r="P795" i="10"/>
  <c r="BI789" i="10"/>
  <c r="BH789" i="10"/>
  <c r="BG789" i="10"/>
  <c r="BF789" i="10"/>
  <c r="T789" i="10"/>
  <c r="R789" i="10"/>
  <c r="P789" i="10"/>
  <c r="BI783" i="10"/>
  <c r="BH783" i="10"/>
  <c r="BG783" i="10"/>
  <c r="BF783" i="10"/>
  <c r="T783" i="10"/>
  <c r="R783" i="10"/>
  <c r="P783" i="10"/>
  <c r="BI777" i="10"/>
  <c r="BH777" i="10"/>
  <c r="BG777" i="10"/>
  <c r="BF777" i="10"/>
  <c r="T777" i="10"/>
  <c r="R777" i="10"/>
  <c r="P777" i="10"/>
  <c r="BI771" i="10"/>
  <c r="BH771" i="10"/>
  <c r="BG771" i="10"/>
  <c r="BF771" i="10"/>
  <c r="T771" i="10"/>
  <c r="R771" i="10"/>
  <c r="P771" i="10"/>
  <c r="BI765" i="10"/>
  <c r="BH765" i="10"/>
  <c r="BG765" i="10"/>
  <c r="BF765" i="10"/>
  <c r="T765" i="10"/>
  <c r="R765" i="10"/>
  <c r="P765" i="10"/>
  <c r="BI759" i="10"/>
  <c r="BH759" i="10"/>
  <c r="BG759" i="10"/>
  <c r="BF759" i="10"/>
  <c r="T759" i="10"/>
  <c r="R759" i="10"/>
  <c r="P759" i="10"/>
  <c r="BI753" i="10"/>
  <c r="BH753" i="10"/>
  <c r="BG753" i="10"/>
  <c r="BF753" i="10"/>
  <c r="T753" i="10"/>
  <c r="R753" i="10"/>
  <c r="P753" i="10"/>
  <c r="BI747" i="10"/>
  <c r="BH747" i="10"/>
  <c r="BG747" i="10"/>
  <c r="BF747" i="10"/>
  <c r="T747" i="10"/>
  <c r="R747" i="10"/>
  <c r="P747" i="10"/>
  <c r="BI741" i="10"/>
  <c r="BH741" i="10"/>
  <c r="BG741" i="10"/>
  <c r="BF741" i="10"/>
  <c r="T741" i="10"/>
  <c r="R741" i="10"/>
  <c r="P741" i="10"/>
  <c r="BI735" i="10"/>
  <c r="BH735" i="10"/>
  <c r="BG735" i="10"/>
  <c r="BF735" i="10"/>
  <c r="T735" i="10"/>
  <c r="R735" i="10"/>
  <c r="P735" i="10"/>
  <c r="BI729" i="10"/>
  <c r="BH729" i="10"/>
  <c r="BG729" i="10"/>
  <c r="BF729" i="10"/>
  <c r="T729" i="10"/>
  <c r="R729" i="10"/>
  <c r="P729" i="10"/>
  <c r="BI723" i="10"/>
  <c r="BH723" i="10"/>
  <c r="BG723" i="10"/>
  <c r="BF723" i="10"/>
  <c r="T723" i="10"/>
  <c r="R723" i="10"/>
  <c r="P723" i="10"/>
  <c r="BI717" i="10"/>
  <c r="BH717" i="10"/>
  <c r="BG717" i="10"/>
  <c r="BF717" i="10"/>
  <c r="T717" i="10"/>
  <c r="R717" i="10"/>
  <c r="P717" i="10"/>
  <c r="BI715" i="10"/>
  <c r="BH715" i="10"/>
  <c r="BG715" i="10"/>
  <c r="BF715" i="10"/>
  <c r="T715" i="10"/>
  <c r="R715" i="10"/>
  <c r="P715" i="10"/>
  <c r="BI709" i="10"/>
  <c r="BH709" i="10"/>
  <c r="BG709" i="10"/>
  <c r="BF709" i="10"/>
  <c r="T709" i="10"/>
  <c r="R709" i="10"/>
  <c r="P709" i="10"/>
  <c r="BI707" i="10"/>
  <c r="BH707" i="10"/>
  <c r="BG707" i="10"/>
  <c r="BF707" i="10"/>
  <c r="T707" i="10"/>
  <c r="R707" i="10"/>
  <c r="P707" i="10"/>
  <c r="BI701" i="10"/>
  <c r="BH701" i="10"/>
  <c r="BG701" i="10"/>
  <c r="BF701" i="10"/>
  <c r="T701" i="10"/>
  <c r="R701" i="10"/>
  <c r="P701" i="10"/>
  <c r="BI695" i="10"/>
  <c r="BH695" i="10"/>
  <c r="BG695" i="10"/>
  <c r="BF695" i="10"/>
  <c r="T695" i="10"/>
  <c r="R695" i="10"/>
  <c r="P695" i="10"/>
  <c r="BI689" i="10"/>
  <c r="BH689" i="10"/>
  <c r="BG689" i="10"/>
  <c r="BF689" i="10"/>
  <c r="T689" i="10"/>
  <c r="R689" i="10"/>
  <c r="P689" i="10"/>
  <c r="BI683" i="10"/>
  <c r="BH683" i="10"/>
  <c r="BG683" i="10"/>
  <c r="BF683" i="10"/>
  <c r="T683" i="10"/>
  <c r="R683" i="10"/>
  <c r="P683" i="10"/>
  <c r="BI677" i="10"/>
  <c r="BH677" i="10"/>
  <c r="BG677" i="10"/>
  <c r="BF677" i="10"/>
  <c r="T677" i="10"/>
  <c r="R677" i="10"/>
  <c r="P677" i="10"/>
  <c r="BI675" i="10"/>
  <c r="BH675" i="10"/>
  <c r="BG675" i="10"/>
  <c r="BF675" i="10"/>
  <c r="T675" i="10"/>
  <c r="R675" i="10"/>
  <c r="P675" i="10"/>
  <c r="BI669" i="10"/>
  <c r="BH669" i="10"/>
  <c r="BG669" i="10"/>
  <c r="BF669" i="10"/>
  <c r="T669" i="10"/>
  <c r="R669" i="10"/>
  <c r="P669" i="10"/>
  <c r="BI663" i="10"/>
  <c r="BH663" i="10"/>
  <c r="BG663" i="10"/>
  <c r="BF663" i="10"/>
  <c r="T663" i="10"/>
  <c r="R663" i="10"/>
  <c r="P663" i="10"/>
  <c r="BI658" i="10"/>
  <c r="BH658" i="10"/>
  <c r="BG658" i="10"/>
  <c r="BF658" i="10"/>
  <c r="T658" i="10"/>
  <c r="R658" i="10"/>
  <c r="P658" i="10"/>
  <c r="BI656" i="10"/>
  <c r="BH656" i="10"/>
  <c r="BG656" i="10"/>
  <c r="BF656" i="10"/>
  <c r="T656" i="10"/>
  <c r="R656" i="10"/>
  <c r="P656" i="10"/>
  <c r="BI651" i="10"/>
  <c r="BH651" i="10"/>
  <c r="BG651" i="10"/>
  <c r="BF651" i="10"/>
  <c r="T651" i="10"/>
  <c r="R651" i="10"/>
  <c r="P651" i="10"/>
  <c r="BI646" i="10"/>
  <c r="BH646" i="10"/>
  <c r="BG646" i="10"/>
  <c r="BF646" i="10"/>
  <c r="T646" i="10"/>
  <c r="R646" i="10"/>
  <c r="P646" i="10"/>
  <c r="BI641" i="10"/>
  <c r="BH641" i="10"/>
  <c r="BG641" i="10"/>
  <c r="BF641" i="10"/>
  <c r="T641" i="10"/>
  <c r="R641" i="10"/>
  <c r="P641" i="10"/>
  <c r="BI636" i="10"/>
  <c r="BH636" i="10"/>
  <c r="BG636" i="10"/>
  <c r="BF636" i="10"/>
  <c r="T636" i="10"/>
  <c r="R636" i="10"/>
  <c r="P636" i="10"/>
  <c r="BI634" i="10"/>
  <c r="BH634" i="10"/>
  <c r="BG634" i="10"/>
  <c r="BF634" i="10"/>
  <c r="T634" i="10"/>
  <c r="R634" i="10"/>
  <c r="P634" i="10"/>
  <c r="BI628" i="10"/>
  <c r="BH628" i="10"/>
  <c r="BG628" i="10"/>
  <c r="BF628" i="10"/>
  <c r="T628" i="10"/>
  <c r="R628" i="10"/>
  <c r="P628" i="10"/>
  <c r="BI624" i="10"/>
  <c r="BH624" i="10"/>
  <c r="BG624" i="10"/>
  <c r="BF624" i="10"/>
  <c r="T624" i="10"/>
  <c r="R624" i="10"/>
  <c r="P624" i="10"/>
  <c r="BI620" i="10"/>
  <c r="BH620" i="10"/>
  <c r="BG620" i="10"/>
  <c r="BF620" i="10"/>
  <c r="T620" i="10"/>
  <c r="R620" i="10"/>
  <c r="P620" i="10"/>
  <c r="BI615" i="10"/>
  <c r="BH615" i="10"/>
  <c r="BG615" i="10"/>
  <c r="BF615" i="10"/>
  <c r="T615" i="10"/>
  <c r="R615" i="10"/>
  <c r="P615" i="10"/>
  <c r="BI610" i="10"/>
  <c r="BH610" i="10"/>
  <c r="BG610" i="10"/>
  <c r="BF610" i="10"/>
  <c r="T610" i="10"/>
  <c r="R610" i="10"/>
  <c r="P610" i="10"/>
  <c r="BI603" i="10"/>
  <c r="BH603" i="10"/>
  <c r="BG603" i="10"/>
  <c r="BF603" i="10"/>
  <c r="T603" i="10"/>
  <c r="R603" i="10"/>
  <c r="P603" i="10"/>
  <c r="BI598" i="10"/>
  <c r="BH598" i="10"/>
  <c r="BG598" i="10"/>
  <c r="BF598" i="10"/>
  <c r="T598" i="10"/>
  <c r="R598" i="10"/>
  <c r="P598" i="10"/>
  <c r="BI593" i="10"/>
  <c r="BH593" i="10"/>
  <c r="BG593" i="10"/>
  <c r="BF593" i="10"/>
  <c r="T593" i="10"/>
  <c r="R593" i="10"/>
  <c r="P593" i="10"/>
  <c r="BI579" i="10"/>
  <c r="BH579" i="10"/>
  <c r="BG579" i="10"/>
  <c r="BF579" i="10"/>
  <c r="T579" i="10"/>
  <c r="R579" i="10"/>
  <c r="P579" i="10"/>
  <c r="BI578" i="10"/>
  <c r="BH578" i="10"/>
  <c r="BG578" i="10"/>
  <c r="BF578" i="10"/>
  <c r="T578" i="10"/>
  <c r="R578" i="10"/>
  <c r="P578" i="10"/>
  <c r="BI576" i="10"/>
  <c r="BH576" i="10"/>
  <c r="BG576" i="10"/>
  <c r="BF576" i="10"/>
  <c r="T576" i="10"/>
  <c r="T575" i="10"/>
  <c r="R576" i="10"/>
  <c r="R575" i="10"/>
  <c r="P576" i="10"/>
  <c r="P575" i="10"/>
  <c r="BI570" i="10"/>
  <c r="BH570" i="10"/>
  <c r="BG570" i="10"/>
  <c r="BF570" i="10"/>
  <c r="T570" i="10"/>
  <c r="R570" i="10"/>
  <c r="P570" i="10"/>
  <c r="BI556" i="10"/>
  <c r="BH556" i="10"/>
  <c r="BG556" i="10"/>
  <c r="BF556" i="10"/>
  <c r="T556" i="10"/>
  <c r="R556" i="10"/>
  <c r="P556" i="10"/>
  <c r="BI548" i="10"/>
  <c r="BH548" i="10"/>
  <c r="BG548" i="10"/>
  <c r="BF548" i="10"/>
  <c r="T548" i="10"/>
  <c r="R548" i="10"/>
  <c r="P548" i="10"/>
  <c r="BI540" i="10"/>
  <c r="BH540" i="10"/>
  <c r="BG540" i="10"/>
  <c r="BF540" i="10"/>
  <c r="T540" i="10"/>
  <c r="R540" i="10"/>
  <c r="P540" i="10"/>
  <c r="BI535" i="10"/>
  <c r="BH535" i="10"/>
  <c r="BG535" i="10"/>
  <c r="BF535" i="10"/>
  <c r="T535" i="10"/>
  <c r="R535" i="10"/>
  <c r="P535" i="10"/>
  <c r="BI530" i="10"/>
  <c r="BH530" i="10"/>
  <c r="BG530" i="10"/>
  <c r="BF530" i="10"/>
  <c r="T530" i="10"/>
  <c r="R530" i="10"/>
  <c r="P530" i="10"/>
  <c r="BI525" i="10"/>
  <c r="BH525" i="10"/>
  <c r="BG525" i="10"/>
  <c r="BF525" i="10"/>
  <c r="T525" i="10"/>
  <c r="R525" i="10"/>
  <c r="P525" i="10"/>
  <c r="BI520" i="10"/>
  <c r="BH520" i="10"/>
  <c r="BG520" i="10"/>
  <c r="BF520" i="10"/>
  <c r="T520" i="10"/>
  <c r="R520" i="10"/>
  <c r="P520" i="10"/>
  <c r="BI515" i="10"/>
  <c r="BH515" i="10"/>
  <c r="BG515" i="10"/>
  <c r="BF515" i="10"/>
  <c r="T515" i="10"/>
  <c r="R515" i="10"/>
  <c r="P515" i="10"/>
  <c r="BI509" i="10"/>
  <c r="BH509" i="10"/>
  <c r="BG509" i="10"/>
  <c r="BF509" i="10"/>
  <c r="T509" i="10"/>
  <c r="R509" i="10"/>
  <c r="P509" i="10"/>
  <c r="BI504" i="10"/>
  <c r="BH504" i="10"/>
  <c r="BG504" i="10"/>
  <c r="BF504" i="10"/>
  <c r="T504" i="10"/>
  <c r="R504" i="10"/>
  <c r="P504" i="10"/>
  <c r="BI499" i="10"/>
  <c r="BH499" i="10"/>
  <c r="BG499" i="10"/>
  <c r="BF499" i="10"/>
  <c r="T499" i="10"/>
  <c r="R499" i="10"/>
  <c r="P499" i="10"/>
  <c r="BI491" i="10"/>
  <c r="BH491" i="10"/>
  <c r="BG491" i="10"/>
  <c r="BF491" i="10"/>
  <c r="T491" i="10"/>
  <c r="R491" i="10"/>
  <c r="P491" i="10"/>
  <c r="BI486" i="10"/>
  <c r="BH486" i="10"/>
  <c r="BG486" i="10"/>
  <c r="BF486" i="10"/>
  <c r="T486" i="10"/>
  <c r="R486" i="10"/>
  <c r="P486" i="10"/>
  <c r="BI481" i="10"/>
  <c r="BH481" i="10"/>
  <c r="BG481" i="10"/>
  <c r="BF481" i="10"/>
  <c r="T481" i="10"/>
  <c r="R481" i="10"/>
  <c r="P481" i="10"/>
  <c r="BI476" i="10"/>
  <c r="BH476" i="10"/>
  <c r="BG476" i="10"/>
  <c r="BF476" i="10"/>
  <c r="T476" i="10"/>
  <c r="R476" i="10"/>
  <c r="P476" i="10"/>
  <c r="BI469" i="10"/>
  <c r="BH469" i="10"/>
  <c r="BG469" i="10"/>
  <c r="BF469" i="10"/>
  <c r="T469" i="10"/>
  <c r="R469" i="10"/>
  <c r="P469" i="10"/>
  <c r="BI464" i="10"/>
  <c r="BH464" i="10"/>
  <c r="BG464" i="10"/>
  <c r="BF464" i="10"/>
  <c r="T464" i="10"/>
  <c r="R464" i="10"/>
  <c r="P464" i="10"/>
  <c r="BI455" i="10"/>
  <c r="BH455" i="10"/>
  <c r="BG455" i="10"/>
  <c r="BF455" i="10"/>
  <c r="T455" i="10"/>
  <c r="R455" i="10"/>
  <c r="P455" i="10"/>
  <c r="BI448" i="10"/>
  <c r="BH448" i="10"/>
  <c r="BG448" i="10"/>
  <c r="BF448" i="10"/>
  <c r="T448" i="10"/>
  <c r="R448" i="10"/>
  <c r="P448" i="10"/>
  <c r="BI443" i="10"/>
  <c r="BH443" i="10"/>
  <c r="BG443" i="10"/>
  <c r="BF443" i="10"/>
  <c r="T443" i="10"/>
  <c r="R443" i="10"/>
  <c r="P443" i="10"/>
  <c r="BI438" i="10"/>
  <c r="BH438" i="10"/>
  <c r="BG438" i="10"/>
  <c r="BF438" i="10"/>
  <c r="T438" i="10"/>
  <c r="R438" i="10"/>
  <c r="P438" i="10"/>
  <c r="BI433" i="10"/>
  <c r="BH433" i="10"/>
  <c r="BG433" i="10"/>
  <c r="BF433" i="10"/>
  <c r="T433" i="10"/>
  <c r="R433" i="10"/>
  <c r="P433" i="10"/>
  <c r="BI428" i="10"/>
  <c r="BH428" i="10"/>
  <c r="BG428" i="10"/>
  <c r="BF428" i="10"/>
  <c r="T428" i="10"/>
  <c r="R428" i="10"/>
  <c r="P428" i="10"/>
  <c r="BI423" i="10"/>
  <c r="BH423" i="10"/>
  <c r="BG423" i="10"/>
  <c r="BF423" i="10"/>
  <c r="T423" i="10"/>
  <c r="R423" i="10"/>
  <c r="P423" i="10"/>
  <c r="BI418" i="10"/>
  <c r="BH418" i="10"/>
  <c r="BG418" i="10"/>
  <c r="BF418" i="10"/>
  <c r="T418" i="10"/>
  <c r="R418" i="10"/>
  <c r="P418" i="10"/>
  <c r="BI413" i="10"/>
  <c r="BH413" i="10"/>
  <c r="BG413" i="10"/>
  <c r="BF413" i="10"/>
  <c r="T413" i="10"/>
  <c r="R413" i="10"/>
  <c r="P413" i="10"/>
  <c r="BI408" i="10"/>
  <c r="BH408" i="10"/>
  <c r="BG408" i="10"/>
  <c r="BF408" i="10"/>
  <c r="T408" i="10"/>
  <c r="R408" i="10"/>
  <c r="P408" i="10"/>
  <c r="BI403" i="10"/>
  <c r="BH403" i="10"/>
  <c r="BG403" i="10"/>
  <c r="BF403" i="10"/>
  <c r="T403" i="10"/>
  <c r="R403" i="10"/>
  <c r="P403" i="10"/>
  <c r="BI394" i="10"/>
  <c r="BH394" i="10"/>
  <c r="BG394" i="10"/>
  <c r="BF394" i="10"/>
  <c r="T394" i="10"/>
  <c r="R394" i="10"/>
  <c r="P394" i="10"/>
  <c r="BI391" i="10"/>
  <c r="BH391" i="10"/>
  <c r="BG391" i="10"/>
  <c r="BF391" i="10"/>
  <c r="T391" i="10"/>
  <c r="R391" i="10"/>
  <c r="P391" i="10"/>
  <c r="BI388" i="10"/>
  <c r="BH388" i="10"/>
  <c r="BG388" i="10"/>
  <c r="BF388" i="10"/>
  <c r="T388" i="10"/>
  <c r="R388" i="10"/>
  <c r="P388" i="10"/>
  <c r="BI383" i="10"/>
  <c r="BH383" i="10"/>
  <c r="BG383" i="10"/>
  <c r="BF383" i="10"/>
  <c r="T383" i="10"/>
  <c r="R383" i="10"/>
  <c r="P383" i="10"/>
  <c r="BI376" i="10"/>
  <c r="BH376" i="10"/>
  <c r="BG376" i="10"/>
  <c r="BF376" i="10"/>
  <c r="T376" i="10"/>
  <c r="R376" i="10"/>
  <c r="P376" i="10"/>
  <c r="BI370" i="10"/>
  <c r="BH370" i="10"/>
  <c r="BG370" i="10"/>
  <c r="BF370" i="10"/>
  <c r="T370" i="10"/>
  <c r="R370" i="10"/>
  <c r="P370" i="10"/>
  <c r="BI367" i="10"/>
  <c r="BH367" i="10"/>
  <c r="BG367" i="10"/>
  <c r="BF367" i="10"/>
  <c r="T367" i="10"/>
  <c r="R367" i="10"/>
  <c r="P367" i="10"/>
  <c r="BI364" i="10"/>
  <c r="BH364" i="10"/>
  <c r="BG364" i="10"/>
  <c r="BF364" i="10"/>
  <c r="T364" i="10"/>
  <c r="R364" i="10"/>
  <c r="P364" i="10"/>
  <c r="BI354" i="10"/>
  <c r="BH354" i="10"/>
  <c r="BG354" i="10"/>
  <c r="BF354" i="10"/>
  <c r="T354" i="10"/>
  <c r="R354" i="10"/>
  <c r="P354" i="10"/>
  <c r="BI353" i="10"/>
  <c r="BH353" i="10"/>
  <c r="BG353" i="10"/>
  <c r="BF353" i="10"/>
  <c r="T353" i="10"/>
  <c r="R353" i="10"/>
  <c r="P353" i="10"/>
  <c r="BI339" i="10"/>
  <c r="BH339" i="10"/>
  <c r="BG339" i="10"/>
  <c r="BF339" i="10"/>
  <c r="T339" i="10"/>
  <c r="R339" i="10"/>
  <c r="P339" i="10"/>
  <c r="BI331" i="10"/>
  <c r="BH331" i="10"/>
  <c r="BG331" i="10"/>
  <c r="BF331" i="10"/>
  <c r="T331" i="10"/>
  <c r="R331" i="10"/>
  <c r="P331" i="10"/>
  <c r="BI325" i="10"/>
  <c r="BH325" i="10"/>
  <c r="BG325" i="10"/>
  <c r="BF325" i="10"/>
  <c r="T325" i="10"/>
  <c r="R325" i="10"/>
  <c r="P325" i="10"/>
  <c r="BI321" i="10"/>
  <c r="BH321" i="10"/>
  <c r="BG321" i="10"/>
  <c r="BF321" i="10"/>
  <c r="T321" i="10"/>
  <c r="R321" i="10"/>
  <c r="P321" i="10"/>
  <c r="BI314" i="10"/>
  <c r="BH314" i="10"/>
  <c r="BG314" i="10"/>
  <c r="BF314" i="10"/>
  <c r="T314" i="10"/>
  <c r="R314" i="10"/>
  <c r="P314" i="10"/>
  <c r="BI306" i="10"/>
  <c r="BH306" i="10"/>
  <c r="BG306" i="10"/>
  <c r="BF306" i="10"/>
  <c r="T306" i="10"/>
  <c r="R306" i="10"/>
  <c r="P306" i="10"/>
  <c r="BI298" i="10"/>
  <c r="BH298" i="10"/>
  <c r="BG298" i="10"/>
  <c r="BF298" i="10"/>
  <c r="T298" i="10"/>
  <c r="R298" i="10"/>
  <c r="P298" i="10"/>
  <c r="BI281" i="10"/>
  <c r="BH281" i="10"/>
  <c r="BG281" i="10"/>
  <c r="BF281" i="10"/>
  <c r="T281" i="10"/>
  <c r="R281" i="10"/>
  <c r="P281" i="10"/>
  <c r="BI273" i="10"/>
  <c r="BH273" i="10"/>
  <c r="BG273" i="10"/>
  <c r="BF273" i="10"/>
  <c r="T273" i="10"/>
  <c r="R273" i="10"/>
  <c r="P273" i="10"/>
  <c r="BI264" i="10"/>
  <c r="BH264" i="10"/>
  <c r="BG264" i="10"/>
  <c r="BF264" i="10"/>
  <c r="T264" i="10"/>
  <c r="R264" i="10"/>
  <c r="P264" i="10"/>
  <c r="BI248" i="10"/>
  <c r="BH248" i="10"/>
  <c r="BG248" i="10"/>
  <c r="BF248" i="10"/>
  <c r="T248" i="10"/>
  <c r="R248" i="10"/>
  <c r="P248" i="10"/>
  <c r="BI235" i="10"/>
  <c r="BH235" i="10"/>
  <c r="BG235" i="10"/>
  <c r="BF235" i="10"/>
  <c r="T235" i="10"/>
  <c r="R235" i="10"/>
  <c r="P235" i="10"/>
  <c r="BI227" i="10"/>
  <c r="BH227" i="10"/>
  <c r="BG227" i="10"/>
  <c r="BF227" i="10"/>
  <c r="T227" i="10"/>
  <c r="R227" i="10"/>
  <c r="P227" i="10"/>
  <c r="BI215" i="10"/>
  <c r="BH215" i="10"/>
  <c r="BG215" i="10"/>
  <c r="BF215" i="10"/>
  <c r="T215" i="10"/>
  <c r="R215" i="10"/>
  <c r="P215" i="10"/>
  <c r="BI210" i="10"/>
  <c r="BH210" i="10"/>
  <c r="BG210" i="10"/>
  <c r="BF210" i="10"/>
  <c r="T210" i="10"/>
  <c r="R210" i="10"/>
  <c r="P210" i="10"/>
  <c r="BI203" i="10"/>
  <c r="BH203" i="10"/>
  <c r="BG203" i="10"/>
  <c r="BF203" i="10"/>
  <c r="T203" i="10"/>
  <c r="R203" i="10"/>
  <c r="P203" i="10"/>
  <c r="BI197" i="10"/>
  <c r="BH197" i="10"/>
  <c r="BG197" i="10"/>
  <c r="BF197" i="10"/>
  <c r="T197" i="10"/>
  <c r="R197" i="10"/>
  <c r="P197" i="10"/>
  <c r="BI193" i="10"/>
  <c r="BH193" i="10"/>
  <c r="BG193" i="10"/>
  <c r="BF193" i="10"/>
  <c r="T193" i="10"/>
  <c r="R193" i="10"/>
  <c r="P193" i="10"/>
  <c r="BI186" i="10"/>
  <c r="BH186" i="10"/>
  <c r="BG186" i="10"/>
  <c r="BF186" i="10"/>
  <c r="T186" i="10"/>
  <c r="R186" i="10"/>
  <c r="P186" i="10"/>
  <c r="BI182" i="10"/>
  <c r="BH182" i="10"/>
  <c r="BG182" i="10"/>
  <c r="BF182" i="10"/>
  <c r="T182" i="10"/>
  <c r="R182" i="10"/>
  <c r="P182" i="10"/>
  <c r="BI177" i="10"/>
  <c r="BH177" i="10"/>
  <c r="BG177" i="10"/>
  <c r="BF177" i="10"/>
  <c r="T177" i="10"/>
  <c r="R177" i="10"/>
  <c r="P177" i="10"/>
  <c r="BI173" i="10"/>
  <c r="BH173" i="10"/>
  <c r="BG173" i="10"/>
  <c r="BF173" i="10"/>
  <c r="T173" i="10"/>
  <c r="R173" i="10"/>
  <c r="P173" i="10"/>
  <c r="BI169" i="10"/>
  <c r="BH169" i="10"/>
  <c r="BG169" i="10"/>
  <c r="BF169" i="10"/>
  <c r="T169" i="10"/>
  <c r="R169" i="10"/>
  <c r="P169" i="10"/>
  <c r="BI164" i="10"/>
  <c r="BH164" i="10"/>
  <c r="BG164" i="10"/>
  <c r="BF164" i="10"/>
  <c r="T164" i="10"/>
  <c r="R164" i="10"/>
  <c r="P164" i="10"/>
  <c r="BI160" i="10"/>
  <c r="BH160" i="10"/>
  <c r="BG160" i="10"/>
  <c r="BF160" i="10"/>
  <c r="T160" i="10"/>
  <c r="R160" i="10"/>
  <c r="P160" i="10"/>
  <c r="BI153" i="10"/>
  <c r="BH153" i="10"/>
  <c r="BG153" i="10"/>
  <c r="BF153" i="10"/>
  <c r="T153" i="10"/>
  <c r="R153" i="10"/>
  <c r="P153" i="10"/>
  <c r="BI149" i="10"/>
  <c r="BH149" i="10"/>
  <c r="BG149" i="10"/>
  <c r="BF149" i="10"/>
  <c r="T149" i="10"/>
  <c r="R149" i="10"/>
  <c r="P149" i="10"/>
  <c r="BI145" i="10"/>
  <c r="BH145" i="10"/>
  <c r="BG145" i="10"/>
  <c r="BF145" i="10"/>
  <c r="T145" i="10"/>
  <c r="R145" i="10"/>
  <c r="P145" i="10"/>
  <c r="J139" i="10"/>
  <c r="J138" i="10"/>
  <c r="F138" i="10"/>
  <c r="F136" i="10"/>
  <c r="E134" i="10"/>
  <c r="J94" i="10"/>
  <c r="J93" i="10"/>
  <c r="F93" i="10"/>
  <c r="F91" i="10"/>
  <c r="E89" i="10"/>
  <c r="J20" i="10"/>
  <c r="E20" i="10"/>
  <c r="F94" i="10"/>
  <c r="J19" i="10"/>
  <c r="J14" i="10"/>
  <c r="J136" i="10" s="1"/>
  <c r="E7" i="10"/>
  <c r="E130" i="10"/>
  <c r="J39" i="9"/>
  <c r="J38" i="9"/>
  <c r="AY106" i="1"/>
  <c r="J37" i="9"/>
  <c r="AX106" i="1" s="1"/>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3" i="9"/>
  <c r="BH283" i="9"/>
  <c r="BG283" i="9"/>
  <c r="BF283" i="9"/>
  <c r="T283" i="9"/>
  <c r="R283" i="9"/>
  <c r="P283" i="9"/>
  <c r="BI281" i="9"/>
  <c r="BH281" i="9"/>
  <c r="BG281" i="9"/>
  <c r="BF281" i="9"/>
  <c r="T281" i="9"/>
  <c r="R281" i="9"/>
  <c r="P281"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9" i="9"/>
  <c r="BH169" i="9"/>
  <c r="BG169" i="9"/>
  <c r="BF169" i="9"/>
  <c r="T169" i="9"/>
  <c r="R169" i="9"/>
  <c r="P169" i="9"/>
  <c r="BI167" i="9"/>
  <c r="BH167" i="9"/>
  <c r="BG167" i="9"/>
  <c r="BF167" i="9"/>
  <c r="T167" i="9"/>
  <c r="R167" i="9"/>
  <c r="P167"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3" i="9"/>
  <c r="BH133" i="9"/>
  <c r="BG133" i="9"/>
  <c r="BF133" i="9"/>
  <c r="T133" i="9"/>
  <c r="R133" i="9"/>
  <c r="P133" i="9"/>
  <c r="BI132" i="9"/>
  <c r="BH132" i="9"/>
  <c r="BG132" i="9"/>
  <c r="BF132" i="9"/>
  <c r="T132" i="9"/>
  <c r="R132" i="9"/>
  <c r="P132" i="9"/>
  <c r="BI131" i="9"/>
  <c r="BH131" i="9"/>
  <c r="BG131" i="9"/>
  <c r="BF131" i="9"/>
  <c r="T131" i="9"/>
  <c r="R131" i="9"/>
  <c r="P131" i="9"/>
  <c r="BI129" i="9"/>
  <c r="BH129" i="9"/>
  <c r="BG129" i="9"/>
  <c r="BF129" i="9"/>
  <c r="T129" i="9"/>
  <c r="R129" i="9"/>
  <c r="P129" i="9"/>
  <c r="J123" i="9"/>
  <c r="J122" i="9"/>
  <c r="F122" i="9"/>
  <c r="F120" i="9"/>
  <c r="E118" i="9"/>
  <c r="J94" i="9"/>
  <c r="J93" i="9"/>
  <c r="F93" i="9"/>
  <c r="F91" i="9"/>
  <c r="E89" i="9"/>
  <c r="J20" i="9"/>
  <c r="E20" i="9"/>
  <c r="F94" i="9" s="1"/>
  <c r="J19" i="9"/>
  <c r="J14" i="9"/>
  <c r="J120" i="9"/>
  <c r="E7" i="9"/>
  <c r="E114" i="9" s="1"/>
  <c r="J39" i="8"/>
  <c r="J38" i="8"/>
  <c r="AY105" i="1"/>
  <c r="J37" i="8"/>
  <c r="AX105" i="1"/>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J118" i="8"/>
  <c r="J117" i="8"/>
  <c r="F117" i="8"/>
  <c r="F115" i="8"/>
  <c r="E113" i="8"/>
  <c r="J94" i="8"/>
  <c r="J93" i="8"/>
  <c r="F93" i="8"/>
  <c r="F91" i="8"/>
  <c r="E89" i="8"/>
  <c r="J20" i="8"/>
  <c r="E20" i="8"/>
  <c r="F94" i="8" s="1"/>
  <c r="J19" i="8"/>
  <c r="J14" i="8"/>
  <c r="J115" i="8"/>
  <c r="E7" i="8"/>
  <c r="E85" i="8" s="1"/>
  <c r="J39" i="7"/>
  <c r="J38" i="7"/>
  <c r="AY103" i="1"/>
  <c r="J37" i="7"/>
  <c r="AX103" i="1"/>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4" i="7"/>
  <c r="BH234" i="7"/>
  <c r="BG234" i="7"/>
  <c r="BF234" i="7"/>
  <c r="T234" i="7"/>
  <c r="R234" i="7"/>
  <c r="P234" i="7"/>
  <c r="BI232" i="7"/>
  <c r="BH232" i="7"/>
  <c r="BG232" i="7"/>
  <c r="BF232" i="7"/>
  <c r="T232" i="7"/>
  <c r="R232" i="7"/>
  <c r="P232" i="7"/>
  <c r="BI230" i="7"/>
  <c r="BH230" i="7"/>
  <c r="BG230" i="7"/>
  <c r="BF230" i="7"/>
  <c r="T230" i="7"/>
  <c r="R230" i="7"/>
  <c r="P230" i="7"/>
  <c r="BI229" i="7"/>
  <c r="BH229" i="7"/>
  <c r="BG229" i="7"/>
  <c r="BF229" i="7"/>
  <c r="T229" i="7"/>
  <c r="R229" i="7"/>
  <c r="P229" i="7"/>
  <c r="BI228" i="7"/>
  <c r="BH228" i="7"/>
  <c r="BG228" i="7"/>
  <c r="BF228" i="7"/>
  <c r="T228" i="7"/>
  <c r="R228" i="7"/>
  <c r="P228"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6" i="7"/>
  <c r="BH216" i="7"/>
  <c r="BG216" i="7"/>
  <c r="BF216" i="7"/>
  <c r="T216" i="7"/>
  <c r="R216" i="7"/>
  <c r="P216" i="7"/>
  <c r="BI214" i="7"/>
  <c r="BH214" i="7"/>
  <c r="BG214" i="7"/>
  <c r="BF214" i="7"/>
  <c r="T214" i="7"/>
  <c r="R214" i="7"/>
  <c r="P214"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J122" i="7"/>
  <c r="J121" i="7"/>
  <c r="F121" i="7"/>
  <c r="F119" i="7"/>
  <c r="E117" i="7"/>
  <c r="J94" i="7"/>
  <c r="J93" i="7"/>
  <c r="F93" i="7"/>
  <c r="F91" i="7"/>
  <c r="E89" i="7"/>
  <c r="J20" i="7"/>
  <c r="E20" i="7"/>
  <c r="F94" i="7"/>
  <c r="J19" i="7"/>
  <c r="J14" i="7"/>
  <c r="J119" i="7"/>
  <c r="E7" i="7"/>
  <c r="E85" i="7"/>
  <c r="J39" i="6"/>
  <c r="J38" i="6"/>
  <c r="AY102" i="1"/>
  <c r="J37" i="6"/>
  <c r="AX102" i="1"/>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5" i="6"/>
  <c r="BH165" i="6"/>
  <c r="BG165" i="6"/>
  <c r="BF165" i="6"/>
  <c r="T165" i="6"/>
  <c r="R165" i="6"/>
  <c r="P165"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8" i="6"/>
  <c r="BH148" i="6"/>
  <c r="BG148" i="6"/>
  <c r="BF148" i="6"/>
  <c r="T148" i="6"/>
  <c r="R148" i="6"/>
  <c r="P148" i="6"/>
  <c r="BI146" i="6"/>
  <c r="BH146" i="6"/>
  <c r="BG146" i="6"/>
  <c r="BF146" i="6"/>
  <c r="T146" i="6"/>
  <c r="R146" i="6"/>
  <c r="P146" i="6"/>
  <c r="BI144" i="6"/>
  <c r="BH144" i="6"/>
  <c r="BG144" i="6"/>
  <c r="BF144" i="6"/>
  <c r="T144" i="6"/>
  <c r="R144" i="6"/>
  <c r="P144"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J118" i="6"/>
  <c r="J117" i="6"/>
  <c r="F117" i="6"/>
  <c r="F115" i="6"/>
  <c r="E113" i="6"/>
  <c r="J94" i="6"/>
  <c r="J93" i="6"/>
  <c r="F93" i="6"/>
  <c r="F91" i="6"/>
  <c r="E89" i="6"/>
  <c r="J20" i="6"/>
  <c r="E20" i="6"/>
  <c r="F118" i="6" s="1"/>
  <c r="J19" i="6"/>
  <c r="J14" i="6"/>
  <c r="J115" i="6"/>
  <c r="E7" i="6"/>
  <c r="E85" i="6"/>
  <c r="J39" i="5"/>
  <c r="J38" i="5"/>
  <c r="AY100" i="1"/>
  <c r="J37" i="5"/>
  <c r="AX100" i="1"/>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7" i="5"/>
  <c r="BH187" i="5"/>
  <c r="BG187" i="5"/>
  <c r="BF187" i="5"/>
  <c r="T187" i="5"/>
  <c r="R187" i="5"/>
  <c r="P187"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6" i="5"/>
  <c r="BH176" i="5"/>
  <c r="BG176" i="5"/>
  <c r="BF176" i="5"/>
  <c r="T176" i="5"/>
  <c r="R176" i="5"/>
  <c r="P176" i="5"/>
  <c r="BI174" i="5"/>
  <c r="BH174" i="5"/>
  <c r="BG174" i="5"/>
  <c r="BF174" i="5"/>
  <c r="T174" i="5"/>
  <c r="R174" i="5"/>
  <c r="P174" i="5"/>
  <c r="BI172" i="5"/>
  <c r="BH172" i="5"/>
  <c r="BG172" i="5"/>
  <c r="BF172" i="5"/>
  <c r="T172" i="5"/>
  <c r="R172" i="5"/>
  <c r="P172"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4" i="5"/>
  <c r="BH134" i="5"/>
  <c r="BG134" i="5"/>
  <c r="BF134" i="5"/>
  <c r="T134" i="5"/>
  <c r="R134" i="5"/>
  <c r="P134"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J121" i="5"/>
  <c r="J120" i="5"/>
  <c r="F120" i="5"/>
  <c r="F118" i="5"/>
  <c r="E116" i="5"/>
  <c r="J94" i="5"/>
  <c r="J93" i="5"/>
  <c r="F93" i="5"/>
  <c r="F91" i="5"/>
  <c r="E89" i="5"/>
  <c r="J20" i="5"/>
  <c r="E20" i="5"/>
  <c r="F94" i="5"/>
  <c r="J19" i="5"/>
  <c r="J14" i="5"/>
  <c r="J118" i="5"/>
  <c r="E7" i="5"/>
  <c r="E112" i="5"/>
  <c r="J39" i="4"/>
  <c r="J38" i="4"/>
  <c r="AY99" i="1"/>
  <c r="J37" i="4"/>
  <c r="AX99" i="1"/>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J118" i="4"/>
  <c r="J117" i="4"/>
  <c r="F117" i="4"/>
  <c r="F115" i="4"/>
  <c r="E113" i="4"/>
  <c r="J94" i="4"/>
  <c r="J93" i="4"/>
  <c r="F93" i="4"/>
  <c r="F91" i="4"/>
  <c r="E89" i="4"/>
  <c r="J20" i="4"/>
  <c r="E20" i="4"/>
  <c r="F94" i="4"/>
  <c r="J19" i="4"/>
  <c r="J14" i="4"/>
  <c r="J91" i="4"/>
  <c r="E7" i="4"/>
  <c r="E109" i="4"/>
  <c r="J39" i="3"/>
  <c r="J38" i="3"/>
  <c r="AY97" i="1"/>
  <c r="J37" i="3"/>
  <c r="AX97" i="1"/>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79" i="3"/>
  <c r="BH279" i="3"/>
  <c r="BG279" i="3"/>
  <c r="BF279" i="3"/>
  <c r="T279" i="3"/>
  <c r="R279" i="3"/>
  <c r="P279" i="3"/>
  <c r="BI277" i="3"/>
  <c r="BH277" i="3"/>
  <c r="BG277" i="3"/>
  <c r="BF277" i="3"/>
  <c r="T277" i="3"/>
  <c r="R277" i="3"/>
  <c r="P277" i="3"/>
  <c r="BI274" i="3"/>
  <c r="BH274" i="3"/>
  <c r="BG274" i="3"/>
  <c r="BF274" i="3"/>
  <c r="T274" i="3"/>
  <c r="R274" i="3"/>
  <c r="P274"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2" i="3"/>
  <c r="BH242" i="3"/>
  <c r="BG242" i="3"/>
  <c r="BF242" i="3"/>
  <c r="T242" i="3"/>
  <c r="R242" i="3"/>
  <c r="P242" i="3"/>
  <c r="BI240" i="3"/>
  <c r="BH240" i="3"/>
  <c r="BG240" i="3"/>
  <c r="BF240" i="3"/>
  <c r="T240" i="3"/>
  <c r="R240" i="3"/>
  <c r="P240" i="3"/>
  <c r="BI238" i="3"/>
  <c r="BH238" i="3"/>
  <c r="BG238" i="3"/>
  <c r="BF238" i="3"/>
  <c r="T238" i="3"/>
  <c r="R238" i="3"/>
  <c r="P238" i="3"/>
  <c r="BI236" i="3"/>
  <c r="BH236" i="3"/>
  <c r="BG236" i="3"/>
  <c r="BF236" i="3"/>
  <c r="T236" i="3"/>
  <c r="R236" i="3"/>
  <c r="P236" i="3"/>
  <c r="BI234" i="3"/>
  <c r="BH234" i="3"/>
  <c r="BG234" i="3"/>
  <c r="BF234" i="3"/>
  <c r="T234" i="3"/>
  <c r="R234" i="3"/>
  <c r="P234" i="3"/>
  <c r="BI232" i="3"/>
  <c r="BH232" i="3"/>
  <c r="BG232" i="3"/>
  <c r="BF232" i="3"/>
  <c r="T232" i="3"/>
  <c r="R232" i="3"/>
  <c r="P232"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0" i="3"/>
  <c r="BH180" i="3"/>
  <c r="BG180" i="3"/>
  <c r="BF180" i="3"/>
  <c r="T180" i="3"/>
  <c r="R180" i="3"/>
  <c r="P180" i="3"/>
  <c r="BI178" i="3"/>
  <c r="BH178" i="3"/>
  <c r="BG178" i="3"/>
  <c r="BF178" i="3"/>
  <c r="T178" i="3"/>
  <c r="R178" i="3"/>
  <c r="P178"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4" i="3"/>
  <c r="BH164" i="3"/>
  <c r="BG164" i="3"/>
  <c r="BF164" i="3"/>
  <c r="T164" i="3"/>
  <c r="R164" i="3"/>
  <c r="P164"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1" i="3"/>
  <c r="BH131" i="3"/>
  <c r="BG131" i="3"/>
  <c r="BF131" i="3"/>
  <c r="T131" i="3"/>
  <c r="R131" i="3"/>
  <c r="P131" i="3"/>
  <c r="BI129" i="3"/>
  <c r="BH129" i="3"/>
  <c r="BG129" i="3"/>
  <c r="BF129" i="3"/>
  <c r="T129" i="3"/>
  <c r="R129" i="3"/>
  <c r="P129" i="3"/>
  <c r="J123" i="3"/>
  <c r="J122" i="3"/>
  <c r="F122" i="3"/>
  <c r="F120" i="3"/>
  <c r="E118" i="3"/>
  <c r="J94" i="3"/>
  <c r="J93" i="3"/>
  <c r="F93" i="3"/>
  <c r="F91" i="3"/>
  <c r="E89" i="3"/>
  <c r="J20" i="3"/>
  <c r="E20" i="3"/>
  <c r="F94" i="3"/>
  <c r="J19" i="3"/>
  <c r="J14" i="3"/>
  <c r="J120" i="3" s="1"/>
  <c r="E7" i="3"/>
  <c r="E114" i="3" s="1"/>
  <c r="J39" i="2"/>
  <c r="J38" i="2"/>
  <c r="AY96" i="1"/>
  <c r="J37" i="2"/>
  <c r="AX96" i="1" s="1"/>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5" i="2"/>
  <c r="BH125" i="2"/>
  <c r="BG125" i="2"/>
  <c r="BF125" i="2"/>
  <c r="T125" i="2"/>
  <c r="R125" i="2"/>
  <c r="P125" i="2"/>
  <c r="BI123" i="2"/>
  <c r="BH123" i="2"/>
  <c r="BG123" i="2"/>
  <c r="BF123" i="2"/>
  <c r="T123" i="2"/>
  <c r="R123" i="2"/>
  <c r="P123" i="2"/>
  <c r="J118" i="2"/>
  <c r="J117" i="2"/>
  <c r="F117" i="2"/>
  <c r="F115" i="2"/>
  <c r="E113" i="2"/>
  <c r="J94" i="2"/>
  <c r="J93" i="2"/>
  <c r="F93" i="2"/>
  <c r="F91" i="2"/>
  <c r="E89" i="2"/>
  <c r="J20" i="2"/>
  <c r="E20" i="2"/>
  <c r="F118" i="2" s="1"/>
  <c r="J19" i="2"/>
  <c r="J14" i="2"/>
  <c r="J115" i="2"/>
  <c r="E7" i="2"/>
  <c r="E109" i="2" s="1"/>
  <c r="L90" i="1"/>
  <c r="AM90" i="1"/>
  <c r="AM89" i="1"/>
  <c r="L89" i="1"/>
  <c r="AM87" i="1"/>
  <c r="L87" i="1"/>
  <c r="L85" i="1"/>
  <c r="L84" i="1"/>
  <c r="J239" i="25"/>
  <c r="J264" i="25"/>
  <c r="J173" i="25"/>
  <c r="J129" i="25"/>
  <c r="J182" i="25"/>
  <c r="BK176" i="25"/>
  <c r="J248" i="25"/>
  <c r="BK255" i="25"/>
  <c r="J217" i="25"/>
  <c r="BK153" i="25"/>
  <c r="BK145" i="25"/>
  <c r="J178" i="25"/>
  <c r="J234" i="25"/>
  <c r="J232" i="25"/>
  <c r="BK173" i="25"/>
  <c r="J222" i="25"/>
  <c r="J205" i="25"/>
  <c r="BK212" i="26"/>
  <c r="BK203" i="26"/>
  <c r="BK183" i="26"/>
  <c r="J145" i="26"/>
  <c r="J192" i="26"/>
  <c r="J161" i="26"/>
  <c r="BK157" i="26"/>
  <c r="J157" i="26"/>
  <c r="J136" i="27"/>
  <c r="J128" i="27"/>
  <c r="J142" i="27"/>
  <c r="J260" i="29"/>
  <c r="J197" i="29"/>
  <c r="BK226" i="29"/>
  <c r="J177" i="29"/>
  <c r="BK185" i="29"/>
  <c r="J148" i="29"/>
  <c r="J129" i="30"/>
  <c r="BK208" i="31"/>
  <c r="J176" i="31"/>
  <c r="J144" i="31"/>
  <c r="J201" i="31"/>
  <c r="J191" i="31"/>
  <c r="J386" i="34"/>
  <c r="J287" i="34"/>
  <c r="BK135" i="34"/>
  <c r="BK157" i="35"/>
  <c r="J324" i="35"/>
  <c r="J243" i="35"/>
  <c r="J329" i="35"/>
  <c r="BK130" i="35"/>
  <c r="BK219" i="35"/>
  <c r="BK838" i="23"/>
  <c r="BK719" i="23"/>
  <c r="BK683" i="23"/>
  <c r="BK263" i="23"/>
  <c r="J769" i="23"/>
  <c r="BK720" i="23"/>
  <c r="J695" i="23"/>
  <c r="BK293" i="23"/>
  <c r="BK236" i="23"/>
  <c r="J166" i="23"/>
  <c r="BK169" i="24"/>
  <c r="J174" i="24"/>
  <c r="BK132" i="24"/>
  <c r="BK160" i="24"/>
  <c r="J246" i="25"/>
  <c r="J159" i="25"/>
  <c r="BK143" i="25"/>
  <c r="BK192" i="25"/>
  <c r="J254" i="25"/>
  <c r="BK180" i="25"/>
  <c r="J160" i="25"/>
  <c r="BK168" i="25"/>
  <c r="BK135" i="25"/>
  <c r="J258" i="25"/>
  <c r="BK256" i="25"/>
  <c r="J245" i="25"/>
  <c r="BK202" i="25"/>
  <c r="BK207" i="25"/>
  <c r="J153" i="25"/>
  <c r="BK147" i="25"/>
  <c r="J180" i="25"/>
  <c r="J244" i="25"/>
  <c r="J241" i="25"/>
  <c r="J190" i="25"/>
  <c r="BK237" i="25"/>
  <c r="BK234" i="25"/>
  <c r="BK217" i="25"/>
  <c r="BK200" i="25"/>
  <c r="J212" i="26"/>
  <c r="BK205" i="26"/>
  <c r="BK194" i="26"/>
  <c r="BK185" i="26"/>
  <c r="BK161" i="26"/>
  <c r="BK129" i="26"/>
  <c r="BK190" i="26"/>
  <c r="J191" i="26"/>
  <c r="BK179" i="26"/>
  <c r="BK177" i="26"/>
  <c r="BK147" i="26"/>
  <c r="J135" i="26"/>
  <c r="BK133" i="27"/>
  <c r="J132" i="27"/>
  <c r="BK131" i="27"/>
  <c r="J208" i="29"/>
  <c r="J181" i="29"/>
  <c r="J229" i="29"/>
  <c r="J240" i="29"/>
  <c r="BK189" i="29"/>
  <c r="J213" i="29"/>
  <c r="BK135" i="29"/>
  <c r="J139" i="29"/>
  <c r="J134" i="30"/>
  <c r="BK206" i="31"/>
  <c r="BK190" i="31"/>
  <c r="J178" i="31"/>
  <c r="BK135" i="33"/>
  <c r="BK210" i="34"/>
  <c r="J250" i="34"/>
  <c r="BK130" i="34"/>
  <c r="BK277" i="34"/>
  <c r="BK188" i="34"/>
  <c r="J144" i="34"/>
  <c r="BK381" i="34"/>
  <c r="BK324" i="34"/>
  <c r="J197" i="34"/>
  <c r="J138" i="35"/>
  <c r="BK316" i="35"/>
  <c r="J127" i="37"/>
  <c r="J137" i="38"/>
  <c r="J143" i="38"/>
  <c r="BK127" i="38"/>
  <c r="AS120" i="1"/>
  <c r="BK123" i="2"/>
  <c r="AS101" i="1"/>
  <c r="BK140" i="2"/>
  <c r="AS98" i="1"/>
  <c r="J287" i="3"/>
  <c r="BK203" i="3"/>
  <c r="BK180" i="3"/>
  <c r="BK283" i="3"/>
  <c r="J213" i="3"/>
  <c r="BK195" i="3"/>
  <c r="J164" i="3"/>
  <c r="BK144" i="3"/>
  <c r="BK136" i="3"/>
  <c r="BK151" i="3"/>
  <c r="BK263" i="3"/>
  <c r="BK224" i="3"/>
  <c r="J131" i="3"/>
  <c r="J281" i="3"/>
  <c r="J265" i="3"/>
  <c r="J197" i="3"/>
  <c r="BK265" i="3"/>
  <c r="J254" i="3"/>
  <c r="BK220" i="3"/>
  <c r="J211" i="3"/>
  <c r="BK162" i="3"/>
  <c r="J279" i="3"/>
  <c r="BK155" i="3"/>
  <c r="BK138" i="3"/>
  <c r="J221" i="3"/>
  <c r="J171" i="3"/>
  <c r="BK154" i="3"/>
  <c r="J240" i="3"/>
  <c r="J199" i="3"/>
  <c r="BK170" i="3"/>
  <c r="J151" i="3"/>
  <c r="BK266" i="3"/>
  <c r="J222" i="3"/>
  <c r="J157" i="3"/>
  <c r="J134" i="3"/>
  <c r="BK216" i="3"/>
  <c r="BK200" i="3"/>
  <c r="BK164" i="3"/>
  <c r="J244" i="3"/>
  <c r="BK176" i="3"/>
  <c r="BK156" i="3"/>
  <c r="J218" i="3"/>
  <c r="J209" i="3"/>
  <c r="J189" i="3"/>
  <c r="J137" i="4"/>
  <c r="BK123" i="4"/>
  <c r="J131" i="4"/>
  <c r="BK179" i="5"/>
  <c r="BK203" i="5"/>
  <c r="BK201" i="5"/>
  <c r="BK182" i="5"/>
  <c r="BK168" i="5"/>
  <c r="J144" i="5"/>
  <c r="J205" i="5"/>
  <c r="J168" i="5"/>
  <c r="J158" i="5"/>
  <c r="BK194" i="5"/>
  <c r="BK170" i="5"/>
  <c r="BK156" i="5"/>
  <c r="J148" i="5"/>
  <c r="BK158" i="5"/>
  <c r="BK157" i="5"/>
  <c r="BK139" i="5"/>
  <c r="BK140" i="5"/>
  <c r="J137" i="5"/>
  <c r="J167" i="6"/>
  <c r="J184" i="7"/>
  <c r="BK176" i="7"/>
  <c r="BK146" i="7"/>
  <c r="BK130" i="7"/>
  <c r="BK205" i="7"/>
  <c r="J209" i="7"/>
  <c r="J203" i="7"/>
  <c r="BK198" i="7"/>
  <c r="J176" i="7"/>
  <c r="BK208" i="7"/>
  <c r="J136" i="7"/>
  <c r="J202" i="7"/>
  <c r="J188" i="7"/>
  <c r="BK165" i="7"/>
  <c r="BK151" i="7"/>
  <c r="J123" i="8"/>
  <c r="BK288" i="9"/>
  <c r="BK272" i="9"/>
  <c r="J260" i="9"/>
  <c r="J252" i="9"/>
  <c r="BK241" i="9"/>
  <c r="J227" i="9"/>
  <c r="BK221" i="9"/>
  <c r="J215" i="9"/>
  <c r="J206" i="9"/>
  <c r="BK201" i="9"/>
  <c r="J194" i="9"/>
  <c r="BK189" i="9"/>
  <c r="J131" i="9"/>
  <c r="BK268" i="9"/>
  <c r="BK255" i="9"/>
  <c r="BK219" i="9"/>
  <c r="J198" i="9"/>
  <c r="BK186" i="9"/>
  <c r="J177" i="9"/>
  <c r="J156" i="9"/>
  <c r="J272" i="9"/>
  <c r="BK258" i="9"/>
  <c r="BK252" i="9"/>
  <c r="BK226" i="9"/>
  <c r="BK212" i="9"/>
  <c r="BK209" i="9"/>
  <c r="J161" i="9"/>
  <c r="J143" i="9"/>
  <c r="BK270" i="9"/>
  <c r="BK256" i="9"/>
  <c r="J286" i="9"/>
  <c r="J253" i="9"/>
  <c r="J224" i="9"/>
  <c r="BK210" i="9"/>
  <c r="J237" i="9"/>
  <c r="J196" i="9"/>
  <c r="BK176" i="9"/>
  <c r="BK155" i="9"/>
  <c r="J243" i="9"/>
  <c r="J232" i="9"/>
  <c r="J191" i="9"/>
  <c r="J147" i="9"/>
  <c r="BK224" i="9"/>
  <c r="BK185" i="9"/>
  <c r="J138" i="9"/>
  <c r="J212" i="9"/>
  <c r="BK199" i="9"/>
  <c r="BK187" i="9"/>
  <c r="J149" i="9"/>
  <c r="BK207" i="9"/>
  <c r="BK165" i="9"/>
  <c r="BK152" i="9"/>
  <c r="J135" i="9"/>
  <c r="J170" i="9"/>
  <c r="BK181" i="9"/>
  <c r="J165" i="9"/>
  <c r="BK164" i="9"/>
  <c r="BK162" i="9"/>
  <c r="BK154" i="9"/>
  <c r="BK147" i="9"/>
  <c r="J142" i="9"/>
  <c r="BK133" i="9"/>
  <c r="BK873" i="10"/>
  <c r="BK428" i="10"/>
  <c r="J145" i="10"/>
  <c r="BK918" i="10"/>
  <c r="BK809" i="10"/>
  <c r="BK735" i="10"/>
  <c r="BK325" i="10"/>
  <c r="BK723" i="10"/>
  <c r="J695" i="10"/>
  <c r="BK701" i="10"/>
  <c r="BK677" i="10"/>
  <c r="J656" i="10"/>
  <c r="J186" i="10"/>
  <c r="J885" i="10"/>
  <c r="BK530" i="10"/>
  <c r="BK331" i="10"/>
  <c r="BK636" i="10"/>
  <c r="BK598" i="10"/>
  <c r="J298" i="10"/>
  <c r="BK535" i="10"/>
  <c r="BK628" i="10"/>
  <c r="BK182" i="10"/>
  <c r="BK403" i="10"/>
  <c r="J499" i="10"/>
  <c r="J576" i="10"/>
  <c r="BK193" i="11"/>
  <c r="BK174" i="11"/>
  <c r="BK140" i="11"/>
  <c r="J169" i="11"/>
  <c r="J151" i="12"/>
  <c r="J190" i="12"/>
  <c r="J166" i="12"/>
  <c r="J193" i="12"/>
  <c r="BK210" i="12"/>
  <c r="J192" i="12"/>
  <c r="BK159" i="12"/>
  <c r="BK178" i="12"/>
  <c r="J148" i="12"/>
  <c r="BK198" i="12"/>
  <c r="J187" i="12"/>
  <c r="J206" i="12"/>
  <c r="BK176" i="12"/>
  <c r="J159" i="12"/>
  <c r="BK141" i="12"/>
  <c r="BK131" i="12"/>
  <c r="J139" i="12"/>
  <c r="BK132" i="12"/>
  <c r="J131" i="12"/>
  <c r="BK166" i="13"/>
  <c r="BK168" i="13"/>
  <c r="BK154" i="13"/>
  <c r="J166" i="13"/>
  <c r="J136" i="13"/>
  <c r="BK152" i="13"/>
  <c r="BK134" i="14"/>
  <c r="J133" i="14"/>
  <c r="J130" i="14"/>
  <c r="BK131" i="14"/>
  <c r="BK127" i="14"/>
  <c r="J140" i="15"/>
  <c r="J148" i="15"/>
  <c r="BK145" i="15"/>
  <c r="BK146" i="15"/>
  <c r="J149" i="15"/>
  <c r="J136" i="15"/>
  <c r="J128" i="15"/>
  <c r="BK566" i="16"/>
  <c r="BK652" i="16"/>
  <c r="J479" i="16"/>
  <c r="BK478" i="16"/>
  <c r="J293" i="16"/>
  <c r="BK160" i="16"/>
  <c r="BK720" i="16"/>
  <c r="J269" i="16"/>
  <c r="BK725" i="16"/>
  <c r="BK633" i="16"/>
  <c r="BK502" i="16"/>
  <c r="J299" i="16"/>
  <c r="BK199" i="16"/>
  <c r="J980" i="16"/>
  <c r="J920" i="16"/>
  <c r="BK809" i="16"/>
  <c r="J398" i="16"/>
  <c r="J960" i="16"/>
  <c r="J435" i="16"/>
  <c r="J165" i="16"/>
  <c r="J625" i="16"/>
  <c r="J223" i="16"/>
  <c r="J708" i="16"/>
  <c r="BK542" i="16"/>
  <c r="BK638" i="16"/>
  <c r="J554" i="16"/>
  <c r="BK580" i="16"/>
  <c r="BK269" i="17"/>
  <c r="J253" i="17"/>
  <c r="J213" i="17"/>
  <c r="J241" i="17"/>
  <c r="J232" i="17"/>
  <c r="BK167" i="18"/>
  <c r="J175" i="18"/>
  <c r="BK129" i="18"/>
  <c r="BK179" i="18"/>
  <c r="J167" i="18"/>
  <c r="BK158" i="18"/>
  <c r="BK142" i="18"/>
  <c r="BK171" i="18"/>
  <c r="BK165" i="18"/>
  <c r="BK263" i="21"/>
  <c r="BK153" i="22"/>
  <c r="J252" i="22"/>
  <c r="BK185" i="22"/>
  <c r="BK133" i="22"/>
  <c r="BK177" i="22"/>
  <c r="J133" i="22"/>
  <c r="J874" i="23"/>
  <c r="J679" i="23"/>
  <c r="BK608" i="23"/>
  <c r="J564" i="23"/>
  <c r="BK484" i="23"/>
  <c r="BK180" i="23"/>
  <c r="BK898" i="23"/>
  <c r="BK731" i="23"/>
  <c r="J662" i="23"/>
  <c r="J429" i="23"/>
  <c r="J341" i="23"/>
  <c r="J149" i="23"/>
  <c r="J523" i="23"/>
  <c r="J438" i="23"/>
  <c r="J965" i="23"/>
  <c r="BK803" i="23"/>
  <c r="J585" i="23"/>
  <c r="J509" i="23"/>
  <c r="J985" i="23"/>
  <c r="J878" i="23"/>
  <c r="J608" i="23"/>
  <c r="BK889" i="23"/>
  <c r="BK335" i="23"/>
  <c r="J987" i="23"/>
  <c r="J929" i="23"/>
  <c r="BK923" i="23"/>
  <c r="J525" i="23"/>
  <c r="BK191" i="23"/>
  <c r="BK858" i="23"/>
  <c r="BK453" i="23"/>
  <c r="BK174" i="24"/>
  <c r="BK239" i="25"/>
  <c r="BK249" i="25"/>
  <c r="BK265" i="25"/>
  <c r="BK194" i="25"/>
  <c r="J260" i="25"/>
  <c r="J247" i="25"/>
  <c r="BK174" i="25"/>
  <c r="J272" i="25"/>
  <c r="BK157" i="25"/>
  <c r="BK245" i="25"/>
  <c r="BK150" i="25"/>
  <c r="J155" i="25"/>
  <c r="J148" i="25"/>
  <c r="BK222" i="25"/>
  <c r="J230" i="25"/>
  <c r="BK183" i="25"/>
  <c r="J169" i="25"/>
  <c r="BK230" i="25"/>
  <c r="BK184" i="25"/>
  <c r="BK207" i="26"/>
  <c r="BK192" i="26"/>
  <c r="J169" i="26"/>
  <c r="J133" i="26"/>
  <c r="J185" i="26"/>
  <c r="J175" i="26"/>
  <c r="BK134" i="30"/>
  <c r="J204" i="31"/>
  <c r="J181" i="31"/>
  <c r="BK154" i="31"/>
  <c r="BK135" i="31"/>
  <c r="J197" i="31"/>
  <c r="BK180" i="31"/>
  <c r="J143" i="31"/>
  <c r="BK170" i="31"/>
  <c r="BK143" i="31"/>
  <c r="BK137" i="31"/>
  <c r="J129" i="31"/>
  <c r="J144" i="32"/>
  <c r="BK126" i="32"/>
  <c r="J128" i="32"/>
  <c r="BK180" i="33"/>
  <c r="J154" i="33"/>
  <c r="BK174" i="33"/>
  <c r="J135" i="33"/>
  <c r="BK232" i="34"/>
  <c r="BK134" i="34"/>
  <c r="J170" i="34"/>
  <c r="BK228" i="34"/>
  <c r="J324" i="34"/>
  <c r="BK191" i="34"/>
  <c r="BK319" i="34"/>
  <c r="BK386" i="34"/>
  <c r="J357" i="34"/>
  <c r="BK162" i="34"/>
  <c r="J203" i="34"/>
  <c r="J211" i="35"/>
  <c r="BK329" i="35"/>
  <c r="J281" i="35"/>
  <c r="BK213" i="35"/>
  <c r="J153" i="26"/>
  <c r="J139" i="26"/>
  <c r="BK133" i="26"/>
  <c r="J141" i="26"/>
  <c r="BK140" i="27"/>
  <c r="J140" i="27"/>
  <c r="BK129" i="27"/>
  <c r="BK127" i="28"/>
  <c r="BK235" i="29"/>
  <c r="J235" i="29"/>
  <c r="J233" i="29"/>
  <c r="J205" i="29"/>
  <c r="J172" i="29"/>
  <c r="BK251" i="29"/>
  <c r="J201" i="29"/>
  <c r="J251" i="29"/>
  <c r="BK208" i="29"/>
  <c r="BK193" i="29"/>
  <c r="J226" i="29"/>
  <c r="J173" i="29"/>
  <c r="BK199" i="29"/>
  <c r="BK181" i="29"/>
  <c r="J142" i="29"/>
  <c r="BK143" i="30"/>
  <c r="J128" i="30"/>
  <c r="J210" i="31"/>
  <c r="BK203" i="31"/>
  <c r="J189" i="31"/>
  <c r="BK179" i="31"/>
  <c r="BK175" i="31"/>
  <c r="BK158" i="31"/>
  <c r="J149" i="31"/>
  <c r="BK140" i="31"/>
  <c r="J203" i="31"/>
  <c r="BK177" i="31"/>
  <c r="BK202" i="31"/>
  <c r="J199" i="31"/>
  <c r="BK191" i="31"/>
  <c r="J179" i="31"/>
  <c r="J141" i="31"/>
  <c r="BK157" i="31"/>
  <c r="BK174" i="31"/>
  <c r="BK178" i="31"/>
  <c r="J168" i="31"/>
  <c r="J145" i="31"/>
  <c r="BK139" i="31"/>
  <c r="J146" i="31"/>
  <c r="BK136" i="31"/>
  <c r="BK133" i="31"/>
  <c r="BK143" i="32"/>
  <c r="BK150" i="32"/>
  <c r="J145" i="32"/>
  <c r="J143" i="32"/>
  <c r="J138" i="32"/>
  <c r="J166" i="33"/>
  <c r="J193" i="33"/>
  <c r="BK183" i="33"/>
  <c r="J159" i="33"/>
  <c r="J170" i="33"/>
  <c r="BK193" i="33"/>
  <c r="BK175" i="33"/>
  <c r="BK168" i="33"/>
  <c r="BK164" i="33"/>
  <c r="BK186" i="33"/>
  <c r="J137" i="33"/>
  <c r="J282" i="34"/>
  <c r="BK297" i="34"/>
  <c r="BK240" i="34"/>
  <c r="BK153" i="34"/>
  <c r="BK174" i="34"/>
  <c r="BK292" i="35"/>
  <c r="J175" i="35"/>
  <c r="J271" i="35"/>
  <c r="J276" i="35"/>
  <c r="J300" i="35"/>
  <c r="J309" i="35"/>
  <c r="BK271" i="35"/>
  <c r="BK234" i="35"/>
  <c r="J203" i="35"/>
  <c r="J141" i="35"/>
  <c r="J316" i="35"/>
  <c r="BK324" i="35"/>
  <c r="BK239" i="35"/>
  <c r="BK309" i="35"/>
  <c r="BK203" i="35"/>
  <c r="J196" i="35"/>
  <c r="BK138" i="35"/>
  <c r="BK134" i="35"/>
  <c r="J225" i="36"/>
  <c r="BK188" i="36"/>
  <c r="J152" i="36"/>
  <c r="BK129" i="36"/>
  <c r="J194" i="36"/>
  <c r="J183" i="36"/>
  <c r="J209" i="36"/>
  <c r="BK183" i="36"/>
  <c r="J140" i="36"/>
  <c r="BK158" i="36"/>
  <c r="J135" i="36"/>
  <c r="J137" i="37"/>
  <c r="J135" i="37"/>
  <c r="BK129" i="37"/>
  <c r="J159" i="38"/>
  <c r="J155" i="38"/>
  <c r="BK143" i="38"/>
  <c r="BK135" i="38"/>
  <c r="J123" i="38"/>
  <c r="BK159" i="38"/>
  <c r="BK141" i="38"/>
  <c r="BK123" i="38"/>
  <c r="J125" i="38"/>
  <c r="J138" i="2"/>
  <c r="BK130" i="2"/>
  <c r="AS137" i="1"/>
  <c r="BK227" i="3"/>
  <c r="J204" i="3"/>
  <c r="J294" i="3"/>
  <c r="J236" i="3"/>
  <c r="BK205" i="3"/>
  <c r="J180" i="3"/>
  <c r="J168" i="3"/>
  <c r="BK142" i="3"/>
  <c r="J285" i="3"/>
  <c r="BK141" i="3"/>
  <c r="BK246" i="3"/>
  <c r="BK158" i="3"/>
  <c r="J290" i="3"/>
  <c r="BK268" i="3"/>
  <c r="BK261" i="3"/>
  <c r="J129" i="3"/>
  <c r="J256" i="3"/>
  <c r="BK236" i="3"/>
  <c r="J217" i="3"/>
  <c r="J166" i="3"/>
  <c r="BK157" i="3"/>
  <c r="BK230" i="3"/>
  <c r="J148" i="3"/>
  <c r="BK210" i="3"/>
  <c r="J169" i="3"/>
  <c r="J140" i="3"/>
  <c r="J266" i="3"/>
  <c r="J172" i="3"/>
  <c r="J161" i="3"/>
  <c r="J261" i="3"/>
  <c r="BK206" i="3"/>
  <c r="J156" i="3"/>
  <c r="J258" i="3"/>
  <c r="J223" i="3"/>
  <c r="BK201" i="3"/>
  <c r="BK166" i="3"/>
  <c r="BK240" i="3"/>
  <c r="BK149" i="3"/>
  <c r="J212" i="3"/>
  <c r="J201" i="3"/>
  <c r="J170" i="3"/>
  <c r="BK135" i="4"/>
  <c r="BK127" i="4"/>
  <c r="J123" i="4"/>
  <c r="J133" i="5"/>
  <c r="J190" i="5"/>
  <c r="J179" i="5"/>
  <c r="BK141" i="5"/>
  <c r="J182" i="5"/>
  <c r="J155" i="5"/>
  <c r="J196" i="5"/>
  <c r="J164" i="5"/>
  <c r="BK153" i="5"/>
  <c r="BK144" i="5"/>
  <c r="BK146" i="5"/>
  <c r="J180" i="5"/>
  <c r="J145" i="5"/>
  <c r="J136" i="5"/>
  <c r="BK127" i="5"/>
  <c r="BK161" i="6"/>
  <c r="BK135" i="6"/>
  <c r="BK165" i="6"/>
  <c r="J163" i="6"/>
  <c r="J133" i="6"/>
  <c r="BK141" i="6"/>
  <c r="J146" i="6"/>
  <c r="J153" i="6"/>
  <c r="J125" i="6"/>
  <c r="J241" i="7"/>
  <c r="BK241" i="7"/>
  <c r="BK190" i="7"/>
  <c r="BK144" i="7"/>
  <c r="BK234" i="7"/>
  <c r="J223" i="7"/>
  <c r="BK196" i="7"/>
  <c r="J162" i="7"/>
  <c r="BK230" i="7"/>
  <c r="J206" i="7"/>
  <c r="J171" i="7"/>
  <c r="BK153" i="7"/>
  <c r="BK158" i="7"/>
  <c r="BK155" i="7"/>
  <c r="BK203" i="7"/>
  <c r="J156" i="7"/>
  <c r="J205" i="7"/>
  <c r="J190" i="7"/>
  <c r="BK178" i="7"/>
  <c r="J172" i="7"/>
  <c r="J138" i="7"/>
  <c r="J128" i="7"/>
  <c r="BK169" i="7"/>
  <c r="BK148" i="7"/>
  <c r="BK123" i="8"/>
  <c r="J268" i="9"/>
  <c r="J258" i="9"/>
  <c r="J251" i="9"/>
  <c r="BK239" i="9"/>
  <c r="BK198" i="9"/>
  <c r="J158" i="9"/>
  <c r="BK278" i="9"/>
  <c r="BK263" i="9"/>
  <c r="J249" i="9"/>
  <c r="BK261" i="9"/>
  <c r="J226" i="9"/>
  <c r="BK215" i="9"/>
  <c r="J239" i="9"/>
  <c r="BK229" i="9"/>
  <c r="J187" i="9"/>
  <c r="J162" i="9"/>
  <c r="J154" i="9"/>
  <c r="BK251" i="9"/>
  <c r="J207" i="9"/>
  <c r="BK192" i="9"/>
  <c r="J169" i="9"/>
  <c r="J146" i="9"/>
  <c r="BK214" i="9"/>
  <c r="BK159" i="9"/>
  <c r="J136" i="9"/>
  <c r="BK142" i="9"/>
  <c r="BK206" i="9"/>
  <c r="J192" i="9"/>
  <c r="J180" i="9"/>
  <c r="BK141" i="9"/>
  <c r="BK170" i="9"/>
  <c r="J150" i="9"/>
  <c r="J133" i="9"/>
  <c r="J137" i="9"/>
  <c r="BK169" i="9"/>
  <c r="J178" i="9"/>
  <c r="J160" i="9"/>
  <c r="J152" i="9"/>
  <c r="BK146" i="9"/>
  <c r="BK132" i="9"/>
  <c r="BK215" i="10"/>
  <c r="J826" i="10"/>
  <c r="J391" i="10"/>
  <c r="J281" i="10"/>
  <c r="BK933" i="10"/>
  <c r="BK852" i="10"/>
  <c r="J747" i="10"/>
  <c r="BK227" i="10"/>
  <c r="BK634" i="10"/>
  <c r="J448" i="10"/>
  <c r="J383" i="10"/>
  <c r="J264" i="10"/>
  <c r="J603" i="10"/>
  <c r="J273" i="10"/>
  <c r="J153" i="10"/>
  <c r="BK887" i="10"/>
  <c r="BK715" i="10"/>
  <c r="BK548" i="10"/>
  <c r="J491" i="10"/>
  <c r="BK469" i="10"/>
  <c r="J428" i="10"/>
  <c r="BK391" i="10"/>
  <c r="J840" i="10"/>
  <c r="BK689" i="10"/>
  <c r="BK663" i="10"/>
  <c r="J331" i="10"/>
  <c r="BK367" i="10"/>
  <c r="BK801" i="10"/>
  <c r="J593" i="10"/>
  <c r="J408" i="10"/>
  <c r="J314" i="10"/>
  <c r="J658" i="10"/>
  <c r="J556" i="10"/>
  <c r="J353" i="10"/>
  <c r="J443" i="10"/>
  <c r="BK620" i="10"/>
  <c r="J509" i="10"/>
  <c r="BK177" i="10"/>
  <c r="J438" i="10"/>
  <c r="BK370" i="10"/>
  <c r="J193" i="10"/>
  <c r="J183" i="11"/>
  <c r="BK144" i="11"/>
  <c r="BK183" i="11"/>
  <c r="BK129" i="11"/>
  <c r="BK137" i="12"/>
  <c r="BK172" i="12"/>
  <c r="J185" i="12"/>
  <c r="BK153" i="12"/>
  <c r="BK195" i="12"/>
  <c r="J168" i="12"/>
  <c r="BK184" i="12"/>
  <c r="BK170" i="12"/>
  <c r="BK132" i="13"/>
  <c r="J138" i="14"/>
  <c r="BK138" i="14"/>
  <c r="BK128" i="14"/>
  <c r="BK152" i="15"/>
  <c r="BK134" i="15"/>
  <c r="BK135" i="15"/>
  <c r="BK137" i="15"/>
  <c r="J133" i="15"/>
  <c r="J736" i="16"/>
  <c r="J704" i="16"/>
  <c r="BK554" i="16"/>
  <c r="BK781" i="16"/>
  <c r="J348" i="16"/>
  <c r="BK176" i="16"/>
  <c r="BK704" i="16"/>
  <c r="J563" i="16"/>
  <c r="J757" i="16"/>
  <c r="J610" i="16"/>
  <c r="J331" i="16"/>
  <c r="J231" i="16"/>
  <c r="J484" i="16"/>
  <c r="J213" i="16"/>
  <c r="J979" i="16"/>
  <c r="J860" i="16"/>
  <c r="BK435" i="16"/>
  <c r="J854" i="16"/>
  <c r="BK767" i="16"/>
  <c r="J924" i="16"/>
  <c r="BK828" i="16"/>
  <c r="J688" i="16"/>
  <c r="BK145" i="16"/>
  <c r="J646" i="16"/>
  <c r="J278" i="16"/>
  <c r="J569" i="16"/>
  <c r="BK258" i="17"/>
  <c r="J228" i="17"/>
  <c r="BK188" i="17"/>
  <c r="BK228" i="17"/>
  <c r="BK168" i="18"/>
  <c r="BK181" i="18"/>
  <c r="J139" i="18"/>
  <c r="J136" i="18"/>
  <c r="BK164" i="18"/>
  <c r="BK155" i="18"/>
  <c r="J137" i="18"/>
  <c r="J169" i="18"/>
  <c r="J172" i="18"/>
  <c r="J162" i="18"/>
  <c r="BK135" i="18"/>
  <c r="J147" i="18"/>
  <c r="BK151" i="18"/>
  <c r="BK132" i="18"/>
  <c r="BK136" i="18"/>
  <c r="J135" i="19"/>
  <c r="BK132" i="19"/>
  <c r="J130" i="19"/>
  <c r="BK130" i="19"/>
  <c r="J134" i="20"/>
  <c r="BK134" i="20"/>
  <c r="J132" i="20"/>
  <c r="J136" i="20"/>
  <c r="J128" i="20"/>
  <c r="J140" i="20"/>
  <c r="BK252" i="21"/>
  <c r="J173" i="21"/>
  <c r="J221" i="21"/>
  <c r="J225" i="21"/>
  <c r="BK179" i="22"/>
  <c r="J215" i="22"/>
  <c r="J179" i="22"/>
  <c r="J149" i="22"/>
  <c r="J183" i="22"/>
  <c r="J201" i="22"/>
  <c r="BK957" i="23"/>
  <c r="BK702" i="23"/>
  <c r="BK624" i="23"/>
  <c r="BK590" i="23"/>
  <c r="J247" i="23"/>
  <c r="J168" i="23"/>
  <c r="J750" i="23"/>
  <c r="J691" i="23"/>
  <c r="BK486" i="23"/>
  <c r="J456" i="23"/>
  <c r="BK366" i="23"/>
  <c r="J306" i="23"/>
  <c r="BK944" i="23"/>
  <c r="J499" i="23"/>
  <c r="J428" i="23"/>
  <c r="BK866" i="23"/>
  <c r="J778" i="23"/>
  <c r="J479" i="23"/>
  <c r="BK205" i="23"/>
  <c r="BK187" i="23"/>
  <c r="BK929" i="23"/>
  <c r="J884" i="23"/>
  <c r="BK216" i="23"/>
  <c r="J236" i="23"/>
  <c r="BK758" i="23"/>
  <c r="J576" i="23"/>
  <c r="J432" i="23"/>
  <c r="BK382" i="23"/>
  <c r="BK357" i="23"/>
  <c r="J307" i="23"/>
  <c r="BK250" i="23"/>
  <c r="J738" i="23"/>
  <c r="J250" i="23"/>
  <c r="J760" i="23"/>
  <c r="J736" i="23"/>
  <c r="BK657" i="23"/>
  <c r="J171" i="23"/>
  <c r="J722" i="23"/>
  <c r="BK673" i="23"/>
  <c r="BK276" i="23"/>
  <c r="J153" i="23"/>
  <c r="BK156" i="24"/>
  <c r="J182" i="24"/>
  <c r="J148" i="24"/>
  <c r="BK148" i="24"/>
  <c r="J243" i="25"/>
  <c r="J151" i="25"/>
  <c r="J137" i="25"/>
  <c r="J275" i="25"/>
  <c r="J185" i="25"/>
  <c r="BK154" i="25"/>
  <c r="J154" i="25"/>
  <c r="J146" i="25"/>
  <c r="J170" i="25"/>
  <c r="BK264" i="25"/>
  <c r="BK243" i="25"/>
  <c r="J201" i="25"/>
  <c r="J159" i="26"/>
  <c r="J151" i="26"/>
  <c r="J143" i="27"/>
  <c r="J129" i="27"/>
  <c r="BK126" i="28"/>
  <c r="BK229" i="29"/>
  <c r="BK240" i="29"/>
  <c r="BK205" i="29"/>
  <c r="J221" i="29"/>
  <c r="J193" i="29"/>
  <c r="BK128" i="30"/>
  <c r="BK209" i="31"/>
  <c r="BK193" i="31"/>
  <c r="J174" i="31"/>
  <c r="BK138" i="31"/>
  <c r="J152" i="31"/>
  <c r="J190" i="31"/>
  <c r="BK164" i="31"/>
  <c r="J147" i="31"/>
  <c r="BK144" i="31"/>
  <c r="J135" i="31"/>
  <c r="J148" i="32"/>
  <c r="BK147" i="32"/>
  <c r="BK145" i="32"/>
  <c r="BK130" i="32"/>
  <c r="BK189" i="33"/>
  <c r="BK156" i="33"/>
  <c r="J189" i="33"/>
  <c r="BK159" i="33"/>
  <c r="J156" i="33"/>
  <c r="BK139" i="34"/>
  <c r="J232" i="34"/>
  <c r="J134" i="34"/>
  <c r="BK357" i="34"/>
  <c r="J265" i="34"/>
  <c r="J157" i="34"/>
  <c r="J370" i="34"/>
  <c r="BK353" i="34"/>
  <c r="J224" i="35"/>
  <c r="J181" i="35"/>
  <c r="BK221" i="36"/>
  <c r="BK136" i="36"/>
  <c r="J162" i="36"/>
  <c r="J136" i="36"/>
  <c r="BK131" i="37"/>
  <c r="BK151" i="38"/>
  <c r="J127" i="38"/>
  <c r="BK416" i="23"/>
  <c r="J311" i="23"/>
  <c r="BK633" i="23"/>
  <c r="BK331" i="23"/>
  <c r="J210" i="23"/>
  <c r="BK166" i="23"/>
  <c r="BK156" i="23"/>
  <c r="BK776" i="23"/>
  <c r="J754" i="23"/>
  <c r="BK729" i="23"/>
  <c r="J707" i="23"/>
  <c r="BK698" i="23"/>
  <c r="J806" i="23"/>
  <c r="BK168" i="23"/>
  <c r="J746" i="23"/>
  <c r="J731" i="23"/>
  <c r="BK705" i="23"/>
  <c r="J653" i="23"/>
  <c r="J240" i="23"/>
  <c r="J187" i="23"/>
  <c r="BK182" i="24"/>
  <c r="BK150" i="24"/>
  <c r="J151" i="24"/>
  <c r="J197" i="24"/>
  <c r="J132" i="24"/>
  <c r="J136" i="24"/>
  <c r="J263" i="25"/>
  <c r="BK133" i="25"/>
  <c r="BK257" i="25"/>
  <c r="BK186" i="25"/>
  <c r="J206" i="25"/>
  <c r="BK177" i="25"/>
  <c r="BK161" i="25"/>
  <c r="BK272" i="25"/>
  <c r="J133" i="25"/>
  <c r="BK262" i="25"/>
  <c r="J269" i="25"/>
  <c r="J249" i="25"/>
  <c r="BK129" i="25"/>
  <c r="BK144" i="25"/>
  <c r="J236" i="25"/>
  <c r="J226" i="25"/>
  <c r="J194" i="25"/>
  <c r="BK224" i="25"/>
  <c r="BK179" i="25"/>
  <c r="BK209" i="26"/>
  <c r="J198" i="26"/>
  <c r="BK189" i="26"/>
  <c r="BK165" i="26"/>
  <c r="BK131" i="26"/>
  <c r="AS114" i="1"/>
  <c r="BK136" i="2"/>
  <c r="BK134" i="2"/>
  <c r="BK132" i="2"/>
  <c r="J130" i="2"/>
  <c r="BK125" i="2"/>
  <c r="AS141" i="1"/>
  <c r="AS95" i="1"/>
  <c r="BK138" i="2"/>
  <c r="BK258" i="3"/>
  <c r="J228" i="3"/>
  <c r="BK212" i="3"/>
  <c r="J193" i="3"/>
  <c r="J277" i="3"/>
  <c r="BK250" i="3"/>
  <c r="BK215" i="3"/>
  <c r="BK191" i="3"/>
  <c r="BK172" i="3"/>
  <c r="BK146" i="3"/>
  <c r="J138" i="3"/>
  <c r="BK196" i="3"/>
  <c r="J147" i="3"/>
  <c r="BK274" i="3"/>
  <c r="BK225" i="3"/>
  <c r="BK148" i="3"/>
  <c r="BK287" i="3"/>
  <c r="J272" i="3"/>
  <c r="J132" i="3"/>
  <c r="BK264" i="3"/>
  <c r="BK238" i="3"/>
  <c r="BK218" i="3"/>
  <c r="BK167" i="3"/>
  <c r="BK131" i="3"/>
  <c r="J139" i="3"/>
  <c r="J202" i="3"/>
  <c r="BK183" i="3"/>
  <c r="J141" i="4"/>
  <c r="BK139" i="4"/>
  <c r="BK183" i="5"/>
  <c r="BK185" i="5"/>
  <c r="BK205" i="5"/>
  <c r="BK178" i="5"/>
  <c r="BK151" i="5"/>
  <c r="J142" i="5"/>
  <c r="BK199" i="5"/>
  <c r="J178" i="5"/>
  <c r="J157" i="5"/>
  <c r="BK239" i="7"/>
  <c r="J237" i="7"/>
  <c r="BK188" i="7"/>
  <c r="BK140" i="7"/>
  <c r="J228" i="7"/>
  <c r="J208" i="7"/>
  <c r="J173" i="7"/>
  <c r="BK160" i="7"/>
  <c r="BK147" i="7"/>
  <c r="J221" i="7"/>
  <c r="BK161" i="7"/>
  <c r="J180" i="7"/>
  <c r="BK159" i="7"/>
  <c r="J146" i="7"/>
  <c r="BK219" i="7"/>
  <c r="BK210" i="7"/>
  <c r="BK199" i="7"/>
  <c r="J186" i="7"/>
  <c r="BK173" i="7"/>
  <c r="BK132" i="7"/>
  <c r="BK201" i="7"/>
  <c r="BK171" i="7"/>
  <c r="J155" i="7"/>
  <c r="BK128" i="7"/>
  <c r="BK129" i="8"/>
  <c r="J290" i="9"/>
  <c r="J266" i="9"/>
  <c r="J257" i="9"/>
  <c r="BK243" i="9"/>
  <c r="J233" i="9"/>
  <c r="BK257" i="9"/>
  <c r="BK266" i="9"/>
  <c r="BK230" i="9"/>
  <c r="J221" i="9"/>
  <c r="J214" i="9"/>
  <c r="J235" i="9"/>
  <c r="J199" i="9"/>
  <c r="J182" i="9"/>
  <c r="BK158" i="9"/>
  <c r="J255" i="9"/>
  <c r="BK208" i="9"/>
  <c r="J190" i="9"/>
  <c r="BK149" i="9"/>
  <c r="J229" i="9"/>
  <c r="J186" i="9"/>
  <c r="J140" i="9"/>
  <c r="J219" i="9"/>
  <c r="BK140" i="9"/>
  <c r="J205" i="9"/>
  <c r="J181" i="9"/>
  <c r="BK138" i="9"/>
  <c r="J183" i="9"/>
  <c r="BK163" i="9"/>
  <c r="BK136" i="9"/>
  <c r="BK191" i="9"/>
  <c r="J185" i="9"/>
  <c r="J167" i="9"/>
  <c r="BK174" i="9"/>
  <c r="J157" i="9"/>
  <c r="BK151" i="9"/>
  <c r="BK137" i="9"/>
  <c r="BK129" i="9"/>
  <c r="J210" i="10"/>
  <c r="BK709" i="10"/>
  <c r="J370" i="10"/>
  <c r="J933" i="10"/>
  <c r="J859" i="10"/>
  <c r="J807" i="10"/>
  <c r="J715" i="10"/>
  <c r="J891" i="10"/>
  <c r="BK149" i="10"/>
  <c r="J689" i="10"/>
  <c r="BK669" i="10"/>
  <c r="BK235" i="10"/>
  <c r="BK173" i="10"/>
  <c r="BK867" i="10"/>
  <c r="J579" i="10"/>
  <c r="BK388" i="10"/>
  <c r="BK165" i="12"/>
  <c r="J197" i="12"/>
  <c r="BK188" i="12"/>
  <c r="J147" i="12"/>
  <c r="J183" i="12"/>
  <c r="BK152" i="12"/>
  <c r="BK201" i="12"/>
  <c r="BK183" i="12"/>
  <c r="BK174" i="12"/>
  <c r="BK186" i="12"/>
  <c r="J161" i="12"/>
  <c r="BK139" i="12"/>
  <c r="J152" i="12"/>
  <c r="J133" i="12"/>
  <c r="J150" i="12"/>
  <c r="J171" i="13"/>
  <c r="BK145" i="13"/>
  <c r="BK169" i="13"/>
  <c r="BK156" i="13"/>
  <c r="J165" i="13"/>
  <c r="J145" i="13"/>
  <c r="BK143" i="13"/>
  <c r="J137" i="14"/>
  <c r="BK136" i="14"/>
  <c r="BK129" i="14"/>
  <c r="BK153" i="15"/>
  <c r="J139" i="15"/>
  <c r="BK142" i="15"/>
  <c r="J130" i="15"/>
  <c r="BK147" i="15"/>
  <c r="BK143" i="15"/>
  <c r="BK130" i="15"/>
  <c r="BK762" i="16"/>
  <c r="J781" i="16"/>
  <c r="BK906" i="16"/>
  <c r="J776" i="16"/>
  <c r="BK886" i="16"/>
  <c r="BK854" i="16"/>
  <c r="J692" i="16"/>
  <c r="J633" i="16"/>
  <c r="BK191" i="16"/>
  <c r="J930" i="16"/>
  <c r="BK898" i="16"/>
  <c r="BK848" i="16"/>
  <c r="BK811" i="16"/>
  <c r="BK772" i="16"/>
  <c r="J502" i="16"/>
  <c r="BK901" i="16"/>
  <c r="J836" i="16"/>
  <c r="J448" i="16"/>
  <c r="J145" i="16"/>
  <c r="J866" i="16"/>
  <c r="BK736" i="16"/>
  <c r="J470" i="16"/>
  <c r="BK205" i="16"/>
  <c r="BK708" i="16"/>
  <c r="J353" i="16"/>
  <c r="BK322" i="16"/>
  <c r="J590" i="16"/>
  <c r="J501" i="16"/>
  <c r="BK688" i="16"/>
  <c r="BK610" i="16"/>
  <c r="BK625" i="16"/>
  <c r="J154" i="17"/>
  <c r="J127" i="17"/>
  <c r="J164" i="18"/>
  <c r="J174" i="18"/>
  <c r="BK142" i="20"/>
  <c r="BK128" i="20"/>
  <c r="J152" i="20"/>
  <c r="J126" i="20"/>
  <c r="BK242" i="21"/>
  <c r="BK141" i="21"/>
  <c r="J233" i="21"/>
  <c r="BK240" i="22"/>
  <c r="BK213" i="22"/>
  <c r="BK175" i="22"/>
  <c r="BK149" i="22"/>
  <c r="J958" i="23"/>
  <c r="BK194" i="23"/>
  <c r="J978" i="23"/>
  <c r="BK862" i="23"/>
  <c r="BK707" i="23"/>
  <c r="J640" i="23"/>
  <c r="BK479" i="23"/>
  <c r="BK392" i="23"/>
  <c r="J323" i="23"/>
  <c r="J957" i="23"/>
  <c r="BK800" i="23"/>
  <c r="BK931" i="23"/>
  <c r="BK846" i="23"/>
  <c r="J612" i="23"/>
  <c r="BK316" i="23"/>
  <c r="BK965" i="23"/>
  <c r="J923" i="23"/>
  <c r="J624" i="23"/>
  <c r="BK878" i="23"/>
  <c r="J366" i="23"/>
  <c r="J219" i="23"/>
  <c r="J986" i="23"/>
  <c r="J506" i="23"/>
  <c r="J907" i="23"/>
  <c r="BK515" i="23"/>
  <c r="BK231" i="23"/>
  <c r="J988" i="23"/>
  <c r="J673" i="23"/>
  <c r="BK404" i="23"/>
  <c r="J477" i="23"/>
  <c r="BK247" i="23"/>
  <c r="BK574" i="23"/>
  <c r="BK525" i="23"/>
  <c r="BK754" i="23"/>
  <c r="J547" i="23"/>
  <c r="J842" i="23"/>
  <c r="BK212" i="23"/>
  <c r="J376" i="23"/>
  <c r="BK831" i="23"/>
  <c r="J729" i="23"/>
  <c r="J558" i="23"/>
  <c r="BK408" i="23"/>
  <c r="BK367" i="23"/>
  <c r="BK319" i="23"/>
  <c r="J303" i="23"/>
  <c r="BK259" i="23"/>
  <c r="BK722" i="23"/>
  <c r="J319" i="23"/>
  <c r="BK153" i="23"/>
  <c r="J764" i="23"/>
  <c r="BK750" i="23"/>
  <c r="BK726" i="23"/>
  <c r="J713" i="23"/>
  <c r="BK669" i="23"/>
  <c r="BK176" i="23"/>
  <c r="BK760" i="23"/>
  <c r="BK738" i="23"/>
  <c r="J703" i="23"/>
  <c r="J537" i="23"/>
  <c r="BK219" i="23"/>
  <c r="BK149" i="23"/>
  <c r="J202" i="24"/>
  <c r="BK142" i="24"/>
  <c r="J164" i="24"/>
  <c r="J142" i="24"/>
  <c r="J156" i="24"/>
  <c r="J149" i="24"/>
  <c r="J267" i="25"/>
  <c r="J139" i="25"/>
  <c r="J255" i="25"/>
  <c r="J187" i="25"/>
  <c r="J198" i="25"/>
  <c r="J156" i="25"/>
  <c r="BK247" i="25"/>
  <c r="BK140" i="25"/>
  <c r="J141" i="25"/>
  <c r="J181" i="25"/>
  <c r="BK151" i="25"/>
  <c r="J147" i="25"/>
  <c r="J168" i="25"/>
  <c r="J166" i="25"/>
  <c r="J228" i="25"/>
  <c r="BK175" i="26"/>
  <c r="BK159" i="26"/>
  <c r="J127" i="26"/>
  <c r="J203" i="26"/>
  <c r="BK173" i="26"/>
  <c r="BK188" i="26"/>
  <c r="BK155" i="26"/>
  <c r="BK149" i="26"/>
  <c r="J131" i="26"/>
  <c r="J145" i="27"/>
  <c r="BK136" i="27"/>
  <c r="BK139" i="27"/>
  <c r="J126" i="28"/>
  <c r="BK203" i="29"/>
  <c r="BK177" i="29"/>
  <c r="BK249" i="29"/>
  <c r="J250" i="29"/>
  <c r="BK196" i="29"/>
  <c r="J218" i="29"/>
  <c r="BK168" i="29"/>
  <c r="BK172" i="29"/>
  <c r="BK144" i="30"/>
  <c r="J206" i="31"/>
  <c r="BK195" i="31"/>
  <c r="BK187" i="31"/>
  <c r="BK159" i="31"/>
  <c r="BK134" i="31"/>
  <c r="J161" i="31"/>
  <c r="BK197" i="31"/>
  <c r="J154" i="31"/>
  <c r="J140" i="31"/>
  <c r="BK132" i="31"/>
  <c r="J147" i="32"/>
  <c r="J136" i="32"/>
  <c r="BK136" i="32"/>
  <c r="J140" i="32"/>
  <c r="J162" i="33"/>
  <c r="J180" i="33"/>
  <c r="BK148" i="33"/>
  <c r="J174" i="33"/>
  <c r="BK333" i="34"/>
  <c r="BK170" i="34"/>
  <c r="J260" i="34"/>
  <c r="J210" i="34"/>
  <c r="BK218" i="34"/>
  <c r="BK301" i="34"/>
  <c r="J308" i="34"/>
  <c r="J207" i="34"/>
  <c r="J328" i="34"/>
  <c r="J214" i="34"/>
  <c r="BK314" i="34"/>
  <c r="BK341" i="34"/>
  <c r="BK308" i="34"/>
  <c r="J245" i="34"/>
  <c r="BK203" i="34"/>
  <c r="J135" i="34"/>
  <c r="J163" i="35"/>
  <c r="BK281" i="35"/>
  <c r="BK313" i="35"/>
  <c r="J287" i="35"/>
  <c r="J229" i="35"/>
  <c r="J130" i="35"/>
  <c r="J292" i="35"/>
  <c r="J155" i="35"/>
  <c r="BK303" i="35"/>
  <c r="J144" i="36"/>
  <c r="J188" i="36"/>
  <c r="BK135" i="36"/>
  <c r="BK137" i="37"/>
  <c r="J131" i="37"/>
  <c r="BK157" i="38"/>
  <c r="J145" i="38"/>
  <c r="BK131" i="38"/>
  <c r="BK155" i="38"/>
  <c r="J129" i="38"/>
  <c r="BK274" i="25"/>
  <c r="BK155" i="25"/>
  <c r="BK223" i="25"/>
  <c r="BK152" i="25"/>
  <c r="J165" i="26"/>
  <c r="J149" i="26"/>
  <c r="J702" i="23"/>
  <c r="BK151" i="24"/>
  <c r="J192" i="24"/>
  <c r="J150" i="24"/>
  <c r="J169" i="24"/>
  <c r="J138" i="25"/>
  <c r="J145" i="25"/>
  <c r="BK142" i="25"/>
  <c r="J186" i="25"/>
  <c r="BK205" i="25"/>
  <c r="BK167" i="25"/>
  <c r="J149" i="25"/>
  <c r="J200" i="25"/>
  <c r="BK253" i="25"/>
  <c r="J257" i="25"/>
  <c r="BK156" i="25"/>
  <c r="J237" i="25"/>
  <c r="BK206" i="25"/>
  <c r="J150" i="25"/>
  <c r="J131" i="25"/>
  <c r="J158" i="25"/>
  <c r="J242" i="25"/>
  <c r="J203" i="25"/>
  <c r="J165" i="25"/>
  <c r="J161" i="25"/>
  <c r="BK215" i="25"/>
  <c r="BK210" i="26"/>
  <c r="BK196" i="26"/>
  <c r="J167" i="26"/>
  <c r="J143" i="26"/>
  <c r="J200" i="26"/>
  <c r="J183" i="26"/>
  <c r="BK153" i="26"/>
  <c r="BK137" i="26"/>
  <c r="J144" i="27"/>
  <c r="J139" i="27"/>
  <c r="J135" i="27"/>
  <c r="J249" i="29"/>
  <c r="J203" i="29"/>
  <c r="J244" i="29"/>
  <c r="BK221" i="29"/>
  <c r="J196" i="29"/>
  <c r="J189" i="29"/>
  <c r="J144" i="30"/>
  <c r="J209" i="31"/>
  <c r="J200" i="31"/>
  <c r="J183" i="31"/>
  <c r="BK153" i="31"/>
  <c r="J132" i="31"/>
  <c r="BK200" i="31"/>
  <c r="BK181" i="31"/>
  <c r="J155" i="31"/>
  <c r="BK172" i="31"/>
  <c r="J138" i="31"/>
  <c r="J134" i="31"/>
  <c r="J146" i="32"/>
  <c r="BK144" i="32"/>
  <c r="BK134" i="32"/>
  <c r="J183" i="33"/>
  <c r="BK130" i="33"/>
  <c r="J178" i="33"/>
  <c r="BK162" i="33"/>
  <c r="J271" i="34"/>
  <c r="BK365" i="34"/>
  <c r="BK148" i="34"/>
  <c r="J130" i="34"/>
  <c r="BK211" i="35"/>
  <c r="J253" i="35"/>
  <c r="BK196" i="35"/>
  <c r="J248" i="35"/>
  <c r="BK229" i="35"/>
  <c r="BK266" i="35"/>
  <c r="J157" i="35"/>
  <c r="J131" i="36"/>
  <c r="BK166" i="36"/>
  <c r="J166" i="36"/>
  <c r="BK215" i="36"/>
  <c r="J174" i="36"/>
  <c r="BK152" i="36"/>
  <c r="J129" i="37"/>
  <c r="J151" i="38"/>
  <c r="BK129" i="38"/>
  <c r="J147" i="38"/>
  <c r="BK145" i="38"/>
  <c r="J143" i="30"/>
  <c r="J202" i="31"/>
  <c r="J177" i="31"/>
  <c r="BK152" i="31"/>
  <c r="J136" i="31"/>
  <c r="J158" i="31"/>
  <c r="BK183" i="31"/>
  <c r="J175" i="31"/>
  <c r="BK147" i="38"/>
  <c r="J133" i="38"/>
  <c r="BK133" i="38"/>
  <c r="J135" i="38"/>
  <c r="J215" i="3"/>
  <c r="BK285" i="3"/>
  <c r="J173" i="3"/>
  <c r="J158" i="3"/>
  <c r="J267" i="3"/>
  <c r="BK222" i="3"/>
  <c r="J176" i="3"/>
  <c r="J152" i="3"/>
  <c r="BK140" i="3"/>
  <c r="J227" i="3"/>
  <c r="BK204" i="3"/>
  <c r="J154" i="3"/>
  <c r="BK244" i="3"/>
  <c r="BK252" i="3"/>
  <c r="BK202" i="3"/>
  <c r="J143" i="3"/>
  <c r="J238" i="3"/>
  <c r="BK160" i="3"/>
  <c r="J220" i="3"/>
  <c r="BK214" i="3"/>
  <c r="J206" i="3"/>
  <c r="J185" i="3"/>
  <c r="BK169" i="3"/>
  <c r="J135" i="4"/>
  <c r="J129" i="4"/>
  <c r="J133" i="4"/>
  <c r="J185" i="5"/>
  <c r="J199" i="5"/>
  <c r="J201" i="5"/>
  <c r="BK196" i="5"/>
  <c r="J187" i="5"/>
  <c r="J170" i="5"/>
  <c r="BK145" i="5"/>
  <c r="J140" i="5"/>
  <c r="BK190" i="5"/>
  <c r="BK174" i="5"/>
  <c r="J162" i="5"/>
  <c r="BK148" i="5"/>
  <c r="BK184" i="5"/>
  <c r="BK159" i="5"/>
  <c r="J150" i="5"/>
  <c r="BK131" i="5"/>
  <c r="BK129" i="5"/>
  <c r="J146" i="5"/>
  <c r="J127" i="5"/>
  <c r="J134" i="5"/>
  <c r="J129" i="5"/>
  <c r="J171" i="6"/>
  <c r="BK146" i="6"/>
  <c r="BK171" i="6"/>
  <c r="BK167" i="6"/>
  <c r="J161" i="6"/>
  <c r="BK137" i="6"/>
  <c r="J165" i="6"/>
  <c r="J135" i="6"/>
  <c r="BK144" i="6"/>
  <c r="BK139" i="6"/>
  <c r="J127" i="6"/>
  <c r="J232" i="7"/>
  <c r="BK232" i="7"/>
  <c r="J216" i="7"/>
  <c r="J148" i="7"/>
  <c r="BK237" i="7"/>
  <c r="BK228" i="7"/>
  <c r="BK207" i="7"/>
  <c r="BK175" i="7"/>
  <c r="J166" i="7"/>
  <c r="BK154" i="7"/>
  <c r="J212" i="7"/>
  <c r="BK212" i="7"/>
  <c r="BK168" i="7"/>
  <c r="BK150" i="7"/>
  <c r="BK166" i="7"/>
  <c r="BK180" i="7"/>
  <c r="J132" i="7"/>
  <c r="J170" i="7"/>
  <c r="BK209" i="7"/>
  <c r="BK157" i="7"/>
  <c r="BK202" i="7"/>
  <c r="J194" i="7"/>
  <c r="J144" i="7"/>
  <c r="J134" i="7"/>
  <c r="J199" i="7"/>
  <c r="BK172" i="7"/>
  <c r="J149" i="7"/>
  <c r="BK149" i="7"/>
  <c r="J127" i="8"/>
  <c r="J294" i="9"/>
  <c r="J281" i="9"/>
  <c r="J263" i="9"/>
  <c r="J256" i="9"/>
  <c r="BK249" i="9"/>
  <c r="BK237" i="9"/>
  <c r="BK443" i="10"/>
  <c r="J339" i="10"/>
  <c r="BK948" i="10"/>
  <c r="J903" i="10"/>
  <c r="J848" i="10"/>
  <c r="J765" i="10"/>
  <c r="J709" i="10"/>
  <c r="J777" i="10"/>
  <c r="J169" i="10"/>
  <c r="BK853" i="10"/>
  <c r="BK789" i="10"/>
  <c r="J433" i="10"/>
  <c r="J321" i="10"/>
  <c r="J235" i="10"/>
  <c r="J620" i="10"/>
  <c r="BK281" i="10"/>
  <c r="BK210" i="10"/>
  <c r="BK145" i="10"/>
  <c r="J867" i="10"/>
  <c r="J853" i="10"/>
  <c r="BK840" i="10"/>
  <c r="J795" i="10"/>
  <c r="BK765" i="10"/>
  <c r="J735" i="10"/>
  <c r="J707" i="10"/>
  <c r="BK576" i="10"/>
  <c r="J520" i="10"/>
  <c r="BK504" i="10"/>
  <c r="BK464" i="10"/>
  <c r="BK418" i="10"/>
  <c r="J215" i="10"/>
  <c r="BK859" i="10"/>
  <c r="J149" i="10"/>
  <c r="BK717" i="10"/>
  <c r="J683" i="10"/>
  <c r="J669" i="10"/>
  <c r="J325" i="10"/>
  <c r="J364" i="10"/>
  <c r="BK863" i="10"/>
  <c r="BK747" i="10"/>
  <c r="BK515" i="10"/>
  <c r="BK339" i="10"/>
  <c r="BK641" i="10"/>
  <c r="BK646" i="10"/>
  <c r="BK610" i="10"/>
  <c r="J535" i="10"/>
  <c r="J481" i="10"/>
  <c r="BK615" i="10"/>
  <c r="BK656" i="10"/>
  <c r="BK153" i="10"/>
  <c r="BK364" i="10"/>
  <c r="BK476" i="10"/>
  <c r="J598" i="10"/>
  <c r="BK156" i="11"/>
  <c r="J150" i="11"/>
  <c r="BK150" i="11"/>
  <c r="BK163" i="12"/>
  <c r="J135" i="12"/>
  <c r="BK189" i="12"/>
  <c r="J200" i="12"/>
  <c r="J184" i="12"/>
  <c r="BK209" i="12"/>
  <c r="BK190" i="12"/>
  <c r="J164" i="12"/>
  <c r="BK208" i="12"/>
  <c r="J176" i="12"/>
  <c r="BK149" i="12"/>
  <c r="BK206" i="12"/>
  <c r="BK197" i="12"/>
  <c r="BK179" i="12"/>
  <c r="J195" i="12"/>
  <c r="BK182" i="12"/>
  <c r="J163" i="12"/>
  <c r="BK143" i="12"/>
  <c r="J132" i="12"/>
  <c r="J153" i="12"/>
  <c r="J149" i="12"/>
  <c r="BK147" i="12"/>
  <c r="BK170" i="13"/>
  <c r="J160" i="13"/>
  <c r="J134" i="13"/>
  <c r="J162" i="13"/>
  <c r="BK134" i="13"/>
  <c r="BK171" i="13"/>
  <c r="J154" i="13"/>
  <c r="J152" i="13"/>
  <c r="BK140" i="13"/>
  <c r="BK139" i="14"/>
  <c r="J139" i="14"/>
  <c r="BK137" i="14"/>
  <c r="J128" i="14"/>
  <c r="J127" i="14"/>
  <c r="J141" i="15"/>
  <c r="J153" i="15"/>
  <c r="J132" i="15"/>
  <c r="BK140" i="15"/>
  <c r="BK139" i="15"/>
  <c r="BK133" i="15"/>
  <c r="J787" i="16"/>
  <c r="BK696" i="16"/>
  <c r="J741" i="16"/>
  <c r="BK569" i="16"/>
  <c r="BK474" i="16"/>
  <c r="BK228" i="16"/>
  <c r="BK223" i="16"/>
  <c r="J725" i="16"/>
  <c r="BK155" i="16"/>
  <c r="J696" i="16"/>
  <c r="J665" i="16"/>
  <c r="BK545" i="16"/>
  <c r="J317" i="16"/>
  <c r="J260" i="16"/>
  <c r="BK287" i="16"/>
  <c r="BK169" i="16"/>
  <c r="J958" i="16"/>
  <c r="J886" i="16"/>
  <c r="BK799" i="16"/>
  <c r="J199" i="16"/>
  <c r="BK935" i="16"/>
  <c r="J804" i="16"/>
  <c r="J474" i="16"/>
  <c r="J892" i="16"/>
  <c r="BK860" i="16"/>
  <c r="BK776" i="16"/>
  <c r="BK667" i="16"/>
  <c r="J241" i="16"/>
  <c r="BK960" i="16"/>
  <c r="J940" i="16"/>
  <c r="BK924" i="16"/>
  <c r="BK880" i="16"/>
  <c r="BK834" i="16"/>
  <c r="BK794" i="16"/>
  <c r="J750" i="16"/>
  <c r="BK465" i="16"/>
  <c r="BK842" i="16"/>
  <c r="BK470" i="16"/>
  <c r="J235" i="16"/>
  <c r="J842" i="16"/>
  <c r="J520" i="16"/>
  <c r="BK479" i="16"/>
  <c r="BK305" i="16"/>
  <c r="J652" i="16"/>
  <c r="BK246" i="16"/>
  <c r="J542" i="16"/>
  <c r="J720" i="16"/>
  <c r="J312" i="16"/>
  <c r="J580" i="16"/>
  <c r="J169" i="16"/>
  <c r="BK278" i="16"/>
  <c r="BK548" i="16"/>
  <c r="BK605" i="16"/>
  <c r="J545" i="16"/>
  <c r="BK253" i="17"/>
  <c r="BK213" i="17"/>
  <c r="J169" i="17"/>
  <c r="BK224" i="17"/>
  <c r="BK175" i="18"/>
  <c r="BK180" i="18"/>
  <c r="J165" i="18"/>
  <c r="J151" i="18"/>
  <c r="BK177" i="18"/>
  <c r="J163" i="18"/>
  <c r="BK149" i="18"/>
  <c r="J135" i="18"/>
  <c r="J166" i="18"/>
  <c r="J161" i="18"/>
  <c r="J146" i="18"/>
  <c r="BK153" i="18"/>
  <c r="J158" i="18"/>
  <c r="J149" i="18"/>
  <c r="J140" i="18"/>
  <c r="J127" i="19"/>
  <c r="BK129" i="19"/>
  <c r="J129" i="19"/>
  <c r="BK135" i="19"/>
  <c r="J126" i="19"/>
  <c r="BK132" i="20"/>
  <c r="J145" i="20"/>
  <c r="BK140" i="20"/>
  <c r="J151" i="20"/>
  <c r="BK145" i="20"/>
  <c r="BK151" i="20"/>
  <c r="J142" i="20"/>
  <c r="BK126" i="20"/>
  <c r="BK187" i="21"/>
  <c r="BK149" i="21"/>
  <c r="BK229" i="21"/>
  <c r="BK189" i="21"/>
  <c r="J259" i="21"/>
  <c r="J174" i="21"/>
  <c r="J189" i="21"/>
  <c r="J170" i="21"/>
  <c r="J158" i="21"/>
  <c r="J149" i="21"/>
  <c r="J141" i="21"/>
  <c r="J141" i="22"/>
  <c r="J152" i="22"/>
  <c r="BK161" i="22"/>
  <c r="J275" i="22"/>
  <c r="J180" i="22"/>
  <c r="BK282" i="22"/>
  <c r="BK265" i="22"/>
  <c r="BK256" i="22"/>
  <c r="BK215" i="22"/>
  <c r="J204" i="22"/>
  <c r="J177" i="22"/>
  <c r="BK136" i="22"/>
  <c r="J194" i="22"/>
  <c r="BK190" i="22"/>
  <c r="J208" i="22"/>
  <c r="J153" i="22"/>
  <c r="BK208" i="22"/>
  <c r="J219" i="22"/>
  <c r="BK186" i="22"/>
  <c r="BK148" i="22"/>
  <c r="BK183" i="22"/>
  <c r="BK918" i="23"/>
  <c r="BK850" i="23"/>
  <c r="J657" i="23"/>
  <c r="J605" i="23"/>
  <c r="BK537" i="23"/>
  <c r="BK425" i="23"/>
  <c r="J183" i="23"/>
  <c r="BK912" i="23"/>
  <c r="J752" i="23"/>
  <c r="BK703" i="23"/>
  <c r="J618" i="23"/>
  <c r="BK509" i="23"/>
  <c r="J467" i="23"/>
  <c r="BK400" i="23"/>
  <c r="BK359" i="23"/>
  <c r="BK327" i="23"/>
  <c r="BK146" i="23"/>
  <c r="BK809" i="23"/>
  <c r="J481" i="23"/>
  <c r="J400" i="23"/>
  <c r="J883" i="23"/>
  <c r="BK650" i="23"/>
  <c r="J483" i="23"/>
  <c r="J462" i="23"/>
  <c r="BK966" i="23"/>
  <c r="J898" i="23"/>
  <c r="BK874" i="23"/>
  <c r="BK662" i="23"/>
  <c r="BK605" i="23"/>
  <c r="J903" i="23"/>
  <c r="J469" i="23"/>
  <c r="J338" i="23"/>
  <c r="J216" i="23"/>
  <c r="J970" i="23"/>
  <c r="J966" i="23"/>
  <c r="BK576" i="23"/>
  <c r="J512" i="23"/>
  <c r="BK695" i="23"/>
  <c r="J433" i="23"/>
  <c r="J918" i="23"/>
  <c r="BK499" i="23"/>
  <c r="J449" i="23"/>
  <c r="J279" i="23"/>
  <c r="BK687" i="23"/>
  <c r="J533" i="23"/>
  <c r="J212" i="23"/>
  <c r="BK599" i="23"/>
  <c r="J889" i="23"/>
  <c r="BK752" i="23"/>
  <c r="J194" i="23"/>
  <c r="J378" i="23"/>
  <c r="J834" i="23"/>
  <c r="BK734" i="23"/>
  <c r="BK467" i="23"/>
  <c r="BK428" i="23"/>
  <c r="BK396" i="23"/>
  <c r="BK341" i="23"/>
  <c r="J316" i="23"/>
  <c r="J293" i="23"/>
  <c r="BK221" i="23"/>
  <c r="BK456" i="23"/>
  <c r="BK188" i="24"/>
  <c r="J183" i="24"/>
  <c r="BK136" i="24"/>
  <c r="BK141" i="25"/>
  <c r="J176" i="25"/>
  <c r="BK146" i="25"/>
  <c r="J240" i="25"/>
  <c r="J256" i="25"/>
  <c r="BK251" i="25"/>
  <c r="BK185" i="25"/>
  <c r="BK260" i="25"/>
  <c r="BK196" i="25"/>
  <c r="J183" i="25"/>
  <c r="BK160" i="25"/>
  <c r="J167" i="25"/>
  <c r="J251" i="25"/>
  <c r="BK248" i="25"/>
  <c r="BK201" i="25"/>
  <c r="J143" i="25"/>
  <c r="BK171" i="25"/>
  <c r="J235" i="25"/>
  <c r="J274" i="25"/>
  <c r="J265" i="25"/>
  <c r="J250" i="25"/>
  <c r="BK244" i="25"/>
  <c r="BK263" i="25"/>
  <c r="BK138" i="25"/>
  <c r="BK254" i="25"/>
  <c r="J209" i="25"/>
  <c r="BK166" i="25"/>
  <c r="J152" i="25"/>
  <c r="J142" i="25"/>
  <c r="BK246" i="25"/>
  <c r="BK209" i="25"/>
  <c r="BK170" i="25"/>
  <c r="BK228" i="25"/>
  <c r="BK203" i="25"/>
  <c r="BK235" i="25"/>
  <c r="J221" i="25"/>
  <c r="BK219" i="25"/>
  <c r="BK187" i="25"/>
  <c r="BK238" i="25"/>
  <c r="J172" i="25"/>
  <c r="J163" i="25"/>
  <c r="BK232" i="25"/>
  <c r="J219" i="25"/>
  <c r="J213" i="25"/>
  <c r="J207" i="25"/>
  <c r="BK188" i="25"/>
  <c r="BK213" i="26"/>
  <c r="BK208" i="26"/>
  <c r="BK279" i="23"/>
  <c r="J188" i="24"/>
  <c r="BK197" i="24"/>
  <c r="BK183" i="24"/>
  <c r="BK164" i="24"/>
  <c r="BK276" i="25"/>
  <c r="J253" i="25"/>
  <c r="J238" i="25"/>
  <c r="BK250" i="25"/>
  <c r="J276" i="25"/>
  <c r="J204" i="25"/>
  <c r="J262" i="25"/>
  <c r="BK148" i="25"/>
  <c r="J135" i="25"/>
  <c r="J171" i="25"/>
  <c r="BK204" i="25"/>
  <c r="BK240" i="25"/>
  <c r="J220" i="25"/>
  <c r="J174" i="25"/>
  <c r="BK163" i="25"/>
  <c r="BK226" i="25"/>
  <c r="J177" i="25"/>
  <c r="J192" i="25"/>
  <c r="J213" i="26"/>
  <c r="BK204" i="26"/>
  <c r="J188" i="26"/>
  <c r="J155" i="26"/>
  <c r="J210" i="26"/>
  <c r="J179" i="26"/>
  <c r="J177" i="26"/>
  <c r="J173" i="26"/>
  <c r="J147" i="26"/>
  <c r="J129" i="26"/>
  <c r="BK145" i="27"/>
  <c r="BK132" i="27"/>
  <c r="J138" i="27"/>
  <c r="J129" i="28"/>
  <c r="BK244" i="29"/>
  <c r="BK259" i="29"/>
  <c r="BK142" i="29"/>
  <c r="BK201" i="29"/>
  <c r="J161" i="29"/>
  <c r="BK148" i="29"/>
  <c r="J168" i="29"/>
  <c r="J135" i="29"/>
  <c r="BK129" i="30"/>
  <c r="J208" i="31"/>
  <c r="BK201" i="31"/>
  <c r="J185" i="31"/>
  <c r="BK160" i="31"/>
  <c r="BK145" i="31"/>
  <c r="J166" i="31"/>
  <c r="J195" i="31"/>
  <c r="J156" i="31"/>
  <c r="BK168" i="31"/>
  <c r="J170" i="31"/>
  <c r="BK166" i="31"/>
  <c r="BK141" i="31"/>
  <c r="J139" i="31"/>
  <c r="BK140" i="32"/>
  <c r="J132" i="32"/>
  <c r="BK138" i="32"/>
  <c r="J143" i="33"/>
  <c r="J176" i="33"/>
  <c r="BK143" i="33"/>
  <c r="BK172" i="33"/>
  <c r="BK154" i="33"/>
  <c r="J130" i="33"/>
  <c r="J381" i="34"/>
  <c r="J174" i="34"/>
  <c r="BK287" i="34"/>
  <c r="J218" i="34"/>
  <c r="BK207" i="34"/>
  <c r="J337" i="34"/>
  <c r="J236" i="34"/>
  <c r="J153" i="34"/>
  <c r="BK221" i="34"/>
  <c r="J341" i="34"/>
  <c r="BK337" i="34"/>
  <c r="J277" i="34"/>
  <c r="J228" i="34"/>
  <c r="AS104" i="1"/>
  <c r="J140" i="2"/>
  <c r="J136" i="2"/>
  <c r="J134" i="2"/>
  <c r="J132" i="2"/>
  <c r="J128" i="2"/>
  <c r="J123" i="2"/>
  <c r="AS135" i="1"/>
  <c r="AS130" i="1"/>
  <c r="BK281" i="3"/>
  <c r="BK294" i="3"/>
  <c r="J224" i="3"/>
  <c r="J210" i="3"/>
  <c r="J183" i="3"/>
  <c r="BK270" i="3"/>
  <c r="J274" i="3"/>
  <c r="J225" i="3"/>
  <c r="J203" i="3"/>
  <c r="BK187" i="3"/>
  <c r="J174" i="3"/>
  <c r="J159" i="3"/>
  <c r="BK143" i="3"/>
  <c r="BK271" i="3"/>
  <c r="J144" i="3"/>
  <c r="BK248" i="3"/>
  <c r="J260" i="3"/>
  <c r="BK145" i="3"/>
  <c r="BK129" i="3"/>
  <c r="BK277" i="3"/>
  <c r="J263" i="3"/>
  <c r="BK139" i="3"/>
  <c r="BK279" i="3"/>
  <c r="J252" i="3"/>
  <c r="J219" i="3"/>
  <c r="J187" i="3"/>
  <c r="J153" i="3"/>
  <c r="J232" i="3"/>
  <c r="J149" i="3"/>
  <c r="J136" i="3"/>
  <c r="J195" i="3"/>
  <c r="BK168" i="3"/>
  <c r="BK134" i="3"/>
  <c r="J264" i="3"/>
  <c r="BK189" i="3"/>
  <c r="J162" i="3"/>
  <c r="BK147" i="3"/>
  <c r="J268" i="3"/>
  <c r="BK223" i="3"/>
  <c r="J191" i="3"/>
  <c r="BK152" i="3"/>
  <c r="J242" i="3"/>
  <c r="J214" i="3"/>
  <c r="BK173" i="3"/>
  <c r="J175" i="3"/>
  <c r="J248" i="3"/>
  <c r="BK232" i="3"/>
  <c r="BK159" i="3"/>
  <c r="BK221" i="3"/>
  <c r="J216" i="3"/>
  <c r="J208" i="3"/>
  <c r="J200" i="3"/>
  <c r="BK174" i="3"/>
  <c r="J139" i="4"/>
  <c r="BK131" i="4"/>
  <c r="BK125" i="4"/>
  <c r="BK129" i="4"/>
  <c r="BK181" i="5"/>
  <c r="J192" i="5"/>
  <c r="J174" i="5"/>
  <c r="BK192" i="5"/>
  <c r="J172" i="5"/>
  <c r="BK162" i="5"/>
  <c r="BK143" i="5"/>
  <c r="BK136" i="5"/>
  <c r="BK187" i="5"/>
  <c r="BK176" i="5"/>
  <c r="J159" i="5"/>
  <c r="J152" i="5"/>
  <c r="J183" i="5"/>
  <c r="J160" i="5"/>
  <c r="J154" i="5"/>
  <c r="BK149" i="5"/>
  <c r="BK142" i="5"/>
  <c r="BK172" i="5"/>
  <c r="J149" i="5"/>
  <c r="BK138" i="5"/>
  <c r="J138" i="5"/>
  <c r="J131" i="5"/>
  <c r="J173" i="6"/>
  <c r="BK159" i="6"/>
  <c r="BK125" i="6"/>
  <c r="BK157" i="6"/>
  <c r="J155" i="6"/>
  <c r="J148" i="6"/>
  <c r="J129" i="6"/>
  <c r="J157" i="6"/>
  <c r="BK153" i="6"/>
  <c r="BK133" i="6"/>
  <c r="BK151" i="6"/>
  <c r="BK129" i="6"/>
  <c r="J239" i="7"/>
  <c r="BK223" i="7"/>
  <c r="BK174" i="7"/>
  <c r="BK138" i="7"/>
  <c r="J243" i="7"/>
  <c r="J211" i="7"/>
  <c r="J198" i="7"/>
  <c r="BK170" i="7"/>
  <c r="J158" i="7"/>
  <c r="BK221" i="7"/>
  <c r="BK204" i="7"/>
  <c r="J210" i="7"/>
  <c r="J154" i="7"/>
  <c r="J177" i="7"/>
  <c r="J160" i="7"/>
  <c r="BK134" i="7"/>
  <c r="BK164" i="7"/>
  <c r="J168" i="7"/>
  <c r="J207" i="7"/>
  <c r="J201" i="7"/>
  <c r="J196" i="7"/>
  <c r="J182" i="7"/>
  <c r="J174" i="7"/>
  <c r="BK163" i="7"/>
  <c r="J140" i="7"/>
  <c r="J204" i="7"/>
  <c r="J200" i="7"/>
  <c r="BK186" i="7"/>
  <c r="J157" i="7"/>
  <c r="J153" i="7"/>
  <c r="BK125" i="8"/>
  <c r="BK127" i="8"/>
  <c r="J292" i="9"/>
  <c r="BK283" i="9"/>
  <c r="BK264" i="9"/>
  <c r="BK259" i="9"/>
  <c r="J245" i="9"/>
  <c r="BK235" i="9"/>
  <c r="J197" i="10"/>
  <c r="BK879" i="10"/>
  <c r="J819" i="10"/>
  <c r="BK759" i="10"/>
  <c r="BK695" i="10"/>
  <c r="J771" i="10"/>
  <c r="BK203" i="10"/>
  <c r="BK891" i="10"/>
  <c r="BK807" i="10"/>
  <c r="J455" i="10"/>
  <c r="BK394" i="10"/>
  <c r="BK306" i="10"/>
  <c r="BK624" i="10"/>
  <c r="BK579" i="10"/>
  <c r="BK264" i="10"/>
  <c r="J182" i="10"/>
  <c r="BK895" i="10"/>
  <c r="J873" i="10"/>
  <c r="BK857" i="10"/>
  <c r="BK819" i="10"/>
  <c r="BK783" i="10"/>
  <c r="BK753" i="10"/>
  <c r="J723" i="10"/>
  <c r="J701" i="10"/>
  <c r="J570" i="10"/>
  <c r="J515" i="10"/>
  <c r="J486" i="10"/>
  <c r="BK448" i="10"/>
  <c r="BK413" i="10"/>
  <c r="BK383" i="10"/>
  <c r="J918" i="10"/>
  <c r="BK160" i="10"/>
  <c r="J753" i="10"/>
  <c r="BK683" i="10"/>
  <c r="BK675" i="10"/>
  <c r="BK651" i="10"/>
  <c r="BK193" i="10"/>
  <c r="BK903" i="10"/>
  <c r="BK777" i="10"/>
  <c r="BK520" i="10"/>
  <c r="J354" i="10"/>
  <c r="J675" i="10"/>
  <c r="J227" i="10"/>
  <c r="J641" i="10"/>
  <c r="BK603" i="10"/>
  <c r="J504" i="10"/>
  <c r="J306" i="10"/>
  <c r="BK540" i="10"/>
  <c r="J423" i="10"/>
  <c r="J624" i="10"/>
  <c r="BK186" i="10"/>
  <c r="J628" i="10"/>
  <c r="J530" i="10"/>
  <c r="BK423" i="10"/>
  <c r="J164" i="10"/>
  <c r="J403" i="10"/>
  <c r="J193" i="11"/>
  <c r="BK180" i="11"/>
  <c r="J156" i="11"/>
  <c r="J174" i="11"/>
  <c r="J140" i="11"/>
  <c r="J160" i="11"/>
  <c r="J141" i="12"/>
  <c r="J194" i="12"/>
  <c r="J178" i="12"/>
  <c r="J196" i="12"/>
  <c r="J188" i="12"/>
  <c r="BK161" i="12"/>
  <c r="J198" i="12"/>
  <c r="J191" i="12"/>
  <c r="J167" i="12"/>
  <c r="BK193" i="12"/>
  <c r="J179" i="12"/>
  <c r="BK155" i="12"/>
  <c r="J208" i="12"/>
  <c r="BK199" i="12"/>
  <c r="BK181" i="12"/>
  <c r="J189" i="12"/>
  <c r="BK167" i="12"/>
  <c r="BK150" i="12"/>
  <c r="J137" i="12"/>
  <c r="J170" i="12"/>
  <c r="BK157" i="12"/>
  <c r="BK134" i="12"/>
  <c r="BK148" i="12"/>
  <c r="BK133" i="12"/>
  <c r="J168" i="13"/>
  <c r="J140" i="13"/>
  <c r="J170" i="13"/>
  <c r="BK160" i="13"/>
  <c r="J130" i="13"/>
  <c r="BK162" i="13"/>
  <c r="J156" i="13"/>
  <c r="J128" i="13"/>
  <c r="BK136" i="13"/>
  <c r="BK130" i="14"/>
  <c r="BK148" i="15"/>
  <c r="BK128" i="15"/>
  <c r="BK141" i="15"/>
  <c r="J145" i="15"/>
  <c r="J134" i="15"/>
  <c r="BK131" i="15"/>
  <c r="BK716" i="16"/>
  <c r="BK179" i="16"/>
  <c r="J700" i="16"/>
  <c r="J489" i="16"/>
  <c r="BK348" i="16"/>
  <c r="BK746" i="16"/>
  <c r="J225" i="16"/>
  <c r="BK750" i="16"/>
  <c r="BK727" i="16"/>
  <c r="J620" i="16"/>
  <c r="BK787" i="16"/>
  <c r="BK754" i="16"/>
  <c r="BK684" i="16"/>
  <c r="BK600" i="16"/>
  <c r="J322" i="16"/>
  <c r="BK241" i="16"/>
  <c r="J155" i="16"/>
  <c r="J228" i="16"/>
  <c r="J176" i="16"/>
  <c r="BK940" i="16"/>
  <c r="J901" i="16"/>
  <c r="J811" i="16"/>
  <c r="BK411" i="16"/>
  <c r="BK946" i="16"/>
  <c r="J834" i="16"/>
  <c r="J754" i="16"/>
  <c r="J952" i="16"/>
  <c r="J874" i="16"/>
  <c r="BK816" i="16"/>
  <c r="BK595" i="16"/>
  <c r="J209" i="16"/>
  <c r="BK952" i="16"/>
  <c r="BK928" i="16"/>
  <c r="BK910" i="16"/>
  <c r="BK874" i="16"/>
  <c r="J828" i="16"/>
  <c r="J809" i="16"/>
  <c r="BK757" i="16"/>
  <c r="BK489" i="16"/>
  <c r="BK892" i="16"/>
  <c r="BK520" i="16"/>
  <c r="BK254" i="16"/>
  <c r="BK920" i="16"/>
  <c r="J772" i="16"/>
  <c r="BK501" i="16"/>
  <c r="BK376" i="16"/>
  <c r="BK293" i="16"/>
  <c r="BK728" i="16"/>
  <c r="BK250" i="16"/>
  <c r="BK537" i="16"/>
  <c r="BK336" i="16"/>
  <c r="BK341" i="16"/>
  <c r="J585" i="16"/>
  <c r="J537" i="16"/>
  <c r="J667" i="16"/>
  <c r="BK331" i="16"/>
  <c r="BK235" i="16"/>
  <c r="BK646" i="16"/>
  <c r="J615" i="16"/>
  <c r="J548" i="16"/>
  <c r="BK263" i="17"/>
  <c r="BK232" i="17"/>
  <c r="BK207" i="17"/>
  <c r="BK127" i="17"/>
  <c r="BK169" i="17"/>
  <c r="J188" i="17"/>
  <c r="J171" i="18"/>
  <c r="BK172" i="18"/>
  <c r="BK166" i="18"/>
  <c r="J168" i="18"/>
  <c r="BK173" i="18"/>
  <c r="J160" i="18"/>
  <c r="BK147" i="18"/>
  <c r="J132" i="18"/>
  <c r="J173" i="18"/>
  <c r="BK157" i="18"/>
  <c r="J153" i="18"/>
  <c r="BK161" i="18"/>
  <c r="BK145" i="18"/>
  <c r="BK152" i="18"/>
  <c r="BK139" i="18"/>
  <c r="J142" i="18"/>
  <c r="J136" i="19"/>
  <c r="J132" i="19"/>
  <c r="BK128" i="19"/>
  <c r="BK126" i="19"/>
  <c r="J128" i="19"/>
  <c r="J153" i="20"/>
  <c r="J146" i="20"/>
  <c r="BK146" i="20"/>
  <c r="BK152" i="20"/>
  <c r="BK138" i="20"/>
  <c r="J148" i="20"/>
  <c r="BK150" i="20"/>
  <c r="J147" i="20"/>
  <c r="BK259" i="21"/>
  <c r="BK174" i="21"/>
  <c r="J242" i="21"/>
  <c r="BK225" i="21"/>
  <c r="J191" i="21"/>
  <c r="J184" i="21"/>
  <c r="J238" i="21"/>
  <c r="J217" i="21"/>
  <c r="J187" i="21"/>
  <c r="BK148" i="21"/>
  <c r="BK133" i="21"/>
  <c r="BK147" i="21"/>
  <c r="J151" i="21"/>
  <c r="J161" i="22"/>
  <c r="BK289" i="22"/>
  <c r="J163" i="22"/>
  <c r="BK274" i="22"/>
  <c r="BK286" i="22"/>
  <c r="BK275" i="22"/>
  <c r="J274" i="22"/>
  <c r="J261" i="22"/>
  <c r="BK248" i="22"/>
  <c r="BK204" i="22"/>
  <c r="BK180" i="22"/>
  <c r="J289" i="22"/>
  <c r="J265" i="22"/>
  <c r="BK244" i="22"/>
  <c r="J175" i="22"/>
  <c r="J186" i="22"/>
  <c r="J240" i="22"/>
  <c r="J155" i="22"/>
  <c r="BK151" i="22"/>
  <c r="J213" i="22"/>
  <c r="BK163" i="22"/>
  <c r="BK198" i="22"/>
  <c r="BK144" i="22"/>
  <c r="BK903" i="23"/>
  <c r="J838" i="23"/>
  <c r="BK647" i="23"/>
  <c r="J599" i="23"/>
  <c r="BK541" i="23"/>
  <c r="J205" i="23"/>
  <c r="BK171" i="23"/>
  <c r="BK895" i="23"/>
  <c r="BK736" i="23"/>
  <c r="J687" i="23"/>
  <c r="J515" i="23"/>
  <c r="BK469" i="23"/>
  <c r="J420" i="23"/>
  <c r="J346" i="23"/>
  <c r="J180" i="23"/>
  <c r="J911" i="23"/>
  <c r="BK506" i="23"/>
  <c r="BK477" i="23"/>
  <c r="BK958" i="23"/>
  <c r="J858" i="23"/>
  <c r="J776" i="23"/>
  <c r="J473" i="23"/>
  <c r="BK481" i="23"/>
  <c r="BK300" i="23"/>
  <c r="J963" i="23"/>
  <c r="J895" i="23"/>
  <c r="BK870" i="23"/>
  <c r="BK653" i="23"/>
  <c r="BK568" i="23"/>
  <c r="J581" i="23"/>
  <c r="J364" i="23"/>
  <c r="BK987" i="23"/>
  <c r="BK963" i="23"/>
  <c r="BK978" i="23"/>
  <c r="BK618" i="23"/>
  <c r="BK533" i="23"/>
  <c r="BK429" i="23"/>
  <c r="J224" i="23"/>
  <c r="J698" i="23"/>
  <c r="J593" i="23"/>
  <c r="J408" i="23"/>
  <c r="J912" i="23"/>
  <c r="J484" i="23"/>
  <c r="J300" i="23"/>
  <c r="BK986" i="23"/>
  <c r="J669" i="23"/>
  <c r="BK529" i="23"/>
  <c r="J156" i="23"/>
  <c r="BK564" i="23"/>
  <c r="BK884" i="23"/>
  <c r="J221" i="23"/>
  <c r="J404" i="23"/>
  <c r="J367" i="23"/>
  <c r="BK764" i="23"/>
  <c r="J568" i="23"/>
  <c r="BK433" i="23"/>
  <c r="J392" i="23"/>
  <c r="BK376" i="23"/>
  <c r="BK323" i="23"/>
  <c r="BK306" i="23"/>
  <c r="J290" i="23"/>
  <c r="BK412" i="23"/>
  <c r="J359" i="23"/>
  <c r="BK834" i="23"/>
  <c r="BK746" i="23"/>
  <c r="J357" i="23"/>
  <c r="BK338" i="23"/>
  <c r="J327" i="23"/>
  <c r="J263" i="23"/>
  <c r="J202" i="23"/>
  <c r="J197" i="23"/>
  <c r="J161" i="23"/>
  <c r="J146" i="23"/>
  <c r="J831" i="23"/>
  <c r="BK769" i="23"/>
  <c r="J758" i="23"/>
  <c r="J720" i="23"/>
  <c r="J705" i="23"/>
  <c r="J809" i="23"/>
  <c r="J803" i="23"/>
  <c r="J800" i="23"/>
  <c r="J734" i="23"/>
  <c r="J716" i="23"/>
  <c r="BK691" i="23"/>
  <c r="BK364" i="23"/>
  <c r="J259" i="23"/>
  <c r="BK197" i="23"/>
  <c r="BK183" i="23"/>
  <c r="BK202" i="24"/>
  <c r="BK192" i="24"/>
  <c r="J160" i="24"/>
  <c r="BK158" i="25"/>
  <c r="BK242" i="25"/>
  <c r="BK211" i="25"/>
  <c r="J179" i="25"/>
  <c r="BK139" i="25"/>
  <c r="J181" i="26"/>
  <c r="BK135" i="26"/>
  <c r="J205" i="26"/>
  <c r="BK198" i="26"/>
  <c r="J209" i="26"/>
  <c r="BK181" i="26"/>
  <c r="J189" i="26"/>
  <c r="BK143" i="26"/>
  <c r="BK127" i="26"/>
  <c r="BK144" i="27"/>
  <c r="BK138" i="27"/>
  <c r="BK143" i="27"/>
  <c r="BK129" i="28"/>
  <c r="BK250" i="29"/>
  <c r="BK217" i="29"/>
  <c r="BK260" i="29"/>
  <c r="BK213" i="29"/>
  <c r="BK218" i="29"/>
  <c r="J185" i="29"/>
  <c r="J217" i="29"/>
  <c r="BK197" i="29"/>
  <c r="BK155" i="29"/>
  <c r="BK210" i="31"/>
  <c r="BK199" i="31"/>
  <c r="BK162" i="31"/>
  <c r="BK147" i="31"/>
  <c r="BK131" i="31"/>
  <c r="J142" i="31"/>
  <c r="J194" i="31"/>
  <c r="BK142" i="31"/>
  <c r="J172" i="31"/>
  <c r="J153" i="31"/>
  <c r="BK170" i="33"/>
  <c r="BK137" i="33"/>
  <c r="J148" i="33"/>
  <c r="J255" i="34"/>
  <c r="BK144" i="34"/>
  <c r="BK293" i="34"/>
  <c r="BK236" i="34"/>
  <c r="J301" i="34"/>
  <c r="J162" i="34"/>
  <c r="J353" i="34"/>
  <c r="BK245" i="34"/>
  <c r="BK166" i="34"/>
  <c r="J293" i="34"/>
  <c r="J180" i="34"/>
  <c r="J365" i="34"/>
  <c r="BK361" i="34"/>
  <c r="J333" i="34"/>
  <c r="BK271" i="34"/>
  <c r="BK260" i="34"/>
  <c r="BK180" i="34"/>
  <c r="J166" i="34"/>
  <c r="J213" i="35"/>
  <c r="J151" i="35"/>
  <c r="J303" i="35"/>
  <c r="BK224" i="35"/>
  <c r="BK175" i="35"/>
  <c r="J266" i="35"/>
  <c r="BK287" i="35"/>
  <c r="J239" i="35"/>
  <c r="J216" i="35"/>
  <c r="BK141" i="35"/>
  <c r="BK140" i="36"/>
  <c r="BK205" i="36"/>
  <c r="BK144" i="36"/>
  <c r="J215" i="36"/>
  <c r="J170" i="36"/>
  <c r="J205" i="36"/>
  <c r="BK162" i="36"/>
  <c r="BK131" i="36"/>
  <c r="J133" i="37"/>
  <c r="BK127" i="37"/>
  <c r="BK137" i="38"/>
  <c r="BK119" i="38"/>
  <c r="BK139" i="38"/>
  <c r="J119" i="38"/>
  <c r="AS107" i="1"/>
  <c r="BK128" i="2"/>
  <c r="J125" i="2"/>
  <c r="AS123" i="1"/>
  <c r="J271" i="3"/>
  <c r="BK296" i="3"/>
  <c r="J230" i="3"/>
  <c r="BK217" i="3"/>
  <c r="J207" i="3"/>
  <c r="J196" i="3"/>
  <c r="BK290" i="3"/>
  <c r="J292" i="3"/>
  <c r="BK272" i="3"/>
  <c r="J226" i="3"/>
  <c r="BK209" i="3"/>
  <c r="BK207" i="3"/>
  <c r="BK193" i="3"/>
  <c r="BK185" i="3"/>
  <c r="J167" i="3"/>
  <c r="J145" i="3"/>
  <c r="J141" i="3"/>
  <c r="J198" i="3"/>
  <c r="J160" i="3"/>
  <c r="J155" i="3"/>
  <c r="J296" i="3"/>
  <c r="BK262" i="3"/>
  <c r="BK226" i="3"/>
  <c r="BK269" i="3"/>
  <c r="BK132" i="3"/>
  <c r="BK292" i="3"/>
  <c r="J283" i="3"/>
  <c r="J269" i="3"/>
  <c r="J142" i="3"/>
  <c r="J270" i="3"/>
  <c r="BK242" i="3"/>
  <c r="J234" i="3"/>
  <c r="J178" i="3"/>
  <c r="BK171" i="3"/>
  <c r="BK150" i="3"/>
  <c r="J146" i="3"/>
  <c r="BK260" i="3"/>
  <c r="BK254" i="3"/>
  <c r="BK208" i="3"/>
  <c r="BK161" i="3"/>
  <c r="BK153" i="3"/>
  <c r="BK267" i="3"/>
  <c r="BK256" i="3"/>
  <c r="BK228" i="3"/>
  <c r="J262" i="3"/>
  <c r="BK198" i="3"/>
  <c r="BK197" i="3"/>
  <c r="J250" i="3"/>
  <c r="J246" i="3"/>
  <c r="BK234" i="3"/>
  <c r="BK175" i="3"/>
  <c r="J150" i="3"/>
  <c r="BK219" i="3"/>
  <c r="BK213" i="3"/>
  <c r="BK211" i="3"/>
  <c r="J205" i="3"/>
  <c r="BK199" i="3"/>
  <c r="BK178" i="3"/>
  <c r="BK141" i="4"/>
  <c r="BK133" i="4"/>
  <c r="J127" i="4"/>
  <c r="BK137" i="4"/>
  <c r="J125" i="4"/>
  <c r="J176" i="5"/>
  <c r="J143" i="5"/>
  <c r="J194" i="5"/>
  <c r="J181" i="5"/>
  <c r="J156" i="5"/>
  <c r="J151" i="5"/>
  <c r="BK137" i="5"/>
  <c r="J203" i="5"/>
  <c r="J184" i="5"/>
  <c r="BK166" i="5"/>
  <c r="BK160" i="5"/>
  <c r="BK154" i="5"/>
  <c r="J147" i="5"/>
  <c r="BK180" i="5"/>
  <c r="J166" i="5"/>
  <c r="BK164" i="5"/>
  <c r="BK152" i="5"/>
  <c r="BK147" i="5"/>
  <c r="J153" i="5"/>
  <c r="J141" i="5"/>
  <c r="BK150" i="5"/>
  <c r="BK155" i="5"/>
  <c r="BK133" i="5"/>
  <c r="J139" i="5"/>
  <c r="BK134" i="5"/>
  <c r="BK173" i="6"/>
  <c r="J169" i="6"/>
  <c r="BK148" i="6"/>
  <c r="J139" i="6"/>
  <c r="BK123" i="6"/>
  <c r="J131" i="6"/>
  <c r="BK127" i="6"/>
  <c r="J159" i="6"/>
  <c r="J144" i="6"/>
  <c r="BK169" i="6"/>
  <c r="BK163" i="6"/>
  <c r="BK155" i="6"/>
  <c r="J151" i="6"/>
  <c r="BK131" i="6"/>
  <c r="J141" i="6"/>
  <c r="J137" i="6"/>
  <c r="J123" i="6"/>
  <c r="BK243" i="7"/>
  <c r="J234" i="7"/>
  <c r="J230" i="7"/>
  <c r="BK229" i="7"/>
  <c r="J219" i="7"/>
  <c r="BK177" i="7"/>
  <c r="BK136" i="7"/>
  <c r="J225" i="7"/>
  <c r="BK216" i="7"/>
  <c r="BK200" i="7"/>
  <c r="BK194" i="7"/>
  <c r="J167" i="7"/>
  <c r="J159" i="7"/>
  <c r="J150" i="7"/>
  <c r="J214" i="7"/>
  <c r="J229" i="7"/>
  <c r="BK211" i="7"/>
  <c r="J169" i="7"/>
  <c r="J165" i="7"/>
  <c r="J151" i="7"/>
  <c r="J178" i="7"/>
  <c r="BK192" i="7"/>
  <c r="J147" i="7"/>
  <c r="BK225" i="7"/>
  <c r="BK206" i="7"/>
  <c r="BK152" i="7"/>
  <c r="BK162" i="7"/>
  <c r="BK214" i="7"/>
  <c r="BK184" i="7"/>
  <c r="J175" i="7"/>
  <c r="BK167" i="7"/>
  <c r="J164" i="7"/>
  <c r="J142" i="7"/>
  <c r="J130" i="7"/>
  <c r="BK182" i="7"/>
  <c r="J192" i="7"/>
  <c r="J161" i="7"/>
  <c r="J163" i="7"/>
  <c r="BK156" i="7"/>
  <c r="J152" i="7"/>
  <c r="BK142" i="7"/>
  <c r="J129" i="8"/>
  <c r="J125" i="8"/>
  <c r="BK294" i="9"/>
  <c r="BK286" i="9"/>
  <c r="J283" i="9"/>
  <c r="J270" i="9"/>
  <c r="J261" i="9"/>
  <c r="BK254" i="9"/>
  <c r="BK247" i="9"/>
  <c r="BK231" i="9"/>
  <c r="J230" i="9"/>
  <c r="BK228" i="9"/>
  <c r="BK225" i="9"/>
  <c r="J223" i="9"/>
  <c r="BK216" i="9"/>
  <c r="BK213" i="9"/>
  <c r="J211" i="9"/>
  <c r="BK205" i="9"/>
  <c r="J203" i="9"/>
  <c r="J197" i="9"/>
  <c r="BK196" i="9"/>
  <c r="J193" i="9"/>
  <c r="BK190" i="9"/>
  <c r="BK188" i="9"/>
  <c r="J132" i="9"/>
  <c r="BK292" i="9"/>
  <c r="BK290" i="9"/>
  <c r="BK262" i="9"/>
  <c r="J241" i="9"/>
  <c r="J222" i="9"/>
  <c r="J218" i="9"/>
  <c r="J216" i="9"/>
  <c r="BK195" i="9"/>
  <c r="J188" i="9"/>
  <c r="BK178" i="9"/>
  <c r="J174" i="9"/>
  <c r="J172" i="9"/>
  <c r="BK167" i="9"/>
  <c r="BK276" i="9"/>
  <c r="J274" i="9"/>
  <c r="J259" i="9"/>
  <c r="BK253" i="9"/>
  <c r="J247" i="9"/>
  <c r="J228" i="9"/>
  <c r="J220" i="9"/>
  <c r="BK217" i="9"/>
  <c r="J210" i="9"/>
  <c r="BK180" i="9"/>
  <c r="J159" i="9"/>
  <c r="BK157" i="9"/>
  <c r="BK281" i="9"/>
  <c r="BK274" i="9"/>
  <c r="J264" i="9"/>
  <c r="BK260" i="9"/>
  <c r="J254" i="9"/>
  <c r="J288" i="9"/>
  <c r="J278" i="9"/>
  <c r="J276" i="9"/>
  <c r="J231" i="9"/>
  <c r="J225" i="9"/>
  <c r="BK222" i="9"/>
  <c r="BK220" i="9"/>
  <c r="J139" i="9"/>
  <c r="J262" i="9"/>
  <c r="BK232" i="9"/>
  <c r="J201" i="9"/>
  <c r="J189" i="9"/>
  <c r="J184" i="9"/>
  <c r="BK160" i="9"/>
  <c r="BK148" i="9"/>
  <c r="BK245" i="9"/>
  <c r="BK233" i="9"/>
  <c r="J213" i="9"/>
  <c r="J195" i="9"/>
  <c r="BK193" i="9"/>
  <c r="BK182" i="9"/>
  <c r="J148" i="9"/>
  <c r="BK145" i="9"/>
  <c r="BK223" i="9"/>
  <c r="BK211" i="9"/>
  <c r="J155" i="9"/>
  <c r="BK139" i="9"/>
  <c r="BK227" i="9"/>
  <c r="BK218" i="9"/>
  <c r="J217" i="9"/>
  <c r="J208" i="9"/>
  <c r="BK203" i="9"/>
  <c r="BK194" i="9"/>
  <c r="BK183" i="9"/>
  <c r="J176" i="9"/>
  <c r="J145" i="9"/>
  <c r="J209" i="9"/>
  <c r="BK179" i="9"/>
  <c r="J164" i="9"/>
  <c r="BK153" i="9"/>
  <c r="J151" i="9"/>
  <c r="BK143" i="9"/>
  <c r="BK197" i="9"/>
  <c r="BK144" i="9"/>
  <c r="BK184" i="9"/>
  <c r="BK172" i="9"/>
  <c r="J179" i="9"/>
  <c r="BK177" i="9"/>
  <c r="J163" i="9"/>
  <c r="BK161" i="9"/>
  <c r="BK156" i="9"/>
  <c r="J153" i="9"/>
  <c r="BK150" i="9"/>
  <c r="J144" i="9"/>
  <c r="BK135" i="9"/>
  <c r="BK131" i="9"/>
  <c r="J141" i="9"/>
  <c r="J129" i="9"/>
  <c r="BK169" i="10"/>
  <c r="J367" i="10"/>
  <c r="BK273" i="10"/>
  <c r="J948" i="10"/>
  <c r="BK885" i="10"/>
  <c r="J857" i="10"/>
  <c r="J833" i="10"/>
  <c r="J783" i="10"/>
  <c r="J741" i="10"/>
  <c r="BK707" i="10"/>
  <c r="BK826" i="10"/>
  <c r="BK729" i="10"/>
  <c r="J177" i="10"/>
  <c r="J895" i="10"/>
  <c r="J852" i="10"/>
  <c r="J801" i="10"/>
  <c r="BK525" i="10"/>
  <c r="J418" i="10"/>
  <c r="BK376" i="10"/>
  <c r="BK314" i="10"/>
  <c r="J646" i="10"/>
  <c r="BK321" i="10"/>
  <c r="BK298" i="10"/>
  <c r="BK248" i="10"/>
  <c r="J173" i="10"/>
  <c r="J896" i="10"/>
  <c r="J879" i="10"/>
  <c r="J863" i="10"/>
  <c r="BK848" i="10"/>
  <c r="BK833" i="10"/>
  <c r="J809" i="10"/>
  <c r="J789" i="10"/>
  <c r="J759" i="10"/>
  <c r="BK741" i="10"/>
  <c r="J729" i="10"/>
  <c r="J717" i="10"/>
  <c r="J578" i="10"/>
  <c r="BK570" i="10"/>
  <c r="J540" i="10"/>
  <c r="BK509" i="10"/>
  <c r="BK499" i="10"/>
  <c r="J476" i="10"/>
  <c r="BK455" i="10"/>
  <c r="BK433" i="10"/>
  <c r="J394" i="10"/>
  <c r="BK354" i="10"/>
  <c r="BK896" i="10"/>
  <c r="BK164" i="10"/>
  <c r="J388" i="10"/>
  <c r="J677" i="10"/>
  <c r="BK658" i="10"/>
  <c r="J248" i="10"/>
  <c r="J203" i="10"/>
  <c r="BK438" i="10"/>
  <c r="J887" i="10"/>
  <c r="BK795" i="10"/>
  <c r="BK771" i="10"/>
  <c r="BK556" i="10"/>
  <c r="J413" i="10"/>
  <c r="BK353" i="10"/>
  <c r="J663" i="10"/>
  <c r="J634" i="10"/>
  <c r="J651" i="10"/>
  <c r="J615" i="10"/>
  <c r="BK578" i="10"/>
  <c r="J548" i="10"/>
  <c r="BK491" i="10"/>
  <c r="BK486" i="10"/>
  <c r="J636" i="10"/>
  <c r="J464" i="10"/>
  <c r="J160" i="10"/>
  <c r="BK593" i="10"/>
  <c r="J525" i="10"/>
  <c r="BK481" i="10"/>
  <c r="J610" i="10"/>
  <c r="J469" i="10"/>
  <c r="J376" i="10"/>
  <c r="BK408" i="10"/>
  <c r="BK197" i="10"/>
  <c r="BK188" i="11"/>
  <c r="BK169" i="11"/>
  <c r="BK160" i="11"/>
  <c r="J188" i="11"/>
  <c r="J144" i="11"/>
  <c r="J180" i="11"/>
  <c r="J129" i="11"/>
  <c r="J186" i="12"/>
  <c r="J145" i="12"/>
  <c r="J199" i="12"/>
  <c r="J182" i="12"/>
  <c r="J201" i="12"/>
  <c r="BK192" i="12"/>
  <c r="BK187" i="12"/>
  <c r="BK203" i="12"/>
  <c r="BK196" i="12"/>
  <c r="J172" i="12"/>
  <c r="BK166" i="12"/>
  <c r="J155" i="12"/>
  <c r="BK185" i="12"/>
  <c r="BK180" i="12"/>
  <c r="J174" i="12"/>
  <c r="BK164" i="12"/>
  <c r="J210" i="12"/>
  <c r="J203" i="12"/>
  <c r="BK200" i="12"/>
  <c r="BK191" i="12"/>
  <c r="J180" i="12"/>
  <c r="J209" i="12"/>
  <c r="BK194" i="12"/>
  <c r="J181" i="12"/>
  <c r="J165" i="12"/>
  <c r="J157" i="12"/>
  <c r="J143" i="12"/>
  <c r="BK135" i="12"/>
  <c r="BK128" i="12"/>
  <c r="BK168" i="12"/>
  <c r="BK145" i="12"/>
  <c r="J128" i="12"/>
  <c r="BK151" i="12"/>
  <c r="J134" i="12"/>
  <c r="BK172" i="13"/>
  <c r="J169" i="13"/>
  <c r="J147" i="13"/>
  <c r="BK138" i="13"/>
  <c r="BK165" i="13"/>
  <c r="J158" i="13"/>
  <c r="J150" i="13"/>
  <c r="J172" i="13"/>
  <c r="BK158" i="13"/>
  <c r="BK150" i="13"/>
  <c r="J143" i="13"/>
  <c r="BK147" i="13"/>
  <c r="J132" i="13"/>
  <c r="BK128" i="13"/>
  <c r="J138" i="13"/>
  <c r="BK130" i="13"/>
  <c r="BK133" i="14"/>
  <c r="J136" i="14"/>
  <c r="J134" i="14"/>
  <c r="J129" i="14"/>
  <c r="J131" i="14"/>
  <c r="J146" i="15"/>
  <c r="J135" i="15"/>
  <c r="BK132" i="15"/>
  <c r="J152" i="15"/>
  <c r="J147" i="15"/>
  <c r="BK149" i="15"/>
  <c r="J143" i="15"/>
  <c r="J142" i="15"/>
  <c r="J137" i="15"/>
  <c r="BK136" i="15"/>
  <c r="J131" i="15"/>
  <c r="J767" i="16"/>
  <c r="J712" i="16"/>
  <c r="BK209" i="16"/>
  <c r="J727" i="16"/>
  <c r="J600" i="16"/>
  <c r="J495" i="16"/>
  <c r="BK353" i="16"/>
  <c r="BK495" i="16"/>
  <c r="BK317" i="16"/>
  <c r="J179" i="16"/>
  <c r="BK150" i="16"/>
  <c r="J728" i="16"/>
  <c r="BK700" i="16"/>
  <c r="J684" i="16"/>
  <c r="BK231" i="16"/>
  <c r="BK741" i="16"/>
  <c r="BK692" i="16"/>
  <c r="BK620" i="16"/>
  <c r="J605" i="16"/>
  <c r="J336" i="16"/>
  <c r="J305" i="16"/>
  <c r="BK269" i="16"/>
  <c r="BK213" i="16"/>
  <c r="BK165" i="16"/>
  <c r="J254" i="16"/>
  <c r="J191" i="16"/>
  <c r="J150" i="16"/>
  <c r="J928" i="16"/>
  <c r="J898" i="16"/>
  <c r="BK822" i="16"/>
  <c r="J794" i="16"/>
  <c r="J205" i="16"/>
  <c r="BK980" i="16"/>
  <c r="J914" i="16"/>
  <c r="J822" i="16"/>
  <c r="J799" i="16"/>
  <c r="J762" i="16"/>
  <c r="J461" i="16"/>
  <c r="J910" i="16"/>
  <c r="J880" i="16"/>
  <c r="J848" i="16"/>
  <c r="J789" i="16"/>
  <c r="J716" i="16"/>
  <c r="BK615" i="16"/>
  <c r="BK461" i="16"/>
  <c r="BK979" i="16"/>
  <c r="BK958" i="16"/>
  <c r="J946" i="16"/>
  <c r="J935" i="16"/>
  <c r="BK914" i="16"/>
  <c r="J906" i="16"/>
  <c r="BK866" i="16"/>
  <c r="BK836" i="16"/>
  <c r="J816" i="16"/>
  <c r="BK804" i="16"/>
  <c r="BK789" i="16"/>
  <c r="J503" i="16"/>
  <c r="J478" i="16"/>
  <c r="J376" i="16"/>
  <c r="BK868" i="16"/>
  <c r="J536" i="16"/>
  <c r="J465" i="16"/>
  <c r="BK398" i="16"/>
  <c r="J246" i="16"/>
  <c r="BK930" i="16"/>
  <c r="J868" i="16"/>
  <c r="J746" i="16"/>
  <c r="BK536" i="16"/>
  <c r="BK484" i="16"/>
  <c r="BK448" i="16"/>
  <c r="BK312" i="16"/>
  <c r="BK299" i="16"/>
  <c r="J160" i="16"/>
  <c r="BK260" i="16"/>
  <c r="BK225" i="16"/>
  <c r="BK585" i="16"/>
  <c r="J341" i="16"/>
  <c r="BK712" i="16"/>
  <c r="J287" i="16"/>
  <c r="BK563" i="16"/>
  <c r="BK503" i="16"/>
  <c r="BK665" i="16"/>
  <c r="J411" i="16"/>
  <c r="J250" i="16"/>
  <c r="J595" i="16"/>
  <c r="J638" i="16"/>
  <c r="BK590" i="16"/>
  <c r="J566" i="16"/>
  <c r="J269" i="17"/>
  <c r="J258" i="17"/>
  <c r="BK241" i="17"/>
  <c r="J224" i="17"/>
  <c r="J207" i="17"/>
  <c r="J263" i="17"/>
  <c r="BK154" i="17"/>
  <c r="J179" i="18"/>
  <c r="J170" i="18"/>
  <c r="J177" i="18"/>
  <c r="BK170" i="18"/>
  <c r="J145" i="18"/>
  <c r="J180" i="18"/>
  <c r="J181" i="18"/>
  <c r="BK174" i="18"/>
  <c r="BK169" i="18"/>
  <c r="J159" i="18"/>
  <c r="J152" i="18"/>
  <c r="BK140" i="18"/>
  <c r="J129" i="18"/>
  <c r="BK159" i="18"/>
  <c r="BK162" i="18"/>
  <c r="J155" i="18"/>
  <c r="BK160" i="18"/>
  <c r="BK138" i="18"/>
  <c r="BK163" i="18"/>
  <c r="BK146" i="18"/>
  <c r="J144" i="18"/>
  <c r="J157" i="18"/>
  <c r="BK144" i="18"/>
  <c r="BK137" i="18"/>
  <c r="J138" i="18"/>
  <c r="BK136" i="19"/>
  <c r="J133" i="19"/>
  <c r="J131" i="19"/>
  <c r="BK127" i="19"/>
  <c r="BK133" i="19"/>
  <c r="BK131" i="19"/>
  <c r="BK130" i="20"/>
  <c r="J150" i="20"/>
  <c r="BK149" i="20"/>
  <c r="J138" i="20"/>
  <c r="BK153" i="20"/>
  <c r="BK148" i="20"/>
  <c r="J130" i="20"/>
  <c r="BK147" i="20"/>
  <c r="J149" i="20"/>
  <c r="BK136" i="20"/>
  <c r="J266" i="21"/>
  <c r="BK177" i="21"/>
  <c r="BK170" i="21"/>
  <c r="BK238" i="21"/>
  <c r="BK184" i="21"/>
  <c r="J252" i="21"/>
  <c r="J251" i="21"/>
  <c r="J246" i="21"/>
  <c r="J229" i="21"/>
  <c r="BK217" i="21"/>
  <c r="J206" i="21"/>
  <c r="J195" i="21"/>
  <c r="BK191" i="21"/>
  <c r="J179" i="21"/>
  <c r="BK266" i="21"/>
  <c r="BK251" i="21"/>
  <c r="BK233" i="21"/>
  <c r="BK246" i="21"/>
  <c r="BK221" i="21"/>
  <c r="BK180" i="21"/>
  <c r="BK179" i="21"/>
  <c r="J172" i="21"/>
  <c r="BK158" i="21"/>
  <c r="BK156" i="21"/>
  <c r="J148" i="21"/>
  <c r="J136" i="21"/>
  <c r="J133" i="21"/>
  <c r="BK195" i="21"/>
  <c r="J263" i="21"/>
  <c r="BK136" i="21"/>
  <c r="J177" i="21"/>
  <c r="BK172" i="21"/>
  <c r="BK206" i="21"/>
  <c r="J180" i="21"/>
  <c r="BK173" i="21"/>
  <c r="J147" i="21"/>
  <c r="BK151" i="21"/>
  <c r="J156" i="21"/>
  <c r="BK144" i="21"/>
  <c r="J144" i="21"/>
  <c r="BK155" i="22"/>
  <c r="BK252" i="22"/>
  <c r="J286" i="22"/>
  <c r="J282" i="22"/>
  <c r="BK269" i="22"/>
  <c r="BK261" i="22"/>
  <c r="J256" i="22"/>
  <c r="J244" i="22"/>
  <c r="BK219" i="22"/>
  <c r="J198" i="22"/>
  <c r="J144" i="22"/>
  <c r="BK141" i="22"/>
  <c r="J269" i="22"/>
  <c r="J248" i="22"/>
  <c r="J211" i="22"/>
  <c r="J230" i="22"/>
  <c r="BK211" i="22"/>
  <c r="BK201" i="22"/>
  <c r="BK152" i="22"/>
  <c r="BK230" i="22"/>
  <c r="J136" i="22"/>
  <c r="BK194" i="22"/>
  <c r="J185" i="22"/>
  <c r="J151" i="22"/>
  <c r="J190" i="22"/>
  <c r="J148" i="22"/>
  <c r="BK943" i="23"/>
  <c r="J854" i="23"/>
  <c r="BK742" i="23"/>
  <c r="J650" i="23"/>
  <c r="BK612" i="23"/>
  <c r="BK593" i="23"/>
  <c r="BK547" i="23"/>
  <c r="BK520" i="23"/>
  <c r="BK297" i="23"/>
  <c r="J191" i="23"/>
  <c r="BK161" i="23"/>
  <c r="BK911" i="23"/>
  <c r="J846" i="23"/>
  <c r="BK716" i="23"/>
  <c r="J663" i="23"/>
  <c r="BK523" i="23"/>
  <c r="BK488" i="23"/>
  <c r="BK473" i="23"/>
  <c r="J425" i="23"/>
  <c r="J396" i="23"/>
  <c r="J360" i="23"/>
  <c r="J335" i="23"/>
  <c r="BK303" i="23"/>
  <c r="J931" i="23"/>
  <c r="BK778" i="23"/>
  <c r="J488" i="23"/>
  <c r="J412" i="23"/>
  <c r="J943" i="23"/>
  <c r="J870" i="23"/>
  <c r="BK842" i="23"/>
  <c r="J633" i="23"/>
  <c r="J590" i="23"/>
  <c r="BK438" i="23"/>
  <c r="J486" i="23"/>
  <c r="BK449" i="23"/>
  <c r="J977" i="23"/>
  <c r="J944" i="23"/>
  <c r="J928" i="23"/>
  <c r="BK883" i="23"/>
  <c r="J866" i="23"/>
  <c r="J647" i="23"/>
  <c r="J574" i="23"/>
  <c r="J541" i="23"/>
  <c r="J850" i="23"/>
  <c r="BK386" i="23"/>
  <c r="BK360" i="23"/>
  <c r="J231" i="23"/>
  <c r="BK988" i="23"/>
  <c r="BK985" i="23"/>
  <c r="J520" i="23"/>
  <c r="J529" i="23"/>
  <c r="BK420" i="23"/>
  <c r="BK202" i="23"/>
  <c r="BK970" i="23"/>
  <c r="BK679" i="23"/>
  <c r="BK640" i="23"/>
  <c r="BK432" i="23"/>
  <c r="BK977" i="23"/>
  <c r="J683" i="23"/>
  <c r="BK663" i="23"/>
  <c r="BK483" i="23"/>
  <c r="BK307" i="23"/>
  <c r="BK290" i="23"/>
  <c r="BK713" i="23"/>
  <c r="BK581" i="23"/>
  <c r="BK558" i="23"/>
  <c r="BK512" i="23"/>
  <c r="BK928" i="23"/>
  <c r="BK585" i="23"/>
  <c r="BK907" i="23"/>
  <c r="J862" i="23"/>
  <c r="BK224" i="23"/>
  <c r="BK210" i="23"/>
  <c r="J382" i="23"/>
  <c r="J176" i="23"/>
  <c r="BK806" i="23"/>
  <c r="J742" i="23"/>
  <c r="J719" i="23"/>
  <c r="BK462" i="23"/>
  <c r="J453" i="23"/>
  <c r="J416" i="23"/>
  <c r="J386" i="23"/>
  <c r="BK378" i="23"/>
  <c r="BK346" i="23"/>
  <c r="J331" i="23"/>
  <c r="BK311" i="23"/>
  <c r="J297" i="23"/>
  <c r="J276" i="23"/>
  <c r="BK240" i="23"/>
  <c r="BK854" i="23"/>
  <c r="J726" i="23"/>
  <c r="BK149" i="24"/>
  <c r="J140" i="25"/>
  <c r="J252" i="25"/>
  <c r="J184" i="25"/>
  <c r="BK190" i="25"/>
  <c r="J157" i="25"/>
  <c r="BK269" i="25"/>
  <c r="BK178" i="25"/>
  <c r="BK275" i="25"/>
  <c r="BK252" i="25"/>
  <c r="BK258" i="25"/>
  <c r="BK131" i="25"/>
  <c r="BK159" i="25"/>
  <c r="J144" i="25"/>
  <c r="BK172" i="25"/>
  <c r="BK213" i="25"/>
  <c r="J196" i="25"/>
  <c r="BK165" i="25"/>
  <c r="J224" i="25"/>
  <c r="J215" i="25"/>
  <c r="BK182" i="25"/>
  <c r="J206" i="26"/>
  <c r="BK191" i="26"/>
  <c r="BK167" i="26"/>
  <c r="BK151" i="26"/>
  <c r="J204" i="26"/>
  <c r="J207" i="26"/>
  <c r="BK169" i="26"/>
  <c r="J163" i="26"/>
  <c r="BK171" i="26"/>
  <c r="J145" i="35"/>
  <c r="J258" i="35"/>
  <c r="BK151" i="35"/>
  <c r="BK258" i="35"/>
  <c r="BK296" i="35"/>
  <c r="BK267" i="25"/>
  <c r="J188" i="25"/>
  <c r="BK149" i="25"/>
  <c r="J211" i="25"/>
  <c r="BK137" i="25"/>
  <c r="BK241" i="25"/>
  <c r="J223" i="25"/>
  <c r="BK198" i="25"/>
  <c r="BK169" i="25"/>
  <c r="BK236" i="25"/>
  <c r="BK220" i="25"/>
  <c r="BK221" i="25"/>
  <c r="J202" i="25"/>
  <c r="BK181" i="25"/>
  <c r="J208" i="26"/>
  <c r="BK200" i="26"/>
  <c r="J190" i="26"/>
  <c r="BK163" i="26"/>
  <c r="BK139" i="26"/>
  <c r="BK206" i="26"/>
  <c r="J196" i="26"/>
  <c r="J194" i="26"/>
  <c r="J171" i="26"/>
  <c r="BK141" i="26"/>
  <c r="J137" i="26"/>
  <c r="J134" i="27"/>
  <c r="BK134" i="27"/>
  <c r="J133" i="27"/>
  <c r="J131" i="27"/>
  <c r="BK145" i="26"/>
  <c r="BK142" i="27"/>
  <c r="BK135" i="27"/>
  <c r="BK128" i="27"/>
  <c r="J127" i="28"/>
  <c r="BK233" i="29"/>
  <c r="BK161" i="29"/>
  <c r="J259" i="29"/>
  <c r="J199" i="29"/>
  <c r="BK139" i="29"/>
  <c r="BK173" i="29"/>
  <c r="J155" i="29"/>
  <c r="BK194" i="31"/>
  <c r="J180" i="31"/>
  <c r="J157" i="31"/>
  <c r="J137" i="31"/>
  <c r="BK204" i="31"/>
  <c r="J193" i="31"/>
  <c r="BK176" i="31"/>
  <c r="BK156" i="31"/>
  <c r="BK149" i="31"/>
  <c r="J160" i="31"/>
  <c r="J133" i="31"/>
  <c r="BK129" i="31"/>
  <c r="BK146" i="32"/>
  <c r="BK132" i="32"/>
  <c r="J126" i="32"/>
  <c r="BK178" i="33"/>
  <c r="BK146" i="33"/>
  <c r="J140" i="33"/>
  <c r="J172" i="33"/>
  <c r="BK140" i="33"/>
  <c r="J132" i="33"/>
  <c r="BK328" i="34"/>
  <c r="BK157" i="34"/>
  <c r="J240" i="34"/>
  <c r="J139" i="34"/>
  <c r="J191" i="34"/>
  <c r="BK349" i="34"/>
  <c r="BK250" i="34"/>
  <c r="BK214" i="34"/>
  <c r="J297" i="34"/>
  <c r="J345" i="34"/>
  <c r="J349" i="34"/>
  <c r="J314" i="34"/>
  <c r="BK255" i="34"/>
  <c r="BK197" i="34"/>
  <c r="BK243" i="35"/>
  <c r="BK145" i="35"/>
  <c r="J306" i="35"/>
  <c r="BK300" i="35"/>
  <c r="BK248" i="35"/>
  <c r="BK181" i="35"/>
  <c r="J321" i="35"/>
  <c r="BK321" i="35"/>
  <c r="BK169" i="35"/>
  <c r="J234" i="35"/>
  <c r="J169" i="35"/>
  <c r="J148" i="36"/>
  <c r="BK174" i="36"/>
  <c r="BK225" i="36"/>
  <c r="BK200" i="36"/>
  <c r="J200" i="36"/>
  <c r="J155" i="36"/>
  <c r="J177" i="36"/>
  <c r="BK135" i="37"/>
  <c r="BK126" i="37"/>
  <c r="J157" i="38"/>
  <c r="J141" i="38"/>
  <c r="BK125" i="38"/>
  <c r="J149" i="38"/>
  <c r="BK121" i="38"/>
  <c r="J164" i="31"/>
  <c r="BK146" i="31"/>
  <c r="BK185" i="31"/>
  <c r="J187" i="31"/>
  <c r="BK189" i="31"/>
  <c r="J159" i="31"/>
  <c r="BK155" i="31"/>
  <c r="J162" i="31"/>
  <c r="BK161" i="31"/>
  <c r="J131" i="31"/>
  <c r="J150" i="32"/>
  <c r="BK128" i="32"/>
  <c r="BK148" i="32"/>
  <c r="J134" i="32"/>
  <c r="J130" i="32"/>
  <c r="J164" i="33"/>
  <c r="J186" i="33"/>
  <c r="J175" i="33"/>
  <c r="J168" i="33"/>
  <c r="BK176" i="33"/>
  <c r="BK166" i="33"/>
  <c r="J146" i="33"/>
  <c r="BK132" i="33"/>
  <c r="J221" i="34"/>
  <c r="BK370" i="34"/>
  <c r="J148" i="34"/>
  <c r="J361" i="34"/>
  <c r="BK345" i="34"/>
  <c r="BK282" i="34"/>
  <c r="BK265" i="34"/>
  <c r="J319" i="34"/>
  <c r="J188" i="34"/>
  <c r="BK253" i="35"/>
  <c r="J296" i="35"/>
  <c r="J313" i="35"/>
  <c r="BK276" i="35"/>
  <c r="BK216" i="35"/>
  <c r="BK155" i="35"/>
  <c r="BK306" i="35"/>
  <c r="J134" i="35"/>
  <c r="J219" i="35"/>
  <c r="BK163" i="35"/>
  <c r="BK170" i="36"/>
  <c r="BK209" i="36"/>
  <c r="BK155" i="36"/>
  <c r="J221" i="36"/>
  <c r="BK148" i="36"/>
  <c r="J158" i="36"/>
  <c r="BK177" i="36"/>
  <c r="BK194" i="36"/>
  <c r="J129" i="36"/>
  <c r="BK133" i="37"/>
  <c r="J126" i="37"/>
  <c r="J153" i="38"/>
  <c r="J139" i="38"/>
  <c r="J121" i="38"/>
  <c r="BK153" i="38"/>
  <c r="J131" i="38"/>
  <c r="BK149" i="38"/>
  <c r="F37" i="2" l="1"/>
  <c r="BB96" i="1" s="1"/>
  <c r="BB95" i="1" s="1"/>
  <c r="AX95" i="1" s="1"/>
  <c r="J36" i="2"/>
  <c r="AW96" i="1" s="1"/>
  <c r="F38" i="2"/>
  <c r="F39" i="2"/>
  <c r="BD96" i="1" s="1"/>
  <c r="F36" i="2"/>
  <c r="BA96" i="1" s="1"/>
  <c r="R128" i="11"/>
  <c r="R127" i="11"/>
  <c r="BK177" i="12"/>
  <c r="J177" i="12"/>
  <c r="J102" i="12"/>
  <c r="R205" i="12"/>
  <c r="P127" i="13"/>
  <c r="P149" i="13"/>
  <c r="BK126" i="14"/>
  <c r="J126" i="14" s="1"/>
  <c r="J100" i="14" s="1"/>
  <c r="BK135" i="14"/>
  <c r="J135" i="14"/>
  <c r="J102" i="14"/>
  <c r="BK127" i="15"/>
  <c r="J127" i="15" s="1"/>
  <c r="J100" i="15" s="1"/>
  <c r="T144" i="15"/>
  <c r="T126" i="15" s="1"/>
  <c r="T125" i="15" s="1"/>
  <c r="P144" i="16"/>
  <c r="R234" i="16"/>
  <c r="R245" i="16"/>
  <c r="BK259" i="16"/>
  <c r="J259" i="16" s="1"/>
  <c r="J103" i="16" s="1"/>
  <c r="T259" i="16"/>
  <c r="R286" i="16"/>
  <c r="BK483" i="16"/>
  <c r="J483" i="16" s="1"/>
  <c r="J106" i="16" s="1"/>
  <c r="R579" i="16"/>
  <c r="T726" i="16"/>
  <c r="R788" i="16"/>
  <c r="R835" i="16"/>
  <c r="P900" i="16"/>
  <c r="P959" i="16"/>
  <c r="R126" i="17"/>
  <c r="BK134" i="18"/>
  <c r="J134" i="18" s="1"/>
  <c r="J102" i="18" s="1"/>
  <c r="BK125" i="19"/>
  <c r="J125" i="19" s="1"/>
  <c r="J100" i="19" s="1"/>
  <c r="T134" i="19"/>
  <c r="R132" i="21"/>
  <c r="R155" i="21"/>
  <c r="P183" i="21"/>
  <c r="R250" i="21"/>
  <c r="P140" i="22"/>
  <c r="T212" i="22"/>
  <c r="BK175" i="25"/>
  <c r="J175" i="25"/>
  <c r="J102" i="25"/>
  <c r="P134" i="29"/>
  <c r="BK141" i="29"/>
  <c r="J141" i="29"/>
  <c r="J101" i="29"/>
  <c r="R167" i="29"/>
  <c r="BK192" i="29"/>
  <c r="J192" i="29"/>
  <c r="J103" i="29" s="1"/>
  <c r="R192" i="29"/>
  <c r="T192" i="29"/>
  <c r="T216" i="29"/>
  <c r="R142" i="32"/>
  <c r="T166" i="9"/>
  <c r="R280" i="9"/>
  <c r="BK130" i="12"/>
  <c r="J130" i="12"/>
  <c r="J101" i="12" s="1"/>
  <c r="R177" i="12"/>
  <c r="BK127" i="13"/>
  <c r="J127" i="13" s="1"/>
  <c r="J100" i="13" s="1"/>
  <c r="T142" i="13"/>
  <c r="T164" i="13"/>
  <c r="P311" i="16"/>
  <c r="R553" i="16"/>
  <c r="P664" i="16"/>
  <c r="T761" i="16"/>
  <c r="BK835" i="16"/>
  <c r="J835" i="16"/>
  <c r="J116" i="16" s="1"/>
  <c r="BK900" i="16"/>
  <c r="J900" i="16"/>
  <c r="J118" i="16" s="1"/>
  <c r="R929" i="16"/>
  <c r="T126" i="17"/>
  <c r="BK156" i="18"/>
  <c r="J156" i="18" s="1"/>
  <c r="J103" i="18" s="1"/>
  <c r="T176" i="18"/>
  <c r="P134" i="19"/>
  <c r="BK144" i="20"/>
  <c r="J144" i="20" s="1"/>
  <c r="J101" i="20" s="1"/>
  <c r="T132" i="21"/>
  <c r="P188" i="21"/>
  <c r="P132" i="22"/>
  <c r="R212" i="22"/>
  <c r="P145" i="23"/>
  <c r="P186" i="23"/>
  <c r="T230" i="23"/>
  <c r="T239" i="23"/>
  <c r="T375" i="23"/>
  <c r="P721" i="23"/>
  <c r="R882" i="23"/>
  <c r="R168" i="24"/>
  <c r="T151" i="31"/>
  <c r="T205" i="31"/>
  <c r="T125" i="32"/>
  <c r="P128" i="9"/>
  <c r="R127" i="13"/>
  <c r="P142" i="13"/>
  <c r="R164" i="13"/>
  <c r="BK138" i="15"/>
  <c r="J138" i="15" s="1"/>
  <c r="J101" i="15" s="1"/>
  <c r="BK144" i="15"/>
  <c r="J144" i="15" s="1"/>
  <c r="J102" i="15" s="1"/>
  <c r="T151" i="15"/>
  <c r="BK144" i="16"/>
  <c r="BK234" i="16"/>
  <c r="J234" i="16"/>
  <c r="J101" i="16"/>
  <c r="P245" i="16"/>
  <c r="R259" i="16"/>
  <c r="BK286" i="16"/>
  <c r="J286" i="16" s="1"/>
  <c r="J104" i="16" s="1"/>
  <c r="T286" i="16"/>
  <c r="T483" i="16"/>
  <c r="P579" i="16"/>
  <c r="P726" i="16"/>
  <c r="BK810" i="16"/>
  <c r="J810" i="16"/>
  <c r="J115" i="16" s="1"/>
  <c r="T257" i="17"/>
  <c r="T134" i="18"/>
  <c r="T127" i="18"/>
  <c r="T126" i="18" s="1"/>
  <c r="BK176" i="18"/>
  <c r="J176" i="18"/>
  <c r="J104" i="18"/>
  <c r="T125" i="20"/>
  <c r="P155" i="21"/>
  <c r="R183" i="21"/>
  <c r="P250" i="21"/>
  <c r="R160" i="22"/>
  <c r="P273" i="22"/>
  <c r="T145" i="23"/>
  <c r="T179" i="23"/>
  <c r="P310" i="23"/>
  <c r="T345" i="23"/>
  <c r="R661" i="23"/>
  <c r="BK737" i="23"/>
  <c r="J737" i="23" s="1"/>
  <c r="J115" i="23" s="1"/>
  <c r="P753" i="23"/>
  <c r="R759" i="23"/>
  <c r="R930" i="23"/>
  <c r="P168" i="24"/>
  <c r="BK196" i="24"/>
  <c r="J196" i="24" s="1"/>
  <c r="J107" i="24" s="1"/>
  <c r="P175" i="25"/>
  <c r="T271" i="25"/>
  <c r="P161" i="33"/>
  <c r="T128" i="11"/>
  <c r="T127" i="11" s="1"/>
  <c r="P187" i="11"/>
  <c r="P181" i="11"/>
  <c r="P130" i="12"/>
  <c r="P126" i="12"/>
  <c r="P125" i="12"/>
  <c r="AU110" i="1" s="1"/>
  <c r="P177" i="12"/>
  <c r="P205" i="12"/>
  <c r="BK142" i="13"/>
  <c r="J142" i="13"/>
  <c r="J101" i="13" s="1"/>
  <c r="T149" i="13"/>
  <c r="R126" i="14"/>
  <c r="P132" i="14"/>
  <c r="P125" i="14" s="1"/>
  <c r="P124" i="14" s="1"/>
  <c r="AU112" i="1" s="1"/>
  <c r="T135" i="14"/>
  <c r="R127" i="15"/>
  <c r="R138" i="15"/>
  <c r="R126" i="15" s="1"/>
  <c r="R125" i="15" s="1"/>
  <c r="R144" i="15"/>
  <c r="R151" i="15"/>
  <c r="R311" i="16"/>
  <c r="BK553" i="16"/>
  <c r="J553" i="16"/>
  <c r="J107" i="16" s="1"/>
  <c r="T579" i="16"/>
  <c r="R726" i="16"/>
  <c r="BK788" i="16"/>
  <c r="J788" i="16"/>
  <c r="J114" i="16"/>
  <c r="R810" i="16"/>
  <c r="BK867" i="16"/>
  <c r="J867" i="16" s="1"/>
  <c r="J117" i="16" s="1"/>
  <c r="R900" i="16"/>
  <c r="R959" i="16"/>
  <c r="P257" i="17"/>
  <c r="P125" i="17" s="1"/>
  <c r="P124" i="17" s="1"/>
  <c r="AU116" i="1" s="1"/>
  <c r="P134" i="18"/>
  <c r="P156" i="18"/>
  <c r="P127" i="18" s="1"/>
  <c r="P126" i="18" s="1"/>
  <c r="AU117" i="1" s="1"/>
  <c r="P176" i="18"/>
  <c r="T144" i="20"/>
  <c r="T140" i="21"/>
  <c r="T188" i="21"/>
  <c r="T132" i="22"/>
  <c r="P212" i="22"/>
  <c r="BK273" i="22"/>
  <c r="J273" i="22" s="1"/>
  <c r="J105" i="22" s="1"/>
  <c r="BK179" i="23"/>
  <c r="J179" i="23" s="1"/>
  <c r="J101" i="23" s="1"/>
  <c r="T186" i="23"/>
  <c r="R230" i="23"/>
  <c r="T135" i="24"/>
  <c r="R181" i="24"/>
  <c r="R127" i="27"/>
  <c r="T228" i="29"/>
  <c r="R234" i="29"/>
  <c r="R227" i="29" s="1"/>
  <c r="T402" i="10"/>
  <c r="T657" i="10"/>
  <c r="BK233" i="25"/>
  <c r="J233" i="25"/>
  <c r="J103" i="25" s="1"/>
  <c r="R122" i="2"/>
  <c r="R121" i="2"/>
  <c r="BK128" i="3"/>
  <c r="P182" i="3"/>
  <c r="BK276" i="3"/>
  <c r="J276" i="3" s="1"/>
  <c r="J103" i="3" s="1"/>
  <c r="P276" i="3"/>
  <c r="BK289" i="3"/>
  <c r="J289" i="3"/>
  <c r="J104" i="3" s="1"/>
  <c r="T289" i="3"/>
  <c r="P126" i="5"/>
  <c r="R198" i="5"/>
  <c r="BK218" i="7"/>
  <c r="J218" i="7" s="1"/>
  <c r="J101" i="7" s="1"/>
  <c r="R236" i="7"/>
  <c r="R126" i="7" s="1"/>
  <c r="R125" i="7" s="1"/>
  <c r="R122" i="8"/>
  <c r="R121" i="8"/>
  <c r="P402" i="10"/>
  <c r="P635" i="10"/>
  <c r="P716" i="10"/>
  <c r="R239" i="23"/>
  <c r="R310" i="23"/>
  <c r="P375" i="23"/>
  <c r="BK697" i="23"/>
  <c r="J697" i="23" s="1"/>
  <c r="J112" i="23" s="1"/>
  <c r="T706" i="23"/>
  <c r="R737" i="23"/>
  <c r="BK882" i="23"/>
  <c r="J882" i="23" s="1"/>
  <c r="J119" i="23" s="1"/>
  <c r="P127" i="30"/>
  <c r="P126" i="30"/>
  <c r="P129" i="34"/>
  <c r="P244" i="34"/>
  <c r="R128" i="3"/>
  <c r="P177" i="3"/>
  <c r="BK122" i="4"/>
  <c r="BK121" i="4" s="1"/>
  <c r="J121" i="4" s="1"/>
  <c r="J98" i="4" s="1"/>
  <c r="BK189" i="5"/>
  <c r="BK125" i="5" s="1"/>
  <c r="J125" i="5" s="1"/>
  <c r="J99" i="5" s="1"/>
  <c r="BK198" i="5"/>
  <c r="J198" i="5"/>
  <c r="J102" i="5"/>
  <c r="P122" i="6"/>
  <c r="P121" i="6"/>
  <c r="AU102" i="1"/>
  <c r="P218" i="7"/>
  <c r="T236" i="7"/>
  <c r="R200" i="9"/>
  <c r="R285" i="9"/>
  <c r="P214" i="10"/>
  <c r="R382" i="10"/>
  <c r="P577" i="10"/>
  <c r="R657" i="10"/>
  <c r="T808" i="10"/>
  <c r="T902" i="10"/>
  <c r="T187" i="11"/>
  <c r="T181" i="11"/>
  <c r="P135" i="14"/>
  <c r="R144" i="16"/>
  <c r="T234" i="16"/>
  <c r="P259" i="16"/>
  <c r="P286" i="16"/>
  <c r="P483" i="16"/>
  <c r="BK664" i="16"/>
  <c r="J664" i="16" s="1"/>
  <c r="J109" i="16" s="1"/>
  <c r="R761" i="16"/>
  <c r="T810" i="16"/>
  <c r="R867" i="16"/>
  <c r="T959" i="16"/>
  <c r="P126" i="17"/>
  <c r="T156" i="18"/>
  <c r="BK125" i="20"/>
  <c r="J125" i="20" s="1"/>
  <c r="J100" i="20" s="1"/>
  <c r="BK212" i="22"/>
  <c r="J212" i="22" s="1"/>
  <c r="J104" i="22" s="1"/>
  <c r="T273" i="22"/>
  <c r="R424" i="23"/>
  <c r="R697" i="23"/>
  <c r="P882" i="23"/>
  <c r="BK135" i="24"/>
  <c r="J135" i="24" s="1"/>
  <c r="J101" i="24" s="1"/>
  <c r="P196" i="24"/>
  <c r="T128" i="25"/>
  <c r="R162" i="25"/>
  <c r="P233" i="25"/>
  <c r="R271" i="25"/>
  <c r="BK227" i="34"/>
  <c r="J227" i="34"/>
  <c r="J101" i="34" s="1"/>
  <c r="R292" i="34"/>
  <c r="R130" i="12"/>
  <c r="R126" i="12" s="1"/>
  <c r="R125" i="12" s="1"/>
  <c r="T177" i="12"/>
  <c r="T126" i="12" s="1"/>
  <c r="T125" i="12" s="1"/>
  <c r="BK205" i="12"/>
  <c r="J205" i="12" s="1"/>
  <c r="J103" i="12" s="1"/>
  <c r="T205" i="12"/>
  <c r="T127" i="13"/>
  <c r="T126" i="13"/>
  <c r="T125" i="13"/>
  <c r="R142" i="13"/>
  <c r="R149" i="13"/>
  <c r="P164" i="13"/>
  <c r="P126" i="14"/>
  <c r="BK132" i="14"/>
  <c r="J132" i="14"/>
  <c r="J101" i="14" s="1"/>
  <c r="R132" i="14"/>
  <c r="R135" i="14"/>
  <c r="P127" i="15"/>
  <c r="P126" i="15" s="1"/>
  <c r="P125" i="15" s="1"/>
  <c r="AU113" i="1" s="1"/>
  <c r="P138" i="15"/>
  <c r="P144" i="15"/>
  <c r="P151" i="15"/>
  <c r="T144" i="16"/>
  <c r="P234" i="16"/>
  <c r="BK245" i="16"/>
  <c r="J245" i="16" s="1"/>
  <c r="J102" i="16" s="1"/>
  <c r="T245" i="16"/>
  <c r="BK311" i="16"/>
  <c r="J311" i="16"/>
  <c r="J105" i="16" s="1"/>
  <c r="R483" i="16"/>
  <c r="BK579" i="16"/>
  <c r="J579" i="16"/>
  <c r="J108" i="16" s="1"/>
  <c r="R664" i="16"/>
  <c r="BK726" i="16"/>
  <c r="J726" i="16" s="1"/>
  <c r="J111" i="16" s="1"/>
  <c r="P761" i="16"/>
  <c r="P788" i="16"/>
  <c r="P810" i="16"/>
  <c r="P835" i="16"/>
  <c r="P867" i="16"/>
  <c r="T867" i="16"/>
  <c r="BK929" i="16"/>
  <c r="J929" i="16"/>
  <c r="J119" i="16" s="1"/>
  <c r="P929" i="16"/>
  <c r="T929" i="16"/>
  <c r="BK126" i="17"/>
  <c r="J126" i="17"/>
  <c r="J100" i="17" s="1"/>
  <c r="BK257" i="17"/>
  <c r="J257" i="17"/>
  <c r="J101" i="17"/>
  <c r="P125" i="19"/>
  <c r="P124" i="19" s="1"/>
  <c r="P123" i="19" s="1"/>
  <c r="AU118" i="1" s="1"/>
  <c r="BK134" i="19"/>
  <c r="J134" i="19"/>
  <c r="J101" i="19"/>
  <c r="P125" i="20"/>
  <c r="P144" i="20"/>
  <c r="BK132" i="21"/>
  <c r="J132" i="21" s="1"/>
  <c r="J100" i="21" s="1"/>
  <c r="BK140" i="21"/>
  <c r="BK155" i="21"/>
  <c r="J155" i="21"/>
  <c r="J102" i="21"/>
  <c r="BK188" i="21"/>
  <c r="J188" i="21"/>
  <c r="J104" i="21" s="1"/>
  <c r="BK250" i="21"/>
  <c r="J250" i="21"/>
  <c r="J105" i="21"/>
  <c r="BK132" i="22"/>
  <c r="J132" i="22" s="1"/>
  <c r="J100" i="22" s="1"/>
  <c r="BK160" i="22"/>
  <c r="J160" i="22" s="1"/>
  <c r="J102" i="22" s="1"/>
  <c r="T207" i="22"/>
  <c r="R375" i="23"/>
  <c r="P706" i="23"/>
  <c r="P737" i="23"/>
  <c r="R753" i="23"/>
  <c r="T930" i="23"/>
  <c r="P126" i="26"/>
  <c r="R187" i="26"/>
  <c r="R202" i="26"/>
  <c r="BK127" i="27"/>
  <c r="J127" i="27" s="1"/>
  <c r="J100" i="27" s="1"/>
  <c r="BK130" i="27"/>
  <c r="J130" i="27" s="1"/>
  <c r="J101" i="27" s="1"/>
  <c r="BK137" i="27"/>
  <c r="J137" i="27" s="1"/>
  <c r="J102" i="27" s="1"/>
  <c r="T137" i="27"/>
  <c r="T141" i="27"/>
  <c r="R248" i="29"/>
  <c r="P122" i="2"/>
  <c r="P121" i="2" s="1"/>
  <c r="AU96" i="1" s="1"/>
  <c r="T182" i="3"/>
  <c r="R276" i="3"/>
  <c r="P289" i="3"/>
  <c r="T122" i="4"/>
  <c r="T121" i="4" s="1"/>
  <c r="T122" i="6"/>
  <c r="T121" i="6" s="1"/>
  <c r="P127" i="7"/>
  <c r="BK227" i="7"/>
  <c r="J227" i="7"/>
  <c r="J102" i="7" s="1"/>
  <c r="BK236" i="7"/>
  <c r="J236" i="7"/>
  <c r="J103" i="7"/>
  <c r="BK166" i="9"/>
  <c r="J166" i="9" s="1"/>
  <c r="J101" i="9" s="1"/>
  <c r="BK280" i="9"/>
  <c r="J280" i="9"/>
  <c r="J103" i="9"/>
  <c r="BK402" i="10"/>
  <c r="J402" i="10" s="1"/>
  <c r="J107" i="10" s="1"/>
  <c r="BK635" i="10"/>
  <c r="J635" i="10" s="1"/>
  <c r="J112" i="10" s="1"/>
  <c r="BK716" i="10"/>
  <c r="J716" i="10" s="1"/>
  <c r="J116" i="10" s="1"/>
  <c r="BK858" i="10"/>
  <c r="J858" i="10" s="1"/>
  <c r="J118" i="10" s="1"/>
  <c r="R886" i="10"/>
  <c r="T130" i="12"/>
  <c r="BK149" i="13"/>
  <c r="J149" i="13" s="1"/>
  <c r="J102" i="13" s="1"/>
  <c r="BK164" i="13"/>
  <c r="J164" i="13"/>
  <c r="J103" i="13"/>
  <c r="T126" i="14"/>
  <c r="T125" i="14" s="1"/>
  <c r="T124" i="14" s="1"/>
  <c r="T132" i="14"/>
  <c r="T127" i="15"/>
  <c r="T138" i="15"/>
  <c r="BK151" i="15"/>
  <c r="J151" i="15"/>
  <c r="J103" i="15" s="1"/>
  <c r="T311" i="16"/>
  <c r="P553" i="16"/>
  <c r="T553" i="16"/>
  <c r="T664" i="16"/>
  <c r="BK761" i="16"/>
  <c r="J761" i="16" s="1"/>
  <c r="J113" i="16" s="1"/>
  <c r="T788" i="16"/>
  <c r="T835" i="16"/>
  <c r="T900" i="16"/>
  <c r="BK959" i="16"/>
  <c r="J959" i="16"/>
  <c r="J120" i="16" s="1"/>
  <c r="R257" i="17"/>
  <c r="R134" i="18"/>
  <c r="R127" i="18" s="1"/>
  <c r="R126" i="18" s="1"/>
  <c r="R156" i="18"/>
  <c r="R125" i="19"/>
  <c r="R124" i="19"/>
  <c r="R123" i="19"/>
  <c r="R134" i="19"/>
  <c r="R144" i="20"/>
  <c r="R124" i="20" s="1"/>
  <c r="R123" i="20" s="1"/>
  <c r="P140" i="21"/>
  <c r="T155" i="21"/>
  <c r="BK183" i="21"/>
  <c r="J183" i="21"/>
  <c r="J103" i="21" s="1"/>
  <c r="T183" i="21"/>
  <c r="T250" i="21"/>
  <c r="BK140" i="22"/>
  <c r="T140" i="22"/>
  <c r="P207" i="22"/>
  <c r="T155" i="24"/>
  <c r="R129" i="35"/>
  <c r="P265" i="35"/>
  <c r="BK182" i="3"/>
  <c r="J182" i="3" s="1"/>
  <c r="J102" i="3" s="1"/>
  <c r="R189" i="5"/>
  <c r="R218" i="7"/>
  <c r="R227" i="7"/>
  <c r="P122" i="8"/>
  <c r="P121" i="8"/>
  <c r="AU105" i="1" s="1"/>
  <c r="BK200" i="9"/>
  <c r="J200" i="9"/>
  <c r="J102" i="9" s="1"/>
  <c r="P280" i="9"/>
  <c r="R214" i="10"/>
  <c r="BK609" i="10"/>
  <c r="J609" i="10"/>
  <c r="J111" i="10"/>
  <c r="P676" i="10"/>
  <c r="P708" i="10"/>
  <c r="T708" i="10"/>
  <c r="R858" i="10"/>
  <c r="T886" i="10"/>
  <c r="P128" i="11"/>
  <c r="P127" i="11" s="1"/>
  <c r="BK345" i="23"/>
  <c r="J345" i="23"/>
  <c r="J106" i="23"/>
  <c r="T661" i="23"/>
  <c r="T737" i="23"/>
  <c r="P759" i="23"/>
  <c r="BK969" i="23"/>
  <c r="J969" i="23"/>
  <c r="J121" i="23"/>
  <c r="P135" i="24"/>
  <c r="T181" i="24"/>
  <c r="R126" i="26"/>
  <c r="R125" i="26" s="1"/>
  <c r="R124" i="26" s="1"/>
  <c r="P127" i="27"/>
  <c r="R137" i="27"/>
  <c r="P141" i="29"/>
  <c r="P198" i="29"/>
  <c r="T248" i="29"/>
  <c r="T227" i="29" s="1"/>
  <c r="BK127" i="30"/>
  <c r="J127" i="30"/>
  <c r="J100" i="30" s="1"/>
  <c r="BK129" i="35"/>
  <c r="J129" i="35"/>
  <c r="J100" i="35"/>
  <c r="BK265" i="35"/>
  <c r="J265" i="35"/>
  <c r="J103" i="35"/>
  <c r="R166" i="9"/>
  <c r="T280" i="9"/>
  <c r="R402" i="10"/>
  <c r="T635" i="10"/>
  <c r="BK808" i="10"/>
  <c r="J808" i="10"/>
  <c r="J117" i="10" s="1"/>
  <c r="BK886" i="10"/>
  <c r="J886" i="10"/>
  <c r="J119" i="10"/>
  <c r="R145" i="23"/>
  <c r="R186" i="23"/>
  <c r="P230" i="23"/>
  <c r="R345" i="23"/>
  <c r="BK768" i="23"/>
  <c r="J768" i="23" s="1"/>
  <c r="J118" i="23" s="1"/>
  <c r="T969" i="23"/>
  <c r="R135" i="24"/>
  <c r="BK187" i="24"/>
  <c r="J187" i="24"/>
  <c r="J106" i="24"/>
  <c r="BK162" i="25"/>
  <c r="J162" i="25"/>
  <c r="J101" i="25"/>
  <c r="BK126" i="26"/>
  <c r="J126" i="26" s="1"/>
  <c r="J100" i="26" s="1"/>
  <c r="T187" i="26"/>
  <c r="T130" i="27"/>
  <c r="P141" i="27"/>
  <c r="BK125" i="28"/>
  <c r="BK124" i="28" s="1"/>
  <c r="J124" i="28" s="1"/>
  <c r="J99" i="28" s="1"/>
  <c r="BK167" i="29"/>
  <c r="BK133" i="29" s="1"/>
  <c r="T198" i="29"/>
  <c r="BK228" i="29"/>
  <c r="J228" i="29"/>
  <c r="J108" i="29"/>
  <c r="BK248" i="29"/>
  <c r="J248" i="29"/>
  <c r="J110" i="29"/>
  <c r="BK151" i="31"/>
  <c r="J151" i="31"/>
  <c r="J102" i="31"/>
  <c r="T198" i="31"/>
  <c r="BK142" i="32"/>
  <c r="J142" i="32"/>
  <c r="J101" i="32" s="1"/>
  <c r="BK177" i="33"/>
  <c r="J177" i="33"/>
  <c r="J103" i="33"/>
  <c r="P227" i="34"/>
  <c r="T292" i="34"/>
  <c r="T223" i="35"/>
  <c r="R286" i="35"/>
  <c r="R172" i="10"/>
  <c r="BK202" i="10"/>
  <c r="J202" i="10" s="1"/>
  <c r="J103" i="10" s="1"/>
  <c r="P330" i="10"/>
  <c r="T609" i="10"/>
  <c r="P657" i="10"/>
  <c r="P808" i="10"/>
  <c r="P902" i="10"/>
  <c r="BK128" i="11"/>
  <c r="J128" i="11"/>
  <c r="J100" i="11" s="1"/>
  <c r="P179" i="23"/>
  <c r="R179" i="23"/>
  <c r="BK230" i="23"/>
  <c r="J230" i="23"/>
  <c r="J103" i="23" s="1"/>
  <c r="T424" i="23"/>
  <c r="BK706" i="23"/>
  <c r="J706" i="23" s="1"/>
  <c r="J113" i="23" s="1"/>
  <c r="BK753" i="23"/>
  <c r="J753" i="23"/>
  <c r="J116" i="23" s="1"/>
  <c r="T753" i="23"/>
  <c r="T759" i="23"/>
  <c r="BK930" i="23"/>
  <c r="J930" i="23" s="1"/>
  <c r="J120" i="23" s="1"/>
  <c r="P155" i="24"/>
  <c r="BK181" i="24"/>
  <c r="J181" i="24"/>
  <c r="J104" i="24"/>
  <c r="T187" i="24"/>
  <c r="BK128" i="25"/>
  <c r="J128" i="25"/>
  <c r="J100" i="25" s="1"/>
  <c r="P162" i="25"/>
  <c r="R233" i="25"/>
  <c r="T126" i="26"/>
  <c r="T125" i="26"/>
  <c r="T124" i="26" s="1"/>
  <c r="T202" i="26"/>
  <c r="R151" i="31"/>
  <c r="P125" i="32"/>
  <c r="R161" i="33"/>
  <c r="P185" i="33"/>
  <c r="R129" i="34"/>
  <c r="T244" i="34"/>
  <c r="T129" i="35"/>
  <c r="P247" i="35"/>
  <c r="T265" i="35"/>
  <c r="BK122" i="2"/>
  <c r="BK121" i="2" s="1"/>
  <c r="J121" i="2" s="1"/>
  <c r="T128" i="3"/>
  <c r="R177" i="3"/>
  <c r="P122" i="4"/>
  <c r="P121" i="4"/>
  <c r="AU99" i="1" s="1"/>
  <c r="P189" i="5"/>
  <c r="BK122" i="6"/>
  <c r="J122" i="6" s="1"/>
  <c r="J99" i="6" s="1"/>
  <c r="T122" i="8"/>
  <c r="T121" i="8"/>
  <c r="R128" i="9"/>
  <c r="R127" i="9" s="1"/>
  <c r="R126" i="9" s="1"/>
  <c r="T285" i="9"/>
  <c r="T214" i="10"/>
  <c r="R676" i="10"/>
  <c r="R187" i="11"/>
  <c r="R181" i="11" s="1"/>
  <c r="BK187" i="26"/>
  <c r="J187" i="26"/>
  <c r="J101" i="26" s="1"/>
  <c r="T127" i="27"/>
  <c r="T126" i="27"/>
  <c r="T125" i="27" s="1"/>
  <c r="BK141" i="27"/>
  <c r="J141" i="27"/>
  <c r="J103" i="27"/>
  <c r="P125" i="28"/>
  <c r="P124" i="28" s="1"/>
  <c r="P123" i="28" s="1"/>
  <c r="AU129" i="1" s="1"/>
  <c r="T141" i="29"/>
  <c r="P192" i="29"/>
  <c r="P216" i="29"/>
  <c r="R228" i="29"/>
  <c r="T234" i="29"/>
  <c r="T127" i="30"/>
  <c r="T126" i="30" s="1"/>
  <c r="T125" i="30" s="1"/>
  <c r="R142" i="30"/>
  <c r="R132" i="30"/>
  <c r="P151" i="31"/>
  <c r="P127" i="31" s="1"/>
  <c r="P126" i="31" s="1"/>
  <c r="AU133" i="1" s="1"/>
  <c r="BK205" i="31"/>
  <c r="J205" i="31"/>
  <c r="J104" i="31" s="1"/>
  <c r="R125" i="32"/>
  <c r="R124" i="32"/>
  <c r="R123" i="32"/>
  <c r="R129" i="33"/>
  <c r="R177" i="33"/>
  <c r="BK292" i="34"/>
  <c r="J292" i="34" s="1"/>
  <c r="J103" i="34" s="1"/>
  <c r="P129" i="35"/>
  <c r="BK247" i="35"/>
  <c r="J247" i="35"/>
  <c r="J102" i="35"/>
  <c r="T286" i="35"/>
  <c r="BK182" i="36"/>
  <c r="J182" i="36"/>
  <c r="J101" i="36" s="1"/>
  <c r="P204" i="36"/>
  <c r="R214" i="36"/>
  <c r="P128" i="25"/>
  <c r="P202" i="26"/>
  <c r="R141" i="29"/>
  <c r="R216" i="29"/>
  <c r="T142" i="30"/>
  <c r="T132" i="30"/>
  <c r="R198" i="31"/>
  <c r="BK129" i="33"/>
  <c r="J129" i="33"/>
  <c r="J100" i="33" s="1"/>
  <c r="R223" i="35"/>
  <c r="P286" i="35"/>
  <c r="R122" i="4"/>
  <c r="R121" i="4"/>
  <c r="BK126" i="5"/>
  <c r="J126" i="5" s="1"/>
  <c r="J100" i="5" s="1"/>
  <c r="T189" i="5"/>
  <c r="T127" i="7"/>
  <c r="T227" i="7"/>
  <c r="T200" i="9"/>
  <c r="P144" i="10"/>
  <c r="BK181" i="10"/>
  <c r="J181" i="10"/>
  <c r="J102" i="10" s="1"/>
  <c r="P202" i="10"/>
  <c r="T330" i="10"/>
  <c r="P609" i="10"/>
  <c r="BK676" i="10"/>
  <c r="J676" i="10" s="1"/>
  <c r="J114" i="10" s="1"/>
  <c r="BK708" i="10"/>
  <c r="J708" i="10"/>
  <c r="J115" i="10" s="1"/>
  <c r="T858" i="10"/>
  <c r="R175" i="25"/>
  <c r="P187" i="26"/>
  <c r="R130" i="27"/>
  <c r="R141" i="27"/>
  <c r="T134" i="29"/>
  <c r="R198" i="29"/>
  <c r="P234" i="29"/>
  <c r="P177" i="33"/>
  <c r="P128" i="33" s="1"/>
  <c r="P127" i="33" s="1"/>
  <c r="AU136" i="1" s="1"/>
  <c r="AU135" i="1" s="1"/>
  <c r="BK223" i="35"/>
  <c r="BK128" i="35" s="1"/>
  <c r="BK127" i="35" s="1"/>
  <c r="J127" i="35" s="1"/>
  <c r="J32" i="35" s="1"/>
  <c r="R247" i="35"/>
  <c r="R265" i="35"/>
  <c r="BK128" i="36"/>
  <c r="P182" i="36"/>
  <c r="P127" i="36" s="1"/>
  <c r="P126" i="36" s="1"/>
  <c r="AU140" i="1" s="1"/>
  <c r="BK214" i="36"/>
  <c r="J214" i="36" s="1"/>
  <c r="J103" i="36" s="1"/>
  <c r="BK128" i="9"/>
  <c r="P166" i="9"/>
  <c r="BK128" i="31"/>
  <c r="J128" i="31" s="1"/>
  <c r="J100" i="31" s="1"/>
  <c r="P205" i="31"/>
  <c r="BK185" i="33"/>
  <c r="J185" i="33"/>
  <c r="J104" i="33"/>
  <c r="T128" i="36"/>
  <c r="BK204" i="36"/>
  <c r="J204" i="36"/>
  <c r="J102" i="36" s="1"/>
  <c r="P214" i="36"/>
  <c r="BK214" i="10"/>
  <c r="J214" i="10" s="1"/>
  <c r="J104" i="10" s="1"/>
  <c r="P382" i="10"/>
  <c r="T577" i="10"/>
  <c r="T716" i="10"/>
  <c r="BK902" i="10"/>
  <c r="J902" i="10"/>
  <c r="J120" i="10" s="1"/>
  <c r="R176" i="18"/>
  <c r="T125" i="19"/>
  <c r="R125" i="20"/>
  <c r="P132" i="21"/>
  <c r="R188" i="21"/>
  <c r="P160" i="22"/>
  <c r="R207" i="22"/>
  <c r="BK145" i="23"/>
  <c r="J145" i="23"/>
  <c r="J100" i="23" s="1"/>
  <c r="BK424" i="23"/>
  <c r="J424" i="23"/>
  <c r="J108" i="23" s="1"/>
  <c r="R721" i="23"/>
  <c r="BK759" i="23"/>
  <c r="J759" i="23"/>
  <c r="J117" i="23"/>
  <c r="P930" i="23"/>
  <c r="BK155" i="24"/>
  <c r="J155" i="24" s="1"/>
  <c r="J102" i="24" s="1"/>
  <c r="T196" i="24"/>
  <c r="P128" i="36"/>
  <c r="T182" i="36"/>
  <c r="T204" i="36"/>
  <c r="BK125" i="37"/>
  <c r="P134" i="37"/>
  <c r="P124" i="37" s="1"/>
  <c r="P123" i="37" s="1"/>
  <c r="AU142" i="1" s="1"/>
  <c r="AU141" i="1" s="1"/>
  <c r="BK144" i="10"/>
  <c r="J144" i="10" s="1"/>
  <c r="J100" i="10" s="1"/>
  <c r="BK172" i="10"/>
  <c r="J172" i="10" s="1"/>
  <c r="J101" i="10" s="1"/>
  <c r="T172" i="10"/>
  <c r="R181" i="10"/>
  <c r="R202" i="10"/>
  <c r="BK330" i="10"/>
  <c r="J330" i="10"/>
  <c r="J105" i="10" s="1"/>
  <c r="T382" i="10"/>
  <c r="R577" i="10"/>
  <c r="R635" i="10"/>
  <c r="R716" i="10"/>
  <c r="P142" i="30"/>
  <c r="P132" i="30" s="1"/>
  <c r="T129" i="33"/>
  <c r="BK161" i="33"/>
  <c r="J161" i="33" s="1"/>
  <c r="J102" i="33" s="1"/>
  <c r="T177" i="33"/>
  <c r="T185" i="33"/>
  <c r="T129" i="34"/>
  <c r="T128" i="34"/>
  <c r="T127" i="34" s="1"/>
  <c r="R227" i="34"/>
  <c r="T227" i="34"/>
  <c r="P292" i="34"/>
  <c r="P223" i="35"/>
  <c r="T247" i="35"/>
  <c r="BK286" i="35"/>
  <c r="J286" i="35" s="1"/>
  <c r="J104" i="35" s="1"/>
  <c r="R128" i="36"/>
  <c r="R182" i="36"/>
  <c r="R204" i="36"/>
  <c r="T214" i="36"/>
  <c r="P125" i="37"/>
  <c r="T125" i="37"/>
  <c r="R134" i="37"/>
  <c r="T122" i="2"/>
  <c r="T121" i="2" s="1"/>
  <c r="R182" i="3"/>
  <c r="T276" i="3"/>
  <c r="R289" i="3"/>
  <c r="R126" i="5"/>
  <c r="R125" i="5"/>
  <c r="R124" i="5"/>
  <c r="T198" i="5"/>
  <c r="BK127" i="7"/>
  <c r="BK126" i="7" s="1"/>
  <c r="J126" i="7" s="1"/>
  <c r="J99" i="7" s="1"/>
  <c r="T218" i="7"/>
  <c r="P236" i="7"/>
  <c r="P200" i="9"/>
  <c r="BK285" i="9"/>
  <c r="J285" i="9" s="1"/>
  <c r="J104" i="9" s="1"/>
  <c r="R144" i="10"/>
  <c r="P172" i="10"/>
  <c r="T181" i="10"/>
  <c r="R330" i="10"/>
  <c r="BK577" i="10"/>
  <c r="J577" i="10" s="1"/>
  <c r="J109" i="10" s="1"/>
  <c r="BK657" i="10"/>
  <c r="J657" i="10"/>
  <c r="J113" i="10"/>
  <c r="R808" i="10"/>
  <c r="R902" i="10"/>
  <c r="R140" i="21"/>
  <c r="T160" i="22"/>
  <c r="T310" i="23"/>
  <c r="BK375" i="23"/>
  <c r="J375" i="23" s="1"/>
  <c r="J107" i="23" s="1"/>
  <c r="BK661" i="23"/>
  <c r="J661" i="23"/>
  <c r="J109" i="23" s="1"/>
  <c r="P697" i="23"/>
  <c r="BK721" i="23"/>
  <c r="J721" i="23" s="1"/>
  <c r="J114" i="23" s="1"/>
  <c r="T721" i="23"/>
  <c r="T768" i="23"/>
  <c r="T882" i="23"/>
  <c r="R155" i="24"/>
  <c r="P181" i="24"/>
  <c r="P187" i="24"/>
  <c r="P186" i="24" s="1"/>
  <c r="T233" i="25"/>
  <c r="T128" i="31"/>
  <c r="BK198" i="31"/>
  <c r="J198" i="31"/>
  <c r="J103" i="31" s="1"/>
  <c r="R205" i="31"/>
  <c r="R125" i="37"/>
  <c r="R124" i="37" s="1"/>
  <c r="R123" i="37" s="1"/>
  <c r="BK134" i="37"/>
  <c r="J134" i="37" s="1"/>
  <c r="J101" i="37" s="1"/>
  <c r="T134" i="37"/>
  <c r="P118" i="38"/>
  <c r="P117" i="38"/>
  <c r="AU143" i="1"/>
  <c r="P128" i="3"/>
  <c r="P127" i="3" s="1"/>
  <c r="P126" i="3" s="1"/>
  <c r="AU97" i="1" s="1"/>
  <c r="BK177" i="3"/>
  <c r="J177" i="3"/>
  <c r="J101" i="3"/>
  <c r="T177" i="3"/>
  <c r="T126" i="5"/>
  <c r="T125" i="5"/>
  <c r="T124" i="5" s="1"/>
  <c r="P198" i="5"/>
  <c r="R122" i="6"/>
  <c r="R121" i="6" s="1"/>
  <c r="R127" i="7"/>
  <c r="P227" i="7"/>
  <c r="BK122" i="8"/>
  <c r="J122" i="8" s="1"/>
  <c r="J99" i="8" s="1"/>
  <c r="T128" i="9"/>
  <c r="T127" i="9" s="1"/>
  <c r="T126" i="9" s="1"/>
  <c r="P285" i="9"/>
  <c r="T144" i="10"/>
  <c r="P181" i="10"/>
  <c r="T202" i="10"/>
  <c r="T143" i="10" s="1"/>
  <c r="BK382" i="10"/>
  <c r="J382" i="10" s="1"/>
  <c r="J106" i="10" s="1"/>
  <c r="R609" i="10"/>
  <c r="T676" i="10"/>
  <c r="R708" i="10"/>
  <c r="P858" i="10"/>
  <c r="P886" i="10"/>
  <c r="BK187" i="11"/>
  <c r="J187" i="11" s="1"/>
  <c r="J104" i="11" s="1"/>
  <c r="R132" i="22"/>
  <c r="R140" i="22"/>
  <c r="BK207" i="22"/>
  <c r="J207" i="22"/>
  <c r="J103" i="22" s="1"/>
  <c r="R273" i="22"/>
  <c r="P239" i="23"/>
  <c r="BK310" i="23"/>
  <c r="J310" i="23"/>
  <c r="J105" i="23"/>
  <c r="P345" i="23"/>
  <c r="P661" i="23"/>
  <c r="T697" i="23"/>
  <c r="P768" i="23"/>
  <c r="P969" i="23"/>
  <c r="BK168" i="24"/>
  <c r="J168" i="24" s="1"/>
  <c r="J103" i="24" s="1"/>
  <c r="R196" i="24"/>
  <c r="R128" i="25"/>
  <c r="R127" i="25" s="1"/>
  <c r="R126" i="25" s="1"/>
  <c r="T162" i="25"/>
  <c r="P271" i="25"/>
  <c r="P130" i="27"/>
  <c r="P137" i="27"/>
  <c r="R125" i="28"/>
  <c r="R124" i="28"/>
  <c r="R123" i="28"/>
  <c r="BK134" i="29"/>
  <c r="J134" i="29"/>
  <c r="J100" i="29"/>
  <c r="P167" i="29"/>
  <c r="BK198" i="29"/>
  <c r="J198" i="29" s="1"/>
  <c r="J104" i="29" s="1"/>
  <c r="BK234" i="29"/>
  <c r="J234" i="29"/>
  <c r="J109" i="29" s="1"/>
  <c r="P128" i="31"/>
  <c r="P198" i="31"/>
  <c r="P142" i="32"/>
  <c r="BK244" i="34"/>
  <c r="J244" i="34"/>
  <c r="J102" i="34"/>
  <c r="R118" i="38"/>
  <c r="R117" i="38"/>
  <c r="BK186" i="23"/>
  <c r="J186" i="23" s="1"/>
  <c r="J102" i="23" s="1"/>
  <c r="BK239" i="23"/>
  <c r="J239" i="23"/>
  <c r="J104" i="23"/>
  <c r="P424" i="23"/>
  <c r="R706" i="23"/>
  <c r="R768" i="23"/>
  <c r="R969" i="23"/>
  <c r="T168" i="24"/>
  <c r="R187" i="24"/>
  <c r="R186" i="24"/>
  <c r="T175" i="25"/>
  <c r="BK271" i="25"/>
  <c r="J271" i="25"/>
  <c r="J104" i="25"/>
  <c r="BK202" i="26"/>
  <c r="J202" i="26"/>
  <c r="J102" i="26"/>
  <c r="T125" i="28"/>
  <c r="T124" i="28"/>
  <c r="T123" i="28"/>
  <c r="R134" i="29"/>
  <c r="T167" i="29"/>
  <c r="BK216" i="29"/>
  <c r="J216" i="29"/>
  <c r="J105" i="29"/>
  <c r="P228" i="29"/>
  <c r="P227" i="29"/>
  <c r="P248" i="29"/>
  <c r="R127" i="30"/>
  <c r="R126" i="30" s="1"/>
  <c r="BK142" i="30"/>
  <c r="J142" i="30"/>
  <c r="J103" i="30"/>
  <c r="R128" i="31"/>
  <c r="BK125" i="32"/>
  <c r="BK124" i="32"/>
  <c r="J124" i="32" s="1"/>
  <c r="J99" i="32" s="1"/>
  <c r="T142" i="32"/>
  <c r="P129" i="33"/>
  <c r="T161" i="33"/>
  <c r="R185" i="33"/>
  <c r="BK129" i="34"/>
  <c r="BK128" i="34" s="1"/>
  <c r="J128" i="34" s="1"/>
  <c r="J99" i="34" s="1"/>
  <c r="J129" i="34"/>
  <c r="J100" i="34" s="1"/>
  <c r="R244" i="34"/>
  <c r="BK118" i="38"/>
  <c r="J118" i="38"/>
  <c r="J97" i="38" s="1"/>
  <c r="T118" i="38"/>
  <c r="T117" i="38"/>
  <c r="BK285" i="22"/>
  <c r="J285" i="22" s="1"/>
  <c r="J106" i="22" s="1"/>
  <c r="BK262" i="21"/>
  <c r="J262" i="21" s="1"/>
  <c r="J106" i="21" s="1"/>
  <c r="BK288" i="22"/>
  <c r="BK287" i="22" s="1"/>
  <c r="J287" i="22" s="1"/>
  <c r="J107" i="22" s="1"/>
  <c r="BK179" i="11"/>
  <c r="BK127" i="11" s="1"/>
  <c r="J127" i="11" s="1"/>
  <c r="J99" i="11" s="1"/>
  <c r="BK724" i="16"/>
  <c r="J724" i="16"/>
  <c r="J110" i="16"/>
  <c r="BK127" i="12"/>
  <c r="BK268" i="17"/>
  <c r="J268" i="17" s="1"/>
  <c r="J102" i="17" s="1"/>
  <c r="BK131" i="18"/>
  <c r="J131" i="18" s="1"/>
  <c r="J101" i="18" s="1"/>
  <c r="BK575" i="10"/>
  <c r="J575" i="10" s="1"/>
  <c r="J108" i="10" s="1"/>
  <c r="BK128" i="18"/>
  <c r="J128" i="18" s="1"/>
  <c r="J100" i="18" s="1"/>
  <c r="BK265" i="21"/>
  <c r="J265" i="21" s="1"/>
  <c r="J108" i="21" s="1"/>
  <c r="BK225" i="29"/>
  <c r="J225" i="29"/>
  <c r="J106" i="29"/>
  <c r="BK128" i="28"/>
  <c r="J128" i="28"/>
  <c r="J101" i="28" s="1"/>
  <c r="BK158" i="33"/>
  <c r="J158" i="33" s="1"/>
  <c r="J101" i="33" s="1"/>
  <c r="BK385" i="34"/>
  <c r="J385" i="34"/>
  <c r="J105" i="34" s="1"/>
  <c r="BK192" i="33"/>
  <c r="J192" i="33"/>
  <c r="J105" i="33" s="1"/>
  <c r="BK369" i="34"/>
  <c r="J369" i="34"/>
  <c r="J104" i="34" s="1"/>
  <c r="BK182" i="11"/>
  <c r="J182" i="11"/>
  <c r="J103" i="11" s="1"/>
  <c r="BK133" i="30"/>
  <c r="J133" i="30" s="1"/>
  <c r="J102" i="30" s="1"/>
  <c r="BK132" i="30"/>
  <c r="J132" i="30" s="1"/>
  <c r="J101" i="30" s="1"/>
  <c r="BK224" i="36"/>
  <c r="J224" i="36"/>
  <c r="J104" i="36" s="1"/>
  <c r="BK328" i="35"/>
  <c r="J328" i="35" s="1"/>
  <c r="J105" i="35" s="1"/>
  <c r="BK694" i="23"/>
  <c r="J694" i="23" s="1"/>
  <c r="J110" i="23" s="1"/>
  <c r="BK131" i="24"/>
  <c r="BK130" i="24" s="1"/>
  <c r="J130" i="24" s="1"/>
  <c r="J99" i="24" s="1"/>
  <c r="BK148" i="31"/>
  <c r="J148" i="31"/>
  <c r="J101" i="31"/>
  <c r="J125" i="37"/>
  <c r="J100" i="37"/>
  <c r="BE119" i="38"/>
  <c r="BE125" i="38"/>
  <c r="BE135" i="38"/>
  <c r="F92" i="38"/>
  <c r="BE121" i="38"/>
  <c r="BE137" i="38"/>
  <c r="BE139" i="38"/>
  <c r="BE143" i="38"/>
  <c r="E85" i="38"/>
  <c r="J89" i="38"/>
  <c r="BE127" i="38"/>
  <c r="BE133" i="38"/>
  <c r="BE145" i="38"/>
  <c r="BE147" i="38"/>
  <c r="BE151" i="38"/>
  <c r="BE155" i="38"/>
  <c r="BE157" i="38"/>
  <c r="BE123" i="38"/>
  <c r="BE129" i="38"/>
  <c r="BE131" i="38"/>
  <c r="BE141" i="38"/>
  <c r="BE149" i="38"/>
  <c r="BE153" i="38"/>
  <c r="BE159" i="38"/>
  <c r="J128" i="36"/>
  <c r="J100" i="36"/>
  <c r="F94" i="37"/>
  <c r="E111" i="37"/>
  <c r="BE129" i="37"/>
  <c r="BE131" i="37"/>
  <c r="BE135" i="37"/>
  <c r="J117" i="37"/>
  <c r="BE133" i="37"/>
  <c r="BE127" i="37"/>
  <c r="BE126" i="37"/>
  <c r="BE137" i="37"/>
  <c r="BE136" i="36"/>
  <c r="BE144" i="36"/>
  <c r="E85" i="36"/>
  <c r="BE183" i="36"/>
  <c r="BE131" i="36"/>
  <c r="BE140" i="36"/>
  <c r="J91" i="36"/>
  <c r="F123" i="36"/>
  <c r="BE129" i="36"/>
  <c r="BE188" i="36"/>
  <c r="BE166" i="36"/>
  <c r="BE174" i="36"/>
  <c r="BE155" i="36"/>
  <c r="BE158" i="36"/>
  <c r="BE177" i="36"/>
  <c r="BE200" i="36"/>
  <c r="BE148" i="36"/>
  <c r="BE194" i="36"/>
  <c r="BE215" i="36"/>
  <c r="BE152" i="36"/>
  <c r="BE170" i="36"/>
  <c r="BE205" i="36"/>
  <c r="BE221" i="36"/>
  <c r="BE225" i="36"/>
  <c r="BC140" i="1"/>
  <c r="BE135" i="36"/>
  <c r="BE162" i="36"/>
  <c r="BE209" i="36"/>
  <c r="J121" i="35"/>
  <c r="BE145" i="35"/>
  <c r="F94" i="35"/>
  <c r="BE203" i="35"/>
  <c r="E85" i="35"/>
  <c r="BE196" i="35"/>
  <c r="BE219" i="35"/>
  <c r="BE224" i="35"/>
  <c r="BE130" i="35"/>
  <c r="BE300" i="35"/>
  <c r="BE175" i="35"/>
  <c r="BE181" i="35"/>
  <c r="BE213" i="35"/>
  <c r="BE271" i="35"/>
  <c r="BE303" i="35"/>
  <c r="BE306" i="35"/>
  <c r="BE309" i="35"/>
  <c r="BE287" i="35"/>
  <c r="BE292" i="35"/>
  <c r="BE324" i="35"/>
  <c r="BE141" i="35"/>
  <c r="BE151" i="35"/>
  <c r="BE157" i="35"/>
  <c r="BE211" i="35"/>
  <c r="BE229" i="35"/>
  <c r="BE234" i="35"/>
  <c r="BE239" i="35"/>
  <c r="BE253" i="35"/>
  <c r="BE266" i="35"/>
  <c r="BE276" i="35"/>
  <c r="BE316" i="35"/>
  <c r="BE321" i="35"/>
  <c r="BE313" i="35"/>
  <c r="BE329" i="35"/>
  <c r="BE296" i="35"/>
  <c r="BE134" i="35"/>
  <c r="BE138" i="35"/>
  <c r="BE163" i="35"/>
  <c r="BE169" i="35"/>
  <c r="BE248" i="35"/>
  <c r="BE258" i="35"/>
  <c r="BE281" i="35"/>
  <c r="BE155" i="35"/>
  <c r="BE243" i="35"/>
  <c r="BE216" i="35"/>
  <c r="BK128" i="33"/>
  <c r="J128" i="33" s="1"/>
  <c r="J99" i="33" s="1"/>
  <c r="BE134" i="34"/>
  <c r="BE153" i="34"/>
  <c r="BE170" i="34"/>
  <c r="BE166" i="34"/>
  <c r="BE221" i="34"/>
  <c r="BE144" i="34"/>
  <c r="BE210" i="34"/>
  <c r="BE345" i="34"/>
  <c r="BE236" i="34"/>
  <c r="BE250" i="34"/>
  <c r="BE255" i="34"/>
  <c r="BE265" i="34"/>
  <c r="BE328" i="34"/>
  <c r="BE361" i="34"/>
  <c r="BE365" i="34"/>
  <c r="BE282" i="34"/>
  <c r="BE297" i="34"/>
  <c r="BE301" i="34"/>
  <c r="BE319" i="34"/>
  <c r="BE333" i="34"/>
  <c r="BE349" i="34"/>
  <c r="BE139" i="34"/>
  <c r="BE214" i="34"/>
  <c r="BE228" i="34"/>
  <c r="BE232" i="34"/>
  <c r="BE240" i="34"/>
  <c r="BE245" i="34"/>
  <c r="BE308" i="34"/>
  <c r="BE337" i="34"/>
  <c r="BE353" i="34"/>
  <c r="BE386" i="34"/>
  <c r="E85" i="34"/>
  <c r="F94" i="34"/>
  <c r="J121" i="34"/>
  <c r="BE148" i="34"/>
  <c r="BE218" i="34"/>
  <c r="BE357" i="34"/>
  <c r="BE370" i="34"/>
  <c r="BE287" i="34"/>
  <c r="BE314" i="34"/>
  <c r="BE341" i="34"/>
  <c r="BE180" i="34"/>
  <c r="BE203" i="34"/>
  <c r="BE157" i="34"/>
  <c r="BE162" i="34"/>
  <c r="BE174" i="34"/>
  <c r="BE207" i="34"/>
  <c r="BE260" i="34"/>
  <c r="BE271" i="34"/>
  <c r="BE277" i="34"/>
  <c r="BE381" i="34"/>
  <c r="BE130" i="34"/>
  <c r="BE135" i="34"/>
  <c r="BE188" i="34"/>
  <c r="BE191" i="34"/>
  <c r="BE197" i="34"/>
  <c r="BE293" i="34"/>
  <c r="BE324" i="34"/>
  <c r="E85" i="33"/>
  <c r="F124" i="33"/>
  <c r="BE143" i="33"/>
  <c r="BE140" i="33"/>
  <c r="J125" i="32"/>
  <c r="J100" i="32"/>
  <c r="BE130" i="33"/>
  <c r="BE193" i="33"/>
  <c r="J91" i="33"/>
  <c r="BE137" i="33"/>
  <c r="BE148" i="33"/>
  <c r="BE159" i="33"/>
  <c r="BE168" i="33"/>
  <c r="BE175" i="33"/>
  <c r="BE183" i="33"/>
  <c r="BE189" i="33"/>
  <c r="BE135" i="33"/>
  <c r="BE156" i="33"/>
  <c r="BE172" i="33"/>
  <c r="BE162" i="33"/>
  <c r="BE164" i="33"/>
  <c r="BE166" i="33"/>
  <c r="BE174" i="33"/>
  <c r="BE176" i="33"/>
  <c r="BE180" i="33"/>
  <c r="BE132" i="33"/>
  <c r="BE146" i="33"/>
  <c r="BE154" i="33"/>
  <c r="BE170" i="33"/>
  <c r="BE178" i="33"/>
  <c r="BE186" i="33"/>
  <c r="F94" i="32"/>
  <c r="J91" i="32"/>
  <c r="BE130" i="32"/>
  <c r="BE140" i="32"/>
  <c r="BE143" i="32"/>
  <c r="E111" i="32"/>
  <c r="BE126" i="32"/>
  <c r="BE128" i="32"/>
  <c r="BE145" i="32"/>
  <c r="BE134" i="32"/>
  <c r="BE146" i="32"/>
  <c r="BE132" i="32"/>
  <c r="BE136" i="32"/>
  <c r="BE138" i="32"/>
  <c r="BE144" i="32"/>
  <c r="BE147" i="32"/>
  <c r="BE148" i="32"/>
  <c r="BE150" i="32"/>
  <c r="J91" i="31"/>
  <c r="F94" i="31"/>
  <c r="BE129" i="31"/>
  <c r="E85" i="31"/>
  <c r="BE137" i="31"/>
  <c r="BE133" i="31"/>
  <c r="BE135" i="31"/>
  <c r="BE140" i="31"/>
  <c r="BE141" i="31"/>
  <c r="BE144" i="31"/>
  <c r="BE134" i="31"/>
  <c r="BE142" i="31"/>
  <c r="BE147" i="31"/>
  <c r="BE153" i="31"/>
  <c r="BE161" i="31"/>
  <c r="BE164" i="31"/>
  <c r="BE166" i="31"/>
  <c r="BE177" i="31"/>
  <c r="BE152" i="31"/>
  <c r="BE158" i="31"/>
  <c r="BE174" i="31"/>
  <c r="BE183" i="31"/>
  <c r="BE149" i="31"/>
  <c r="BE157" i="31"/>
  <c r="BE159" i="31"/>
  <c r="BE160" i="31"/>
  <c r="BE170" i="31"/>
  <c r="BE179" i="31"/>
  <c r="BE190" i="31"/>
  <c r="BE194" i="31"/>
  <c r="BE200" i="31"/>
  <c r="BE203" i="31"/>
  <c r="BE136" i="31"/>
  <c r="BE146" i="31"/>
  <c r="BE155" i="31"/>
  <c r="BE168" i="31"/>
  <c r="BE178" i="31"/>
  <c r="BE193" i="31"/>
  <c r="BE201" i="31"/>
  <c r="BE131" i="31"/>
  <c r="BE132" i="31"/>
  <c r="BE138" i="31"/>
  <c r="BE139" i="31"/>
  <c r="BE143" i="31"/>
  <c r="BE145" i="31"/>
  <c r="BE154" i="31"/>
  <c r="BE156" i="31"/>
  <c r="BE162" i="31"/>
  <c r="BE172" i="31"/>
  <c r="BE175" i="31"/>
  <c r="BE176" i="31"/>
  <c r="BE180" i="31"/>
  <c r="BE181" i="31"/>
  <c r="BE185" i="31"/>
  <c r="BE187" i="31"/>
  <c r="BE189" i="31"/>
  <c r="BE191" i="31"/>
  <c r="BE195" i="31"/>
  <c r="BE197" i="31"/>
  <c r="BE199" i="31"/>
  <c r="BE202" i="31"/>
  <c r="BE204" i="31"/>
  <c r="BE206" i="31"/>
  <c r="BE208" i="31"/>
  <c r="BE209" i="31"/>
  <c r="BE210" i="31"/>
  <c r="J91" i="30"/>
  <c r="F94" i="30"/>
  <c r="BE128" i="30"/>
  <c r="E113" i="30"/>
  <c r="BE134" i="30"/>
  <c r="BE143" i="30"/>
  <c r="BE144" i="30"/>
  <c r="BE129" i="30"/>
  <c r="F94" i="29"/>
  <c r="BE135" i="29"/>
  <c r="J126" i="29"/>
  <c r="BE142" i="29"/>
  <c r="BE148" i="29"/>
  <c r="BE161" i="29"/>
  <c r="BE168" i="29"/>
  <c r="E85" i="29"/>
  <c r="BE155" i="29"/>
  <c r="BE185" i="29"/>
  <c r="BE203" i="29"/>
  <c r="BE218" i="29"/>
  <c r="BE244" i="29"/>
  <c r="BE177" i="29"/>
  <c r="BE181" i="29"/>
  <c r="BE196" i="29"/>
  <c r="BE197" i="29"/>
  <c r="BE199" i="29"/>
  <c r="BE201" i="29"/>
  <c r="BE233" i="29"/>
  <c r="BE235" i="29"/>
  <c r="BE249" i="29"/>
  <c r="BE251" i="29"/>
  <c r="BE259" i="29"/>
  <c r="BE260" i="29"/>
  <c r="BE139" i="29"/>
  <c r="BE173" i="29"/>
  <c r="BE205" i="29"/>
  <c r="BE208" i="29"/>
  <c r="BE250" i="29"/>
  <c r="BE172" i="29"/>
  <c r="BE189" i="29"/>
  <c r="BE193" i="29"/>
  <c r="BE221" i="29"/>
  <c r="BE213" i="29"/>
  <c r="BE217" i="29"/>
  <c r="BE226" i="29"/>
  <c r="BE229" i="29"/>
  <c r="BE240" i="29"/>
  <c r="J91" i="28"/>
  <c r="E85" i="28"/>
  <c r="F120" i="28"/>
  <c r="BE127" i="28"/>
  <c r="BE129" i="28"/>
  <c r="BE126" i="28"/>
  <c r="E113" i="27"/>
  <c r="BK125" i="26"/>
  <c r="BK124" i="26" s="1"/>
  <c r="J124" i="26" s="1"/>
  <c r="J32" i="26" s="1"/>
  <c r="BE132" i="27"/>
  <c r="BE136" i="27"/>
  <c r="BE142" i="27"/>
  <c r="BE145" i="27"/>
  <c r="F94" i="27"/>
  <c r="BE133" i="27"/>
  <c r="BE135" i="27"/>
  <c r="BE128" i="27"/>
  <c r="BE129" i="27"/>
  <c r="BE138" i="27"/>
  <c r="BE134" i="27"/>
  <c r="BE140" i="27"/>
  <c r="BE143" i="27"/>
  <c r="BE144" i="27"/>
  <c r="J91" i="27"/>
  <c r="BE131" i="27"/>
  <c r="BE139" i="27"/>
  <c r="BK127" i="25"/>
  <c r="BK126" i="25" s="1"/>
  <c r="J126" i="25" s="1"/>
  <c r="J32" i="25" s="1"/>
  <c r="E85" i="26"/>
  <c r="J91" i="26"/>
  <c r="BE135" i="26"/>
  <c r="BE127" i="26"/>
  <c r="BE131" i="26"/>
  <c r="BE139" i="26"/>
  <c r="F94" i="26"/>
  <c r="BE141" i="26"/>
  <c r="BE147" i="26"/>
  <c r="BE155" i="26"/>
  <c r="BE161" i="26"/>
  <c r="BE169" i="26"/>
  <c r="BE185" i="26"/>
  <c r="BE157" i="26"/>
  <c r="BE167" i="26"/>
  <c r="BE189" i="26"/>
  <c r="BE143" i="26"/>
  <c r="BE163" i="26"/>
  <c r="BE200" i="26"/>
  <c r="BE206" i="26"/>
  <c r="BE181" i="26"/>
  <c r="BE188" i="26"/>
  <c r="BE191" i="26"/>
  <c r="BE192" i="26"/>
  <c r="BE196" i="26"/>
  <c r="BE205" i="26"/>
  <c r="BE208" i="26"/>
  <c r="BE129" i="26"/>
  <c r="BE133" i="26"/>
  <c r="BE137" i="26"/>
  <c r="BE145" i="26"/>
  <c r="BE149" i="26"/>
  <c r="BE151" i="26"/>
  <c r="BE153" i="26"/>
  <c r="BE159" i="26"/>
  <c r="BE165" i="26"/>
  <c r="BE171" i="26"/>
  <c r="BE173" i="26"/>
  <c r="BE175" i="26"/>
  <c r="BE177" i="26"/>
  <c r="BE179" i="26"/>
  <c r="BE183" i="26"/>
  <c r="BE190" i="26"/>
  <c r="BE194" i="26"/>
  <c r="BE198" i="26"/>
  <c r="BE203" i="26"/>
  <c r="BE204" i="26"/>
  <c r="BE207" i="26"/>
  <c r="BE209" i="26"/>
  <c r="BE210" i="26"/>
  <c r="BE212" i="26"/>
  <c r="BE213" i="26"/>
  <c r="BE194" i="25"/>
  <c r="BE209" i="25"/>
  <c r="BE211" i="25"/>
  <c r="BE224" i="25"/>
  <c r="BE213" i="25"/>
  <c r="BE217" i="25"/>
  <c r="BE219" i="25"/>
  <c r="BE221" i="25"/>
  <c r="BE228" i="25"/>
  <c r="BE234" i="25"/>
  <c r="BE158" i="25"/>
  <c r="BE160" i="25"/>
  <c r="BE170" i="25"/>
  <c r="BE159" i="25"/>
  <c r="BE171" i="25"/>
  <c r="BE205" i="25"/>
  <c r="BE222" i="25"/>
  <c r="BE239" i="25"/>
  <c r="BE198" i="25"/>
  <c r="BE238" i="25"/>
  <c r="BE140" i="25"/>
  <c r="BE161" i="25"/>
  <c r="BE168" i="25"/>
  <c r="BE173" i="25"/>
  <c r="BE204" i="25"/>
  <c r="BE220" i="25"/>
  <c r="BE223" i="25"/>
  <c r="BE230" i="25"/>
  <c r="E85" i="25"/>
  <c r="F94" i="25"/>
  <c r="BE138" i="25"/>
  <c r="BE142" i="25"/>
  <c r="BE144" i="25"/>
  <c r="BE148" i="25"/>
  <c r="BE149" i="25"/>
  <c r="BE151" i="25"/>
  <c r="BE152" i="25"/>
  <c r="BE153" i="25"/>
  <c r="BE163" i="25"/>
  <c r="BE167" i="25"/>
  <c r="BE182" i="25"/>
  <c r="BE183" i="25"/>
  <c r="BE184" i="25"/>
  <c r="BE185" i="25"/>
  <c r="BE186" i="25"/>
  <c r="BE203" i="25"/>
  <c r="BE226" i="25"/>
  <c r="BE235" i="25"/>
  <c r="BE242" i="25"/>
  <c r="BE131" i="25"/>
  <c r="BE145" i="25"/>
  <c r="J91" i="25"/>
  <c r="BE129" i="25"/>
  <c r="BE196" i="25"/>
  <c r="BE206" i="25"/>
  <c r="BE207" i="25"/>
  <c r="BE215" i="25"/>
  <c r="BE232" i="25"/>
  <c r="BE243" i="25"/>
  <c r="BE248" i="25"/>
  <c r="BE255" i="25"/>
  <c r="BE245" i="25"/>
  <c r="BE246" i="25"/>
  <c r="BE249" i="25"/>
  <c r="BE264" i="25"/>
  <c r="BE272" i="25"/>
  <c r="BE172" i="25"/>
  <c r="BE177" i="25"/>
  <c r="BE240" i="25"/>
  <c r="BE244" i="25"/>
  <c r="BE247" i="25"/>
  <c r="BE156" i="25"/>
  <c r="BE265" i="25"/>
  <c r="J131" i="24"/>
  <c r="J100" i="24"/>
  <c r="BE192" i="25"/>
  <c r="BE267" i="25"/>
  <c r="BK186" i="24"/>
  <c r="J186" i="24" s="1"/>
  <c r="J105" i="24" s="1"/>
  <c r="BE133" i="25"/>
  <c r="BE137" i="25"/>
  <c r="BE139" i="25"/>
  <c r="BE141" i="25"/>
  <c r="BE143" i="25"/>
  <c r="BE169" i="25"/>
  <c r="BE251" i="25"/>
  <c r="BE252" i="25"/>
  <c r="BE256" i="25"/>
  <c r="BE257" i="25"/>
  <c r="BE262" i="25"/>
  <c r="BE147" i="25"/>
  <c r="BE150" i="25"/>
  <c r="BE155" i="25"/>
  <c r="BE165" i="25"/>
  <c r="BE174" i="25"/>
  <c r="BE180" i="25"/>
  <c r="BE166" i="25"/>
  <c r="BE176" i="25"/>
  <c r="BE179" i="25"/>
  <c r="BE200" i="25"/>
  <c r="BE201" i="25"/>
  <c r="BE202" i="25"/>
  <c r="BE253" i="25"/>
  <c r="BE258" i="25"/>
  <c r="BE275" i="25"/>
  <c r="BE276" i="25"/>
  <c r="BE187" i="25"/>
  <c r="BE188" i="25"/>
  <c r="BE190" i="25"/>
  <c r="BE260" i="25"/>
  <c r="BE236" i="25"/>
  <c r="BE237" i="25"/>
  <c r="BE241" i="25"/>
  <c r="BE154" i="25"/>
  <c r="BE157" i="25"/>
  <c r="BE178" i="25"/>
  <c r="BE181" i="25"/>
  <c r="BE254" i="25"/>
  <c r="BE269" i="25"/>
  <c r="BE135" i="25"/>
  <c r="BE146" i="25"/>
  <c r="BE250" i="25"/>
  <c r="BE263" i="25"/>
  <c r="BE274" i="25"/>
  <c r="BE132" i="24"/>
  <c r="J91" i="24"/>
  <c r="BE156" i="24"/>
  <c r="F94" i="24"/>
  <c r="E117" i="24"/>
  <c r="BE142" i="24"/>
  <c r="BE150" i="24"/>
  <c r="BE151" i="24"/>
  <c r="BE169" i="24"/>
  <c r="BE174" i="24"/>
  <c r="BE182" i="24"/>
  <c r="BE183" i="24"/>
  <c r="BE188" i="24"/>
  <c r="BE136" i="24"/>
  <c r="BE160" i="24"/>
  <c r="BE202" i="24"/>
  <c r="BE149" i="24"/>
  <c r="BE197" i="24"/>
  <c r="BE148" i="24"/>
  <c r="BE164" i="24"/>
  <c r="BE192" i="24"/>
  <c r="F140" i="23"/>
  <c r="BE161" i="23"/>
  <c r="BE168" i="23"/>
  <c r="BE210" i="23"/>
  <c r="BE212" i="23"/>
  <c r="BE359" i="23"/>
  <c r="BE525" i="23"/>
  <c r="BE663" i="23"/>
  <c r="BE719" i="23"/>
  <c r="BE776" i="23"/>
  <c r="BE259" i="23"/>
  <c r="BE576" i="23"/>
  <c r="BE624" i="23"/>
  <c r="BE640" i="23"/>
  <c r="BE653" i="23"/>
  <c r="BE657" i="23"/>
  <c r="BE662" i="23"/>
  <c r="BE669" i="23"/>
  <c r="BE679" i="23"/>
  <c r="BE691" i="23"/>
  <c r="BE713" i="23"/>
  <c r="BE742" i="23"/>
  <c r="BE750" i="23"/>
  <c r="BE778" i="23"/>
  <c r="BE803" i="23"/>
  <c r="BE806" i="23"/>
  <c r="BE834" i="23"/>
  <c r="E131" i="23"/>
  <c r="BE149" i="23"/>
  <c r="BE197" i="23"/>
  <c r="BE221" i="23"/>
  <c r="BE231" i="23"/>
  <c r="BE247" i="23"/>
  <c r="BE276" i="23"/>
  <c r="BE311" i="23"/>
  <c r="BE316" i="23"/>
  <c r="BE360" i="23"/>
  <c r="BE722" i="23"/>
  <c r="BE752" i="23"/>
  <c r="BE769" i="23"/>
  <c r="BE846" i="23"/>
  <c r="BE335" i="23"/>
  <c r="BE392" i="23"/>
  <c r="BE400" i="23"/>
  <c r="BE729" i="23"/>
  <c r="BE731" i="23"/>
  <c r="BE736" i="23"/>
  <c r="BE850" i="23"/>
  <c r="BE854" i="23"/>
  <c r="BE866" i="23"/>
  <c r="BE240" i="23"/>
  <c r="BE263" i="23"/>
  <c r="BE290" i="23"/>
  <c r="BE300" i="23"/>
  <c r="BE303" i="23"/>
  <c r="BE323" i="23"/>
  <c r="BE396" i="23"/>
  <c r="BE438" i="23"/>
  <c r="BE453" i="23"/>
  <c r="BE541" i="23"/>
  <c r="BE547" i="23"/>
  <c r="BE574" i="23"/>
  <c r="BE698" i="23"/>
  <c r="BE705" i="23"/>
  <c r="BE707" i="23"/>
  <c r="BE716" i="23"/>
  <c r="BE720" i="23"/>
  <c r="BE726" i="23"/>
  <c r="BE738" i="23"/>
  <c r="J91" i="23"/>
  <c r="BE153" i="23"/>
  <c r="BE156" i="23"/>
  <c r="BE183" i="23"/>
  <c r="BE297" i="23"/>
  <c r="BE338" i="23"/>
  <c r="BE364" i="23"/>
  <c r="BE386" i="23"/>
  <c r="BE687" i="23"/>
  <c r="BE187" i="23"/>
  <c r="BE618" i="23"/>
  <c r="BE734" i="23"/>
  <c r="BE746" i="23"/>
  <c r="BE764" i="23"/>
  <c r="BE146" i="23"/>
  <c r="BE166" i="23"/>
  <c r="BE171" i="23"/>
  <c r="BE537" i="23"/>
  <c r="BE650" i="23"/>
  <c r="BE673" i="23"/>
  <c r="BE703" i="23"/>
  <c r="BE250" i="23"/>
  <c r="BE467" i="23"/>
  <c r="BE479" i="23"/>
  <c r="BE523" i="23"/>
  <c r="BE931" i="23"/>
  <c r="BE963" i="23"/>
  <c r="BE307" i="23"/>
  <c r="BE319" i="23"/>
  <c r="BE327" i="23"/>
  <c r="BE357" i="23"/>
  <c r="BE366" i="23"/>
  <c r="BE599" i="23"/>
  <c r="BE608" i="23"/>
  <c r="BE702" i="23"/>
  <c r="BE958" i="23"/>
  <c r="BE194" i="23"/>
  <c r="BE205" i="23"/>
  <c r="BE236" i="23"/>
  <c r="BE382" i="23"/>
  <c r="BE425" i="23"/>
  <c r="BE929" i="23"/>
  <c r="BE985" i="23"/>
  <c r="BE986" i="23"/>
  <c r="BE987" i="23"/>
  <c r="BE216" i="23"/>
  <c r="BE219" i="23"/>
  <c r="BE224" i="23"/>
  <c r="BE506" i="23"/>
  <c r="BE966" i="23"/>
  <c r="BE988" i="23"/>
  <c r="BE331" i="23"/>
  <c r="BE341" i="23"/>
  <c r="BE346" i="23"/>
  <c r="BE367" i="23"/>
  <c r="BE477" i="23"/>
  <c r="BE590" i="23"/>
  <c r="BE884" i="23"/>
  <c r="BE911" i="23"/>
  <c r="BE912" i="23"/>
  <c r="BE488" i="23"/>
  <c r="BE509" i="23"/>
  <c r="BE558" i="23"/>
  <c r="BE633" i="23"/>
  <c r="BE862" i="23"/>
  <c r="BE874" i="23"/>
  <c r="BE898" i="23"/>
  <c r="BE943" i="23"/>
  <c r="BE970" i="23"/>
  <c r="BE978" i="23"/>
  <c r="BE180" i="23"/>
  <c r="BE202" i="23"/>
  <c r="BE306" i="23"/>
  <c r="BE456" i="23"/>
  <c r="BE462" i="23"/>
  <c r="BE481" i="23"/>
  <c r="BE483" i="23"/>
  <c r="BE581" i="23"/>
  <c r="BE605" i="23"/>
  <c r="BE758" i="23"/>
  <c r="BE760" i="23"/>
  <c r="BE800" i="23"/>
  <c r="BE809" i="23"/>
  <c r="BE838" i="23"/>
  <c r="BE878" i="23"/>
  <c r="BE889" i="23"/>
  <c r="BE895" i="23"/>
  <c r="BE918" i="23"/>
  <c r="BE957" i="23"/>
  <c r="BE473" i="23"/>
  <c r="BE484" i="23"/>
  <c r="BE486" i="23"/>
  <c r="BE515" i="23"/>
  <c r="BE520" i="23"/>
  <c r="BE593" i="23"/>
  <c r="BE176" i="23"/>
  <c r="BE191" i="23"/>
  <c r="BE376" i="23"/>
  <c r="BE378" i="23"/>
  <c r="BE404" i="23"/>
  <c r="BE412" i="23"/>
  <c r="BE433" i="23"/>
  <c r="BE529" i="23"/>
  <c r="BE564" i="23"/>
  <c r="BE568" i="23"/>
  <c r="BE585" i="23"/>
  <c r="BE612" i="23"/>
  <c r="BE647" i="23"/>
  <c r="BE695" i="23"/>
  <c r="BE842" i="23"/>
  <c r="BE858" i="23"/>
  <c r="BE903" i="23"/>
  <c r="BE907" i="23"/>
  <c r="BE944" i="23"/>
  <c r="BE965" i="23"/>
  <c r="BE279" i="23"/>
  <c r="BE293" i="23"/>
  <c r="BE408" i="23"/>
  <c r="BE416" i="23"/>
  <c r="BE420" i="23"/>
  <c r="BE428" i="23"/>
  <c r="BE429" i="23"/>
  <c r="BE432" i="23"/>
  <c r="BE449" i="23"/>
  <c r="BE469" i="23"/>
  <c r="BE499" i="23"/>
  <c r="BE512" i="23"/>
  <c r="BE533" i="23"/>
  <c r="BE683" i="23"/>
  <c r="BE754" i="23"/>
  <c r="BE831" i="23"/>
  <c r="BE870" i="23"/>
  <c r="BE883" i="23"/>
  <c r="BE923" i="23"/>
  <c r="BE928" i="23"/>
  <c r="BE977" i="23"/>
  <c r="BE151" i="22"/>
  <c r="BE153" i="22"/>
  <c r="J124" i="22"/>
  <c r="BE136" i="22"/>
  <c r="BE186" i="22"/>
  <c r="BE211" i="22"/>
  <c r="BE215" i="22"/>
  <c r="BE244" i="22"/>
  <c r="F94" i="22"/>
  <c r="BE152" i="22"/>
  <c r="BE179" i="22"/>
  <c r="BE194" i="22"/>
  <c r="BE175" i="22"/>
  <c r="BE180" i="22"/>
  <c r="BE230" i="22"/>
  <c r="BE198" i="22"/>
  <c r="BE201" i="22"/>
  <c r="E118" i="22"/>
  <c r="BE141" i="22"/>
  <c r="BE219" i="22"/>
  <c r="BE252" i="22"/>
  <c r="BE261" i="22"/>
  <c r="BE204" i="22"/>
  <c r="BE240" i="22"/>
  <c r="BE256" i="22"/>
  <c r="BE144" i="22"/>
  <c r="BE133" i="22"/>
  <c r="BE148" i="22"/>
  <c r="BE149" i="22"/>
  <c r="BE183" i="22"/>
  <c r="BE190" i="22"/>
  <c r="J140" i="21"/>
  <c r="J101" i="21"/>
  <c r="BE208" i="22"/>
  <c r="BE213" i="22"/>
  <c r="BE248" i="22"/>
  <c r="BE265" i="22"/>
  <c r="BE269" i="22"/>
  <c r="BE274" i="22"/>
  <c r="BE275" i="22"/>
  <c r="BE282" i="22"/>
  <c r="BE286" i="22"/>
  <c r="BE161" i="22"/>
  <c r="BE289" i="22"/>
  <c r="BE155" i="22"/>
  <c r="BE163" i="22"/>
  <c r="BE177" i="22"/>
  <c r="BE185" i="22"/>
  <c r="E118" i="21"/>
  <c r="BE147" i="21"/>
  <c r="BE133" i="21"/>
  <c r="BE136" i="21"/>
  <c r="BE144" i="21"/>
  <c r="BE174" i="21"/>
  <c r="BE180" i="21"/>
  <c r="BE191" i="21"/>
  <c r="BE151" i="21"/>
  <c r="BE179" i="21"/>
  <c r="BE225" i="21"/>
  <c r="J91" i="21"/>
  <c r="BE149" i="21"/>
  <c r="BE170" i="21"/>
  <c r="BE172" i="21"/>
  <c r="BE206" i="21"/>
  <c r="BE229" i="21"/>
  <c r="F127" i="21"/>
  <c r="BE141" i="21"/>
  <c r="BE148" i="21"/>
  <c r="BE156" i="21"/>
  <c r="BE177" i="21"/>
  <c r="BE195" i="21"/>
  <c r="BE266" i="21"/>
  <c r="BE187" i="21"/>
  <c r="BE189" i="21"/>
  <c r="BE246" i="21"/>
  <c r="BK124" i="20"/>
  <c r="J124" i="20"/>
  <c r="J99" i="20" s="1"/>
  <c r="BE238" i="21"/>
  <c r="BE242" i="21"/>
  <c r="BE221" i="21"/>
  <c r="BE252" i="21"/>
  <c r="BE259" i="21"/>
  <c r="BE184" i="21"/>
  <c r="BE217" i="21"/>
  <c r="BE158" i="21"/>
  <c r="BE173" i="21"/>
  <c r="BE233" i="21"/>
  <c r="BE251" i="21"/>
  <c r="BE263" i="21"/>
  <c r="E85" i="20"/>
  <c r="J91" i="20"/>
  <c r="F94" i="20"/>
  <c r="BE132" i="20"/>
  <c r="BE140" i="20"/>
  <c r="BE148" i="20"/>
  <c r="BE149" i="20"/>
  <c r="BE150" i="20"/>
  <c r="BE151" i="20"/>
  <c r="BE126" i="20"/>
  <c r="BE142" i="20"/>
  <c r="BE128" i="20"/>
  <c r="BE130" i="20"/>
  <c r="BE134" i="20"/>
  <c r="BE138" i="20"/>
  <c r="BE145" i="20"/>
  <c r="BE153" i="20"/>
  <c r="BE146" i="20"/>
  <c r="BE152" i="20"/>
  <c r="BE136" i="20"/>
  <c r="BE147" i="20"/>
  <c r="E85" i="19"/>
  <c r="F94" i="19"/>
  <c r="BE129" i="19"/>
  <c r="BE132" i="19"/>
  <c r="BE127" i="19"/>
  <c r="BE128" i="19"/>
  <c r="BE130" i="19"/>
  <c r="J117" i="19"/>
  <c r="BE133" i="19"/>
  <c r="BE126" i="19"/>
  <c r="BE131" i="19"/>
  <c r="BE135" i="19"/>
  <c r="BE136" i="19"/>
  <c r="F123" i="18"/>
  <c r="BK125" i="17"/>
  <c r="BK124" i="17"/>
  <c r="J124" i="17" s="1"/>
  <c r="J98" i="17" s="1"/>
  <c r="J91" i="18"/>
  <c r="BE132" i="18"/>
  <c r="BE135" i="18"/>
  <c r="BE138" i="18"/>
  <c r="BE144" i="18"/>
  <c r="BE149" i="18"/>
  <c r="BE142" i="18"/>
  <c r="BE147" i="18"/>
  <c r="BE155" i="18"/>
  <c r="BE160" i="18"/>
  <c r="BE164" i="18"/>
  <c r="BE163" i="18"/>
  <c r="BE153" i="18"/>
  <c r="BE165" i="18"/>
  <c r="BE168" i="18"/>
  <c r="BE170" i="18"/>
  <c r="BE172" i="18"/>
  <c r="E85" i="18"/>
  <c r="BE136" i="18"/>
  <c r="BE146" i="18"/>
  <c r="BE159" i="18"/>
  <c r="BE162" i="18"/>
  <c r="BE167" i="18"/>
  <c r="BE174" i="18"/>
  <c r="BE180" i="18"/>
  <c r="BE129" i="18"/>
  <c r="BE137" i="18"/>
  <c r="BE139" i="18"/>
  <c r="BE140" i="18"/>
  <c r="BE145" i="18"/>
  <c r="BE169" i="18"/>
  <c r="BE151" i="18"/>
  <c r="BE152" i="18"/>
  <c r="BE157" i="18"/>
  <c r="BE158" i="18"/>
  <c r="BE161" i="18"/>
  <c r="BE171" i="18"/>
  <c r="BE175" i="18"/>
  <c r="BE179" i="18"/>
  <c r="BE181" i="18"/>
  <c r="BE166" i="18"/>
  <c r="BE177" i="18"/>
  <c r="BE173" i="18"/>
  <c r="J144" i="16"/>
  <c r="J100" i="16"/>
  <c r="E112" i="17"/>
  <c r="F121" i="17"/>
  <c r="BE169" i="17"/>
  <c r="BE241" i="17"/>
  <c r="BE253" i="17"/>
  <c r="J118" i="17"/>
  <c r="BE127" i="17"/>
  <c r="BE154" i="17"/>
  <c r="BE188" i="17"/>
  <c r="BE207" i="17"/>
  <c r="BE213" i="17"/>
  <c r="BE224" i="17"/>
  <c r="BE228" i="17"/>
  <c r="BE232" i="17"/>
  <c r="BE258" i="17"/>
  <c r="BE263" i="17"/>
  <c r="BE269" i="17"/>
  <c r="BE554" i="16"/>
  <c r="BE569" i="16"/>
  <c r="BE620" i="16"/>
  <c r="BE254" i="16"/>
  <c r="BE542" i="16"/>
  <c r="BE600" i="16"/>
  <c r="BE646" i="16"/>
  <c r="BE246" i="16"/>
  <c r="BE299" i="16"/>
  <c r="BE336" i="16"/>
  <c r="BE353" i="16"/>
  <c r="BE625" i="16"/>
  <c r="BE610" i="16"/>
  <c r="BE652" i="16"/>
  <c r="BE145" i="16"/>
  <c r="BE489" i="16"/>
  <c r="BE520" i="16"/>
  <c r="BE548" i="16"/>
  <c r="BE700" i="16"/>
  <c r="BE317" i="16"/>
  <c r="BE331" i="16"/>
  <c r="BE341" i="16"/>
  <c r="BE708" i="16"/>
  <c r="BE199" i="16"/>
  <c r="BE225" i="16"/>
  <c r="BE448" i="16"/>
  <c r="BE470" i="16"/>
  <c r="BE502" i="16"/>
  <c r="BE545" i="16"/>
  <c r="BE595" i="16"/>
  <c r="BE209" i="16"/>
  <c r="BE241" i="16"/>
  <c r="BE633" i="16"/>
  <c r="BE665" i="16"/>
  <c r="BE696" i="16"/>
  <c r="E130" i="16"/>
  <c r="BE191" i="16"/>
  <c r="BE223" i="16"/>
  <c r="BE228" i="16"/>
  <c r="BE704" i="16"/>
  <c r="BE727" i="16"/>
  <c r="F94" i="16"/>
  <c r="BE854" i="16"/>
  <c r="BE150" i="16"/>
  <c r="BE155" i="16"/>
  <c r="BE179" i="16"/>
  <c r="BE260" i="16"/>
  <c r="BE287" i="16"/>
  <c r="BE474" i="16"/>
  <c r="BE478" i="16"/>
  <c r="BE501" i="16"/>
  <c r="BE503" i="16"/>
  <c r="BE860" i="16"/>
  <c r="BE880" i="16"/>
  <c r="BE910" i="16"/>
  <c r="BE924" i="16"/>
  <c r="BE348" i="16"/>
  <c r="BE411" i="16"/>
  <c r="BE495" i="16"/>
  <c r="BE537" i="16"/>
  <c r="BE754" i="16"/>
  <c r="BE776" i="16"/>
  <c r="BE799" i="16"/>
  <c r="BE809" i="16"/>
  <c r="BE811" i="16"/>
  <c r="BE816" i="16"/>
  <c r="BE828" i="16"/>
  <c r="BE836" i="16"/>
  <c r="BE848" i="16"/>
  <c r="BE866" i="16"/>
  <c r="BE868" i="16"/>
  <c r="BE886" i="16"/>
  <c r="BE892" i="16"/>
  <c r="BE914" i="16"/>
  <c r="BE940" i="16"/>
  <c r="BE213" i="16"/>
  <c r="BE435" i="16"/>
  <c r="BE590" i="16"/>
  <c r="BE746" i="16"/>
  <c r="BE781" i="16"/>
  <c r="BE804" i="16"/>
  <c r="BE822" i="16"/>
  <c r="BE874" i="16"/>
  <c r="BE901" i="16"/>
  <c r="BE906" i="16"/>
  <c r="BE920" i="16"/>
  <c r="BE946" i="16"/>
  <c r="BE960" i="16"/>
  <c r="BE772" i="16"/>
  <c r="BE789" i="16"/>
  <c r="BE794" i="16"/>
  <c r="BE842" i="16"/>
  <c r="BE928" i="16"/>
  <c r="BE930" i="16"/>
  <c r="BE952" i="16"/>
  <c r="BE958" i="16"/>
  <c r="BE176" i="16"/>
  <c r="BE787" i="16"/>
  <c r="BE834" i="16"/>
  <c r="BE898" i="16"/>
  <c r="BE935" i="16"/>
  <c r="BE979" i="16"/>
  <c r="BE980" i="16"/>
  <c r="J91" i="16"/>
  <c r="BE231" i="16"/>
  <c r="BE235" i="16"/>
  <c r="BE767" i="16"/>
  <c r="BE479" i="16"/>
  <c r="BE563" i="16"/>
  <c r="BE566" i="16"/>
  <c r="BE160" i="16"/>
  <c r="BE169" i="16"/>
  <c r="BE250" i="16"/>
  <c r="BE293" i="16"/>
  <c r="BE305" i="16"/>
  <c r="BE580" i="16"/>
  <c r="BE605" i="16"/>
  <c r="BE638" i="16"/>
  <c r="BE736" i="16"/>
  <c r="BE205" i="16"/>
  <c r="BE269" i="16"/>
  <c r="BE322" i="16"/>
  <c r="BE461" i="16"/>
  <c r="BE728" i="16"/>
  <c r="BE762" i="16"/>
  <c r="BE278" i="16"/>
  <c r="BE312" i="16"/>
  <c r="BE536" i="16"/>
  <c r="BE376" i="16"/>
  <c r="BE398" i="16"/>
  <c r="BE465" i="16"/>
  <c r="BE484" i="16"/>
  <c r="BE615" i="16"/>
  <c r="BE667" i="16"/>
  <c r="BE712" i="16"/>
  <c r="BE716" i="16"/>
  <c r="BE720" i="16"/>
  <c r="BE725" i="16"/>
  <c r="BE750" i="16"/>
  <c r="BE757" i="16"/>
  <c r="BE165" i="16"/>
  <c r="BE585" i="16"/>
  <c r="BE684" i="16"/>
  <c r="BE688" i="16"/>
  <c r="BE692" i="16"/>
  <c r="BE741" i="16"/>
  <c r="BK125" i="14"/>
  <c r="J125" i="14" s="1"/>
  <c r="J99" i="14" s="1"/>
  <c r="BE132" i="15"/>
  <c r="BE131" i="15"/>
  <c r="F122" i="15"/>
  <c r="J91" i="15"/>
  <c r="BE128" i="15"/>
  <c r="E85" i="15"/>
  <c r="BE130" i="15"/>
  <c r="BE133" i="15"/>
  <c r="BE134" i="15"/>
  <c r="BE136" i="15"/>
  <c r="BE135" i="15"/>
  <c r="BE141" i="15"/>
  <c r="BE142" i="15"/>
  <c r="BE146" i="15"/>
  <c r="BE143" i="15"/>
  <c r="BE145" i="15"/>
  <c r="BE147" i="15"/>
  <c r="BE153" i="15"/>
  <c r="BE137" i="15"/>
  <c r="BE139" i="15"/>
  <c r="BE149" i="15"/>
  <c r="BE140" i="15"/>
  <c r="BE152" i="15"/>
  <c r="BE148" i="15"/>
  <c r="F94" i="14"/>
  <c r="BE130" i="14"/>
  <c r="BK126" i="13"/>
  <c r="BK125" i="13"/>
  <c r="J125" i="13"/>
  <c r="J98" i="13"/>
  <c r="BE127" i="14"/>
  <c r="BE129" i="14"/>
  <c r="J91" i="14"/>
  <c r="BE128" i="14"/>
  <c r="BE131" i="14"/>
  <c r="BE133" i="14"/>
  <c r="E112" i="14"/>
  <c r="BE134" i="14"/>
  <c r="BE136" i="14"/>
  <c r="BE137" i="14"/>
  <c r="BE138" i="14"/>
  <c r="BE139" i="14"/>
  <c r="J127" i="12"/>
  <c r="J100" i="12" s="1"/>
  <c r="F122" i="13"/>
  <c r="BE134" i="13"/>
  <c r="J91" i="13"/>
  <c r="BE136" i="13"/>
  <c r="BE147" i="13"/>
  <c r="BE150" i="13"/>
  <c r="BE158" i="13"/>
  <c r="E85" i="13"/>
  <c r="BE128" i="13"/>
  <c r="BE140" i="13"/>
  <c r="BE145" i="13"/>
  <c r="BE132" i="13"/>
  <c r="BE152" i="13"/>
  <c r="BE165" i="13"/>
  <c r="BE168" i="13"/>
  <c r="BE154" i="13"/>
  <c r="BE169" i="13"/>
  <c r="BE171" i="13"/>
  <c r="BE172" i="13"/>
  <c r="BE130" i="13"/>
  <c r="BE138" i="13"/>
  <c r="BE143" i="13"/>
  <c r="BE156" i="13"/>
  <c r="BE160" i="13"/>
  <c r="BE162" i="13"/>
  <c r="BE166" i="13"/>
  <c r="BE170" i="13"/>
  <c r="E85" i="12"/>
  <c r="BE128" i="12"/>
  <c r="F122" i="12"/>
  <c r="BE131" i="12"/>
  <c r="BE132" i="12"/>
  <c r="BE135" i="12"/>
  <c r="BE137" i="12"/>
  <c r="BE147" i="12"/>
  <c r="BE145" i="12"/>
  <c r="BE157" i="12"/>
  <c r="J91" i="12"/>
  <c r="BE133" i="12"/>
  <c r="BE134" i="12"/>
  <c r="BE141" i="12"/>
  <c r="BE143" i="12"/>
  <c r="BE153" i="12"/>
  <c r="BE199" i="12"/>
  <c r="BE178" i="12"/>
  <c r="BE182" i="12"/>
  <c r="BE188" i="12"/>
  <c r="BE201" i="12"/>
  <c r="BE159" i="12"/>
  <c r="BE161" i="12"/>
  <c r="BE163" i="12"/>
  <c r="BE168" i="12"/>
  <c r="BE172" i="12"/>
  <c r="BE174" i="12"/>
  <c r="BE189" i="12"/>
  <c r="BE198" i="12"/>
  <c r="BE203" i="12"/>
  <c r="BE150" i="12"/>
  <c r="BE151" i="12"/>
  <c r="BE155" i="12"/>
  <c r="BE164" i="12"/>
  <c r="BE166" i="12"/>
  <c r="BE180" i="12"/>
  <c r="BE186" i="12"/>
  <c r="BE187" i="12"/>
  <c r="BE191" i="12"/>
  <c r="BE193" i="12"/>
  <c r="BE194" i="12"/>
  <c r="BE195" i="12"/>
  <c r="BE197" i="12"/>
  <c r="BE200" i="12"/>
  <c r="BE206" i="12"/>
  <c r="BE208" i="12"/>
  <c r="BE210" i="12"/>
  <c r="BE148" i="12"/>
  <c r="BE152" i="12"/>
  <c r="BE190" i="12"/>
  <c r="BE167" i="12"/>
  <c r="BE170" i="12"/>
  <c r="BE176" i="12"/>
  <c r="BE179" i="12"/>
  <c r="BE181" i="12"/>
  <c r="BE183" i="12"/>
  <c r="BE184" i="12"/>
  <c r="BE185" i="12"/>
  <c r="BE192" i="12"/>
  <c r="BE196" i="12"/>
  <c r="BE209" i="12"/>
  <c r="BE139" i="12"/>
  <c r="BE149" i="12"/>
  <c r="BE165" i="12"/>
  <c r="F123" i="11"/>
  <c r="J120" i="11"/>
  <c r="BE180" i="11"/>
  <c r="E114" i="11"/>
  <c r="BE156" i="11"/>
  <c r="BE160" i="11"/>
  <c r="BE129" i="11"/>
  <c r="BE140" i="11"/>
  <c r="BE144" i="11"/>
  <c r="BE150" i="11"/>
  <c r="BE169" i="11"/>
  <c r="BE174" i="11"/>
  <c r="BE183" i="11"/>
  <c r="BE188" i="11"/>
  <c r="BE193" i="11"/>
  <c r="J91" i="10"/>
  <c r="BE248" i="10"/>
  <c r="BE264" i="10"/>
  <c r="BE339" i="10"/>
  <c r="BE520" i="10"/>
  <c r="BE578" i="10"/>
  <c r="BE169" i="10"/>
  <c r="BE383" i="10"/>
  <c r="BE455" i="10"/>
  <c r="BE509" i="10"/>
  <c r="BE540" i="10"/>
  <c r="BE145" i="10"/>
  <c r="BE186" i="10"/>
  <c r="BE376" i="10"/>
  <c r="BE491" i="10"/>
  <c r="BE603" i="10"/>
  <c r="BE620" i="10"/>
  <c r="BE598" i="10"/>
  <c r="BE164" i="10"/>
  <c r="BE413" i="10"/>
  <c r="BE486" i="10"/>
  <c r="BE556" i="10"/>
  <c r="BE628" i="10"/>
  <c r="BE641" i="10"/>
  <c r="F139" i="10"/>
  <c r="BE149" i="10"/>
  <c r="BE636" i="10"/>
  <c r="BE663" i="10"/>
  <c r="BE235" i="10"/>
  <c r="BE314" i="10"/>
  <c r="BE321" i="10"/>
  <c r="BE325" i="10"/>
  <c r="BE499" i="10"/>
  <c r="BE548" i="10"/>
  <c r="BE570" i="10"/>
  <c r="BE610" i="10"/>
  <c r="BE624" i="10"/>
  <c r="BE646" i="10"/>
  <c r="BE651" i="10"/>
  <c r="BE683" i="10"/>
  <c r="BE819" i="10"/>
  <c r="BE852" i="10"/>
  <c r="BE891" i="10"/>
  <c r="BE388" i="10"/>
  <c r="BE418" i="10"/>
  <c r="BE428" i="10"/>
  <c r="BE464" i="10"/>
  <c r="BE918" i="10"/>
  <c r="J128" i="9"/>
  <c r="J100" i="9"/>
  <c r="E85" i="10"/>
  <c r="BE160" i="10"/>
  <c r="BE182" i="10"/>
  <c r="BE210" i="10"/>
  <c r="BE273" i="10"/>
  <c r="BE281" i="10"/>
  <c r="BE298" i="10"/>
  <c r="BE634" i="10"/>
  <c r="BE656" i="10"/>
  <c r="BE658" i="10"/>
  <c r="BE669" i="10"/>
  <c r="BE675" i="10"/>
  <c r="BE677" i="10"/>
  <c r="BE689" i="10"/>
  <c r="BE370" i="10"/>
  <c r="BE853" i="10"/>
  <c r="BE879" i="10"/>
  <c r="BE887" i="10"/>
  <c r="BE948" i="10"/>
  <c r="BE367" i="10"/>
  <c r="BE394" i="10"/>
  <c r="BE423" i="10"/>
  <c r="BE433" i="10"/>
  <c r="BE438" i="10"/>
  <c r="BE443" i="10"/>
  <c r="BE515" i="10"/>
  <c r="BE525" i="10"/>
  <c r="BE530" i="10"/>
  <c r="BE579" i="10"/>
  <c r="BE695" i="10"/>
  <c r="BE701" i="10"/>
  <c r="BE707" i="10"/>
  <c r="BE709" i="10"/>
  <c r="BE723" i="10"/>
  <c r="BE747" i="10"/>
  <c r="BE759" i="10"/>
  <c r="BE807" i="10"/>
  <c r="BE809" i="10"/>
  <c r="BE859" i="10"/>
  <c r="BE197" i="10"/>
  <c r="BE215" i="10"/>
  <c r="BE306" i="10"/>
  <c r="BE354" i="10"/>
  <c r="BE576" i="10"/>
  <c r="BE593" i="10"/>
  <c r="BE615" i="10"/>
  <c r="BE353" i="10"/>
  <c r="BE403" i="10"/>
  <c r="BE476" i="10"/>
  <c r="BE481" i="10"/>
  <c r="BE504" i="10"/>
  <c r="BE535" i="10"/>
  <c r="BE729" i="10"/>
  <c r="BE771" i="10"/>
  <c r="BE783" i="10"/>
  <c r="BE795" i="10"/>
  <c r="BE801" i="10"/>
  <c r="BE826" i="10"/>
  <c r="BE857" i="10"/>
  <c r="BE153" i="10"/>
  <c r="BE469" i="10"/>
  <c r="BE715" i="10"/>
  <c r="BE735" i="10"/>
  <c r="BE833" i="10"/>
  <c r="BE863" i="10"/>
  <c r="BE193" i="10"/>
  <c r="BE331" i="10"/>
  <c r="BE364" i="10"/>
  <c r="BE391" i="10"/>
  <c r="BE408" i="10"/>
  <c r="BE448" i="10"/>
  <c r="BE717" i="10"/>
  <c r="BE741" i="10"/>
  <c r="BE753" i="10"/>
  <c r="BE765" i="10"/>
  <c r="BE777" i="10"/>
  <c r="BE789" i="10"/>
  <c r="BE848" i="10"/>
  <c r="BE867" i="10"/>
  <c r="BE873" i="10"/>
  <c r="BE895" i="10"/>
  <c r="BE896" i="10"/>
  <c r="BE903" i="10"/>
  <c r="BE933" i="10"/>
  <c r="BE203" i="10"/>
  <c r="BE227" i="10"/>
  <c r="BE840" i="10"/>
  <c r="BE885" i="10"/>
  <c r="BE173" i="10"/>
  <c r="BE177" i="10"/>
  <c r="BE131" i="9"/>
  <c r="BE135" i="9"/>
  <c r="E85" i="9"/>
  <c r="J91" i="9"/>
  <c r="BE139" i="9"/>
  <c r="BE140" i="9"/>
  <c r="BE149" i="9"/>
  <c r="BE150" i="9"/>
  <c r="BE162" i="9"/>
  <c r="BE163" i="9"/>
  <c r="BE174" i="9"/>
  <c r="BE176" i="9"/>
  <c r="BE160" i="9"/>
  <c r="BE167" i="9"/>
  <c r="BE170" i="9"/>
  <c r="BE151" i="9"/>
  <c r="BE159" i="9"/>
  <c r="BE165" i="9"/>
  <c r="BE185" i="9"/>
  <c r="F123" i="9"/>
  <c r="BE129" i="9"/>
  <c r="BE132" i="9"/>
  <c r="BE133" i="9"/>
  <c r="BE141" i="9"/>
  <c r="BE196" i="9"/>
  <c r="BE137" i="9"/>
  <c r="BE154" i="9"/>
  <c r="BE155" i="9"/>
  <c r="BE158" i="9"/>
  <c r="BE177" i="9"/>
  <c r="BE205" i="9"/>
  <c r="BE143" i="9"/>
  <c r="BE146" i="9"/>
  <c r="BE178" i="9"/>
  <c r="BE182" i="9"/>
  <c r="BE191" i="9"/>
  <c r="BE207" i="9"/>
  <c r="BE222" i="9"/>
  <c r="BE217" i="9"/>
  <c r="BE190" i="9"/>
  <c r="BE215" i="9"/>
  <c r="BE218" i="9"/>
  <c r="BE156" i="9"/>
  <c r="BE179" i="9"/>
  <c r="BE197" i="9"/>
  <c r="BE198" i="9"/>
  <c r="BE203" i="9"/>
  <c r="BE209" i="9"/>
  <c r="BE226" i="9"/>
  <c r="BE228" i="9"/>
  <c r="BE235" i="9"/>
  <c r="BE252" i="9"/>
  <c r="BE136" i="9"/>
  <c r="BE152" i="9"/>
  <c r="BE153" i="9"/>
  <c r="BE180" i="9"/>
  <c r="BE186" i="9"/>
  <c r="BE216" i="9"/>
  <c r="BE230" i="9"/>
  <c r="BE258" i="9"/>
  <c r="BE260" i="9"/>
  <c r="BE142" i="9"/>
  <c r="BE147" i="9"/>
  <c r="BE161" i="9"/>
  <c r="BE193" i="9"/>
  <c r="BE194" i="9"/>
  <c r="BE212" i="9"/>
  <c r="BE223" i="9"/>
  <c r="BE239" i="9"/>
  <c r="BE241" i="9"/>
  <c r="BE245" i="9"/>
  <c r="BE263" i="9"/>
  <c r="BE281" i="9"/>
  <c r="BE247" i="9"/>
  <c r="BE251" i="9"/>
  <c r="BE262" i="9"/>
  <c r="BE276" i="9"/>
  <c r="BE138" i="9"/>
  <c r="BE144" i="9"/>
  <c r="BE145" i="9"/>
  <c r="BE148" i="9"/>
  <c r="BE164" i="9"/>
  <c r="BE172" i="9"/>
  <c r="BE181" i="9"/>
  <c r="BE183" i="9"/>
  <c r="BE184" i="9"/>
  <c r="BE224" i="9"/>
  <c r="BE227" i="9"/>
  <c r="BE237" i="9"/>
  <c r="BE243" i="9"/>
  <c r="BE249" i="9"/>
  <c r="BE256" i="9"/>
  <c r="BE270" i="9"/>
  <c r="BE157" i="9"/>
  <c r="BE169" i="9"/>
  <c r="BE192" i="9"/>
  <c r="BE199" i="9"/>
  <c r="BE206" i="9"/>
  <c r="BE208" i="9"/>
  <c r="BE214" i="9"/>
  <c r="BE229" i="9"/>
  <c r="BE232" i="9"/>
  <c r="BE274" i="9"/>
  <c r="BE283" i="9"/>
  <c r="BE288" i="9"/>
  <c r="BE187" i="9"/>
  <c r="BE188" i="9"/>
  <c r="BE189" i="9"/>
  <c r="BE195" i="9"/>
  <c r="BE201" i="9"/>
  <c r="BE210" i="9"/>
  <c r="BE211" i="9"/>
  <c r="BE213" i="9"/>
  <c r="BE219" i="9"/>
  <c r="BE220" i="9"/>
  <c r="BE221" i="9"/>
  <c r="BE225" i="9"/>
  <c r="BE231" i="9"/>
  <c r="BE233" i="9"/>
  <c r="BE253" i="9"/>
  <c r="BE254" i="9"/>
  <c r="BE255" i="9"/>
  <c r="BE257" i="9"/>
  <c r="BE259" i="9"/>
  <c r="BE261" i="9"/>
  <c r="BE264" i="9"/>
  <c r="BE266" i="9"/>
  <c r="BE268" i="9"/>
  <c r="BE272" i="9"/>
  <c r="BE278" i="9"/>
  <c r="BE286" i="9"/>
  <c r="BE290" i="9"/>
  <c r="BE292" i="9"/>
  <c r="BE294" i="9"/>
  <c r="BE125" i="8"/>
  <c r="J91" i="8"/>
  <c r="F118" i="8"/>
  <c r="BE127" i="8"/>
  <c r="E109" i="8"/>
  <c r="BE123" i="8"/>
  <c r="BE129" i="8"/>
  <c r="BE148" i="7"/>
  <c r="BE154" i="7"/>
  <c r="BE146" i="7"/>
  <c r="BE152" i="7"/>
  <c r="BE158" i="7"/>
  <c r="BE166" i="7"/>
  <c r="BE168" i="7"/>
  <c r="BE170" i="7"/>
  <c r="BE178" i="7"/>
  <c r="BE194" i="7"/>
  <c r="BE180" i="7"/>
  <c r="BE200" i="7"/>
  <c r="E113" i="7"/>
  <c r="F122" i="7"/>
  <c r="BE134" i="7"/>
  <c r="BE142" i="7"/>
  <c r="BE163" i="7"/>
  <c r="BE164" i="7"/>
  <c r="BE173" i="7"/>
  <c r="BE188" i="7"/>
  <c r="BE190" i="7"/>
  <c r="BE207" i="7"/>
  <c r="BE212" i="7"/>
  <c r="BE128" i="7"/>
  <c r="BE153" i="7"/>
  <c r="BE199" i="7"/>
  <c r="BE202" i="7"/>
  <c r="BE206" i="7"/>
  <c r="BE138" i="7"/>
  <c r="BE157" i="7"/>
  <c r="BE165" i="7"/>
  <c r="BE132" i="7"/>
  <c r="BE140" i="7"/>
  <c r="BE136" i="7"/>
  <c r="BE156" i="7"/>
  <c r="BE162" i="7"/>
  <c r="BE167" i="7"/>
  <c r="BE177" i="7"/>
  <c r="BE182" i="7"/>
  <c r="BE209" i="7"/>
  <c r="BE221" i="7"/>
  <c r="BE150" i="7"/>
  <c r="BE161" i="7"/>
  <c r="BE186" i="7"/>
  <c r="BE198" i="7"/>
  <c r="BE201" i="7"/>
  <c r="BE205" i="7"/>
  <c r="BE229" i="7"/>
  <c r="J91" i="7"/>
  <c r="BE130" i="7"/>
  <c r="BE147" i="7"/>
  <c r="BE159" i="7"/>
  <c r="BE174" i="7"/>
  <c r="BE175" i="7"/>
  <c r="BE176" i="7"/>
  <c r="BE216" i="7"/>
  <c r="BE237" i="7"/>
  <c r="BE239" i="7"/>
  <c r="BE243" i="7"/>
  <c r="BE223" i="7"/>
  <c r="BE228" i="7"/>
  <c r="BE144" i="7"/>
  <c r="BE169" i="7"/>
  <c r="BE171" i="7"/>
  <c r="BE214" i="7"/>
  <c r="BE219" i="7"/>
  <c r="BE225" i="7"/>
  <c r="BE232" i="7"/>
  <c r="BE149" i="7"/>
  <c r="BE151" i="7"/>
  <c r="BE155" i="7"/>
  <c r="BE160" i="7"/>
  <c r="BE172" i="7"/>
  <c r="BE184" i="7"/>
  <c r="BE192" i="7"/>
  <c r="BE196" i="7"/>
  <c r="BE203" i="7"/>
  <c r="BE204" i="7"/>
  <c r="BE208" i="7"/>
  <c r="BE210" i="7"/>
  <c r="BE211" i="7"/>
  <c r="BE230" i="7"/>
  <c r="BE234" i="7"/>
  <c r="BE241" i="7"/>
  <c r="E109" i="6"/>
  <c r="BE123" i="6"/>
  <c r="BE127" i="6"/>
  <c r="BE131" i="6"/>
  <c r="BE133" i="6"/>
  <c r="J91" i="6"/>
  <c r="BE125" i="6"/>
  <c r="BE141" i="6"/>
  <c r="BE144" i="6"/>
  <c r="BE129" i="6"/>
  <c r="BE137" i="6"/>
  <c r="BE135" i="6"/>
  <c r="BE139" i="6"/>
  <c r="BE157" i="6"/>
  <c r="BE161" i="6"/>
  <c r="BE169" i="6"/>
  <c r="BE146" i="6"/>
  <c r="BE148" i="6"/>
  <c r="F94" i="6"/>
  <c r="BE151" i="6"/>
  <c r="BE153" i="6"/>
  <c r="BE155" i="6"/>
  <c r="BE159" i="6"/>
  <c r="BE163" i="6"/>
  <c r="BE165" i="6"/>
  <c r="BE167" i="6"/>
  <c r="BE171" i="6"/>
  <c r="BE173" i="6"/>
  <c r="E85" i="5"/>
  <c r="BE133" i="5"/>
  <c r="F121" i="5"/>
  <c r="BE127" i="5"/>
  <c r="BE153" i="5"/>
  <c r="BE131" i="5"/>
  <c r="BE137" i="5"/>
  <c r="BE159" i="5"/>
  <c r="BE143" i="5"/>
  <c r="BE146" i="5"/>
  <c r="BE147" i="5"/>
  <c r="BE151" i="5"/>
  <c r="BE152" i="5"/>
  <c r="J91" i="5"/>
  <c r="BE134" i="5"/>
  <c r="BE158" i="5"/>
  <c r="BE179" i="5"/>
  <c r="BE168" i="5"/>
  <c r="BE136" i="5"/>
  <c r="BE145" i="5"/>
  <c r="BE148" i="5"/>
  <c r="BE162" i="5"/>
  <c r="BE176" i="5"/>
  <c r="BE142" i="5"/>
  <c r="BE156" i="5"/>
  <c r="BE166" i="5"/>
  <c r="BE178" i="5"/>
  <c r="BE183" i="5"/>
  <c r="BE164" i="5"/>
  <c r="BE174" i="5"/>
  <c r="BE181" i="5"/>
  <c r="BE182" i="5"/>
  <c r="BE205" i="5"/>
  <c r="BE149" i="5"/>
  <c r="BE150" i="5"/>
  <c r="BE155" i="5"/>
  <c r="BE157" i="5"/>
  <c r="BE160" i="5"/>
  <c r="BE170" i="5"/>
  <c r="BE180" i="5"/>
  <c r="BE184" i="5"/>
  <c r="BE194" i="5"/>
  <c r="BE196" i="5"/>
  <c r="BE154" i="5"/>
  <c r="BE185" i="5"/>
  <c r="BE190" i="5"/>
  <c r="BE138" i="5"/>
  <c r="BE140" i="5"/>
  <c r="BE144" i="5"/>
  <c r="BE199" i="5"/>
  <c r="BE203" i="5"/>
  <c r="BE139" i="5"/>
  <c r="BE141" i="5"/>
  <c r="BE201" i="5"/>
  <c r="BE129" i="5"/>
  <c r="BE172" i="5"/>
  <c r="BE187" i="5"/>
  <c r="BE192" i="5"/>
  <c r="J128" i="3"/>
  <c r="J100" i="3"/>
  <c r="J115" i="4"/>
  <c r="F118" i="4"/>
  <c r="BE127" i="4"/>
  <c r="BE135" i="4"/>
  <c r="E85" i="4"/>
  <c r="BE123" i="4"/>
  <c r="BE125" i="4"/>
  <c r="BE129" i="4"/>
  <c r="BE131" i="4"/>
  <c r="BE133" i="4"/>
  <c r="BE137" i="4"/>
  <c r="BE139" i="4"/>
  <c r="BE141" i="4"/>
  <c r="BE166" i="3"/>
  <c r="BE169" i="3"/>
  <c r="BE171" i="3"/>
  <c r="BE176" i="3"/>
  <c r="BE187" i="3"/>
  <c r="BE189" i="3"/>
  <c r="BE198" i="3"/>
  <c r="BE201" i="3"/>
  <c r="BE206" i="3"/>
  <c r="BE209" i="3"/>
  <c r="BE215" i="3"/>
  <c r="BE148" i="3"/>
  <c r="BE152" i="3"/>
  <c r="BE157" i="3"/>
  <c r="BE161" i="3"/>
  <c r="BE168" i="3"/>
  <c r="BE173" i="3"/>
  <c r="BE185" i="3"/>
  <c r="BE228" i="3"/>
  <c r="BE246" i="3"/>
  <c r="BE155" i="3"/>
  <c r="BE170" i="3"/>
  <c r="BE195" i="3"/>
  <c r="BE213" i="3"/>
  <c r="BE214" i="3"/>
  <c r="BE224" i="3"/>
  <c r="BE221" i="3"/>
  <c r="BE226" i="3"/>
  <c r="BE234" i="3"/>
  <c r="BE250" i="3"/>
  <c r="BE139" i="3"/>
  <c r="BE149" i="3"/>
  <c r="BE158" i="3"/>
  <c r="BE164" i="3"/>
  <c r="BE203" i="3"/>
  <c r="BE210" i="3"/>
  <c r="BE212" i="3"/>
  <c r="BE256" i="3"/>
  <c r="BE258" i="3"/>
  <c r="BE262" i="3"/>
  <c r="BE264" i="3"/>
  <c r="BE141" i="3"/>
  <c r="BE143" i="3"/>
  <c r="BE183" i="3"/>
  <c r="BE208" i="3"/>
  <c r="BE219" i="3"/>
  <c r="BE236" i="3"/>
  <c r="BE260" i="3"/>
  <c r="BE283" i="3"/>
  <c r="BE136" i="3"/>
  <c r="BE174" i="3"/>
  <c r="BE191" i="3"/>
  <c r="BE196" i="3"/>
  <c r="BE211" i="3"/>
  <c r="BE217" i="3"/>
  <c r="BE218" i="3"/>
  <c r="BE223" i="3"/>
  <c r="BE261" i="3"/>
  <c r="BE145" i="3"/>
  <c r="BE156" i="3"/>
  <c r="BE167" i="3"/>
  <c r="BE172" i="3"/>
  <c r="BE180" i="3"/>
  <c r="BE204" i="3"/>
  <c r="BE216" i="3"/>
  <c r="BE225" i="3"/>
  <c r="BE242" i="3"/>
  <c r="J91" i="3"/>
  <c r="BE144" i="3"/>
  <c r="BE150" i="3"/>
  <c r="BE151" i="3"/>
  <c r="BE159" i="3"/>
  <c r="BE160" i="3"/>
  <c r="BE175" i="3"/>
  <c r="BE178" i="3"/>
  <c r="BE200" i="3"/>
  <c r="BE202" i="3"/>
  <c r="BE205" i="3"/>
  <c r="BE207" i="3"/>
  <c r="BE266" i="3"/>
  <c r="E85" i="3"/>
  <c r="F123" i="3"/>
  <c r="BE134" i="3"/>
  <c r="BE138" i="3"/>
  <c r="BE269" i="3"/>
  <c r="BE272" i="3"/>
  <c r="BE279" i="3"/>
  <c r="BE287" i="3"/>
  <c r="BE292" i="3"/>
  <c r="BE296" i="3"/>
  <c r="BE140" i="3"/>
  <c r="BE142" i="3"/>
  <c r="BE154" i="3"/>
  <c r="BE162" i="3"/>
  <c r="BE265" i="3"/>
  <c r="BE267" i="3"/>
  <c r="BE271" i="3"/>
  <c r="BE227" i="3"/>
  <c r="BE230" i="3"/>
  <c r="BE240" i="3"/>
  <c r="BE270" i="3"/>
  <c r="BE285" i="3"/>
  <c r="BE131" i="3"/>
  <c r="BE132" i="3"/>
  <c r="BE146" i="3"/>
  <c r="BE153" i="3"/>
  <c r="BE268" i="3"/>
  <c r="BE277" i="3"/>
  <c r="BE193" i="3"/>
  <c r="BE129" i="3"/>
  <c r="BE147" i="3"/>
  <c r="BE232" i="3"/>
  <c r="BE238" i="3"/>
  <c r="BE244" i="3"/>
  <c r="BE248" i="3"/>
  <c r="BE254" i="3"/>
  <c r="BE263" i="3"/>
  <c r="BE274" i="3"/>
  <c r="BE281" i="3"/>
  <c r="BE197" i="3"/>
  <c r="BE199" i="3"/>
  <c r="BE220" i="3"/>
  <c r="BE222" i="3"/>
  <c r="BE252" i="3"/>
  <c r="BE290" i="3"/>
  <c r="BE294" i="3"/>
  <c r="BE138" i="2"/>
  <c r="E85" i="2"/>
  <c r="J91" i="2"/>
  <c r="F94" i="2"/>
  <c r="BE123" i="2"/>
  <c r="BE125" i="2"/>
  <c r="BE128" i="2"/>
  <c r="BE132" i="2"/>
  <c r="BE134" i="2"/>
  <c r="BE136" i="2"/>
  <c r="BE140" i="2"/>
  <c r="BC96" i="1"/>
  <c r="BC95" i="1" s="1"/>
  <c r="BE130" i="2"/>
  <c r="F36" i="3"/>
  <c r="BA97" i="1" s="1"/>
  <c r="F38" i="9"/>
  <c r="BC106" i="1" s="1"/>
  <c r="F37" i="13"/>
  <c r="BB111" i="1"/>
  <c r="F39" i="15"/>
  <c r="BD113" i="1"/>
  <c r="F36" i="17"/>
  <c r="BA116" i="1" s="1"/>
  <c r="J36" i="18"/>
  <c r="AW117" i="1"/>
  <c r="J36" i="19"/>
  <c r="AW118" i="1"/>
  <c r="F39" i="21"/>
  <c r="BD121" i="1"/>
  <c r="J36" i="23"/>
  <c r="AW124" i="1" s="1"/>
  <c r="J34" i="38"/>
  <c r="AW143" i="1" s="1"/>
  <c r="F39" i="3"/>
  <c r="BD97" i="1" s="1"/>
  <c r="F37" i="9"/>
  <c r="BB106" i="1"/>
  <c r="F39" i="13"/>
  <c r="BD111" i="1"/>
  <c r="F37" i="15"/>
  <c r="BB113" i="1" s="1"/>
  <c r="F38" i="16"/>
  <c r="BC115" i="1"/>
  <c r="F38" i="3"/>
  <c r="BC97" i="1"/>
  <c r="F38" i="10"/>
  <c r="BC108" i="1"/>
  <c r="F36" i="21"/>
  <c r="BA121" i="1"/>
  <c r="F37" i="23"/>
  <c r="BB124" i="1" s="1"/>
  <c r="F39" i="36"/>
  <c r="BD140" i="1" s="1"/>
  <c r="F37" i="4"/>
  <c r="BB99" i="1" s="1"/>
  <c r="F38" i="5"/>
  <c r="BC100" i="1" s="1"/>
  <c r="F36" i="8"/>
  <c r="BA105" i="1" s="1"/>
  <c r="F36" i="9"/>
  <c r="BA106" i="1"/>
  <c r="F38" i="13"/>
  <c r="BC111" i="1"/>
  <c r="F36" i="15"/>
  <c r="BA113" i="1" s="1"/>
  <c r="F38" i="17"/>
  <c r="BC116" i="1"/>
  <c r="F36" i="18"/>
  <c r="BA117" i="1"/>
  <c r="F39" i="20"/>
  <c r="BD119" i="1"/>
  <c r="J36" i="22"/>
  <c r="AW122" i="1" s="1"/>
  <c r="F39" i="23"/>
  <c r="BD124" i="1" s="1"/>
  <c r="F37" i="36"/>
  <c r="BB140" i="1" s="1"/>
  <c r="F38" i="4"/>
  <c r="BC99" i="1" s="1"/>
  <c r="F36" i="6"/>
  <c r="BA102" i="1" s="1"/>
  <c r="F36" i="7"/>
  <c r="BA103" i="1"/>
  <c r="F39" i="11"/>
  <c r="BD109" i="1"/>
  <c r="F38" i="11"/>
  <c r="BC109" i="1" s="1"/>
  <c r="F36" i="12"/>
  <c r="BA110" i="1"/>
  <c r="J36" i="12"/>
  <c r="AW110" i="1"/>
  <c r="F37" i="14"/>
  <c r="BB112" i="1"/>
  <c r="J36" i="14"/>
  <c r="AW112" i="1" s="1"/>
  <c r="F36" i="16"/>
  <c r="BA115" i="1" s="1"/>
  <c r="F38" i="26"/>
  <c r="BC127" i="1" s="1"/>
  <c r="F38" i="31"/>
  <c r="BC133" i="1" s="1"/>
  <c r="F36" i="33"/>
  <c r="BA136" i="1" s="1"/>
  <c r="BA135" i="1" s="1"/>
  <c r="AW135" i="1" s="1"/>
  <c r="F39" i="34"/>
  <c r="BD138" i="1"/>
  <c r="J36" i="4"/>
  <c r="AW99" i="1" s="1"/>
  <c r="J36" i="6"/>
  <c r="AW102" i="1" s="1"/>
  <c r="F38" i="7"/>
  <c r="BC103" i="1"/>
  <c r="J36" i="11"/>
  <c r="AW109" i="1"/>
  <c r="F37" i="11"/>
  <c r="BB109" i="1" s="1"/>
  <c r="F38" i="12"/>
  <c r="BC110" i="1" s="1"/>
  <c r="F39" i="12"/>
  <c r="BD110" i="1" s="1"/>
  <c r="F38" i="14"/>
  <c r="BC112" i="1" s="1"/>
  <c r="F38" i="15"/>
  <c r="BC113" i="1" s="1"/>
  <c r="J36" i="16"/>
  <c r="AW115" i="1"/>
  <c r="J36" i="26"/>
  <c r="AW127" i="1"/>
  <c r="F38" i="27"/>
  <c r="BC128" i="1" s="1"/>
  <c r="F37" i="29"/>
  <c r="BB131" i="1"/>
  <c r="F39" i="31"/>
  <c r="BD133" i="1"/>
  <c r="F39" i="33"/>
  <c r="BD136" i="1"/>
  <c r="BD135" i="1"/>
  <c r="F38" i="34"/>
  <c r="BC138" i="1"/>
  <c r="AS94" i="1"/>
  <c r="F37" i="5"/>
  <c r="BB100" i="1" s="1"/>
  <c r="F39" i="6"/>
  <c r="BD102" i="1" s="1"/>
  <c r="F37" i="8"/>
  <c r="BB105" i="1"/>
  <c r="F39" i="8"/>
  <c r="BD105" i="1" s="1"/>
  <c r="F39" i="10"/>
  <c r="BD108" i="1" s="1"/>
  <c r="F38" i="18"/>
  <c r="BC117" i="1"/>
  <c r="F39" i="19"/>
  <c r="BD118" i="1"/>
  <c r="J36" i="21"/>
  <c r="AW121" i="1"/>
  <c r="F36" i="23"/>
  <c r="BA124" i="1" s="1"/>
  <c r="J36" i="36"/>
  <c r="AW140" i="1" s="1"/>
  <c r="J36" i="3"/>
  <c r="AW97" i="1" s="1"/>
  <c r="J36" i="9"/>
  <c r="AW106" i="1" s="1"/>
  <c r="F36" i="13"/>
  <c r="BA111" i="1" s="1"/>
  <c r="F36" i="14"/>
  <c r="BA112" i="1"/>
  <c r="F39" i="16"/>
  <c r="BD115" i="1"/>
  <c r="F37" i="26"/>
  <c r="BB127" i="1" s="1"/>
  <c r="J36" i="30"/>
  <c r="AW132" i="1"/>
  <c r="F36" i="30"/>
  <c r="BA132" i="1"/>
  <c r="F36" i="31"/>
  <c r="BA133" i="1"/>
  <c r="J36" i="32"/>
  <c r="AW134" i="1" s="1"/>
  <c r="J36" i="33"/>
  <c r="AW136" i="1" s="1"/>
  <c r="F36" i="35"/>
  <c r="BA139" i="1" s="1"/>
  <c r="F36" i="36"/>
  <c r="BA140" i="1" s="1"/>
  <c r="F39" i="4"/>
  <c r="BD99" i="1"/>
  <c r="F38" i="6"/>
  <c r="BC102" i="1" s="1"/>
  <c r="J36" i="7"/>
  <c r="AW103" i="1"/>
  <c r="F37" i="10"/>
  <c r="BB108" i="1"/>
  <c r="F37" i="19"/>
  <c r="BB118" i="1" s="1"/>
  <c r="F38" i="20"/>
  <c r="BC119" i="1"/>
  <c r="F36" i="22"/>
  <c r="BA122" i="1" s="1"/>
  <c r="F38" i="23"/>
  <c r="BC124" i="1"/>
  <c r="F34" i="38"/>
  <c r="BA143" i="1"/>
  <c r="F36" i="4"/>
  <c r="BA99" i="1" s="1"/>
  <c r="F39" i="5"/>
  <c r="BD100" i="1"/>
  <c r="J36" i="8"/>
  <c r="AW105" i="1"/>
  <c r="F39" i="9"/>
  <c r="BD106" i="1" s="1"/>
  <c r="F39" i="14"/>
  <c r="BD112" i="1"/>
  <c r="J36" i="15"/>
  <c r="AW113" i="1"/>
  <c r="J36" i="17"/>
  <c r="AW116" i="1" s="1"/>
  <c r="F37" i="18"/>
  <c r="BB117" i="1"/>
  <c r="J36" i="20"/>
  <c r="AW119" i="1"/>
  <c r="F39" i="22"/>
  <c r="BD122" i="1" s="1"/>
  <c r="F36" i="25"/>
  <c r="BA126" i="1"/>
  <c r="F39" i="25"/>
  <c r="BD126" i="1" s="1"/>
  <c r="F39" i="29"/>
  <c r="BD131" i="1"/>
  <c r="F36" i="32"/>
  <c r="BA134" i="1"/>
  <c r="F36" i="34"/>
  <c r="BA138" i="1" s="1"/>
  <c r="F39" i="35"/>
  <c r="BD139" i="1"/>
  <c r="F36" i="5"/>
  <c r="BA100" i="1"/>
  <c r="F37" i="7"/>
  <c r="BB103" i="1"/>
  <c r="F36" i="11"/>
  <c r="BA109" i="1"/>
  <c r="F37" i="12"/>
  <c r="BB110" i="1" s="1"/>
  <c r="J36" i="13"/>
  <c r="AW111" i="1" s="1"/>
  <c r="F37" i="16"/>
  <c r="BB115" i="1" s="1"/>
  <c r="F37" i="27"/>
  <c r="BB128" i="1"/>
  <c r="F38" i="29"/>
  <c r="BC131" i="1"/>
  <c r="F37" i="32"/>
  <c r="BB134" i="1" s="1"/>
  <c r="F37" i="33"/>
  <c r="BB136" i="1"/>
  <c r="BB135" i="1" s="1"/>
  <c r="AX135" i="1" s="1"/>
  <c r="F37" i="35"/>
  <c r="BB139" i="1" s="1"/>
  <c r="F36" i="37"/>
  <c r="BA142" i="1"/>
  <c r="BA141" i="1"/>
  <c r="AW141" i="1"/>
  <c r="F37" i="37"/>
  <c r="BB142" i="1"/>
  <c r="BB141" i="1" s="1"/>
  <c r="AX141" i="1" s="1"/>
  <c r="F35" i="38"/>
  <c r="BB143" i="1" s="1"/>
  <c r="F37" i="3"/>
  <c r="BB97" i="1"/>
  <c r="F38" i="8"/>
  <c r="BC105" i="1" s="1"/>
  <c r="F36" i="10"/>
  <c r="BA108" i="1"/>
  <c r="F39" i="17"/>
  <c r="BD116" i="1"/>
  <c r="F36" i="19"/>
  <c r="BA118" i="1" s="1"/>
  <c r="F37" i="20"/>
  <c r="BB119" i="1"/>
  <c r="F38" i="21"/>
  <c r="BC121" i="1" s="1"/>
  <c r="F38" i="22"/>
  <c r="BC122" i="1" s="1"/>
  <c r="F38" i="24"/>
  <c r="BC125" i="1"/>
  <c r="J36" i="24"/>
  <c r="AW125" i="1" s="1"/>
  <c r="F38" i="25"/>
  <c r="BC126" i="1"/>
  <c r="F39" i="27"/>
  <c r="BD128" i="1"/>
  <c r="J36" i="28"/>
  <c r="AW129" i="1" s="1"/>
  <c r="J36" i="29"/>
  <c r="AW131" i="1"/>
  <c r="F37" i="30"/>
  <c r="BB132" i="1"/>
  <c r="J36" i="31"/>
  <c r="AW133" i="1" s="1"/>
  <c r="F38" i="32"/>
  <c r="BC134" i="1"/>
  <c r="F37" i="34"/>
  <c r="BB138" i="1"/>
  <c r="J36" i="37"/>
  <c r="AW142" i="1" s="1"/>
  <c r="F38" i="37"/>
  <c r="BC142" i="1" s="1"/>
  <c r="BC141" i="1" s="1"/>
  <c r="AY141" i="1" s="1"/>
  <c r="F36" i="38"/>
  <c r="BC143" i="1" s="1"/>
  <c r="J36" i="5"/>
  <c r="AW100" i="1"/>
  <c r="F37" i="6"/>
  <c r="BB102" i="1" s="1"/>
  <c r="F39" i="7"/>
  <c r="BD103" i="1" s="1"/>
  <c r="J36" i="10"/>
  <c r="AW108" i="1"/>
  <c r="F37" i="17"/>
  <c r="BB116" i="1"/>
  <c r="F39" i="18"/>
  <c r="BD117" i="1"/>
  <c r="F38" i="19"/>
  <c r="BC118" i="1" s="1"/>
  <c r="F36" i="20"/>
  <c r="BA119" i="1" s="1"/>
  <c r="F37" i="21"/>
  <c r="BB121" i="1" s="1"/>
  <c r="F37" i="22"/>
  <c r="BB122" i="1" s="1"/>
  <c r="F36" i="24"/>
  <c r="BA125" i="1"/>
  <c r="F37" i="24"/>
  <c r="BB125" i="1"/>
  <c r="F39" i="24"/>
  <c r="BD125" i="1"/>
  <c r="J36" i="25"/>
  <c r="AW126" i="1" s="1"/>
  <c r="F37" i="25"/>
  <c r="BB126" i="1"/>
  <c r="F36" i="26"/>
  <c r="BA127" i="1"/>
  <c r="F39" i="26"/>
  <c r="BD127" i="1"/>
  <c r="F36" i="27"/>
  <c r="BA128" i="1"/>
  <c r="J36" i="27"/>
  <c r="AW128" i="1"/>
  <c r="F36" i="28"/>
  <c r="BA129" i="1" s="1"/>
  <c r="F37" i="28"/>
  <c r="BB129" i="1"/>
  <c r="F39" i="28"/>
  <c r="BD129" i="1"/>
  <c r="F38" i="28"/>
  <c r="BC129" i="1" s="1"/>
  <c r="F36" i="29"/>
  <c r="BA131" i="1"/>
  <c r="F38" i="30"/>
  <c r="BC132" i="1"/>
  <c r="F39" i="30"/>
  <c r="BD132" i="1" s="1"/>
  <c r="F37" i="31"/>
  <c r="BB133" i="1"/>
  <c r="F39" i="32"/>
  <c r="BD134" i="1"/>
  <c r="F38" i="33"/>
  <c r="BC136" i="1"/>
  <c r="BC135" i="1" s="1"/>
  <c r="AY135" i="1" s="1"/>
  <c r="J36" i="34"/>
  <c r="AW138" i="1" s="1"/>
  <c r="J36" i="35"/>
  <c r="AW139" i="1"/>
  <c r="F38" i="35"/>
  <c r="BC139" i="1"/>
  <c r="F39" i="37"/>
  <c r="BD142" i="1" s="1"/>
  <c r="BD141" i="1" s="1"/>
  <c r="F37" i="38"/>
  <c r="BD143" i="1" s="1"/>
  <c r="BK131" i="22" l="1"/>
  <c r="J131" i="22" s="1"/>
  <c r="J99" i="22" s="1"/>
  <c r="J140" i="22"/>
  <c r="J101" i="22" s="1"/>
  <c r="BK121" i="8"/>
  <c r="J121" i="8" s="1"/>
  <c r="J32" i="8" s="1"/>
  <c r="J122" i="4"/>
  <c r="J99" i="4" s="1"/>
  <c r="J98" i="2"/>
  <c r="J32" i="2"/>
  <c r="AG96" i="1" s="1"/>
  <c r="J122" i="2"/>
  <c r="J99" i="2" s="1"/>
  <c r="BD95" i="1"/>
  <c r="BA95" i="1"/>
  <c r="AW95" i="1" s="1"/>
  <c r="BK696" i="23"/>
  <c r="J696" i="23" s="1"/>
  <c r="J111" i="23" s="1"/>
  <c r="BK144" i="23"/>
  <c r="BK123" i="32"/>
  <c r="J123" i="32" s="1"/>
  <c r="J98" i="32" s="1"/>
  <c r="J127" i="7"/>
  <c r="J100" i="7" s="1"/>
  <c r="J167" i="29"/>
  <c r="J102" i="29" s="1"/>
  <c r="BK126" i="12"/>
  <c r="BK121" i="6"/>
  <c r="J121" i="6" s="1"/>
  <c r="J98" i="6" s="1"/>
  <c r="BK143" i="10"/>
  <c r="BK126" i="15"/>
  <c r="J126" i="15" s="1"/>
  <c r="J99" i="15" s="1"/>
  <c r="BK264" i="21"/>
  <c r="J264" i="21" s="1"/>
  <c r="J107" i="21" s="1"/>
  <c r="J189" i="5"/>
  <c r="J101" i="5" s="1"/>
  <c r="J125" i="28"/>
  <c r="J100" i="28" s="1"/>
  <c r="J179" i="11"/>
  <c r="J101" i="11" s="1"/>
  <c r="J223" i="35"/>
  <c r="J101" i="35" s="1"/>
  <c r="J288" i="22"/>
  <c r="J108" i="22" s="1"/>
  <c r="BK127" i="31"/>
  <c r="J127" i="31" s="1"/>
  <c r="J99" i="31" s="1"/>
  <c r="BK124" i="37"/>
  <c r="BK123" i="37" s="1"/>
  <c r="J123" i="37" s="1"/>
  <c r="J32" i="37" s="1"/>
  <c r="AG142" i="1" s="1"/>
  <c r="T126" i="7"/>
  <c r="T125" i="7" s="1"/>
  <c r="BK127" i="9"/>
  <c r="BK126" i="9"/>
  <c r="J126" i="9"/>
  <c r="J98" i="9"/>
  <c r="T133" i="29"/>
  <c r="T132" i="29"/>
  <c r="P128" i="35"/>
  <c r="P127" i="35"/>
  <c r="AU139" i="1"/>
  <c r="P133" i="29"/>
  <c r="P132" i="29"/>
  <c r="AU131" i="1"/>
  <c r="T608" i="10"/>
  <c r="T142" i="10" s="1"/>
  <c r="R127" i="31"/>
  <c r="R126" i="31"/>
  <c r="P128" i="34"/>
  <c r="P127" i="34"/>
  <c r="AU138" i="1" s="1"/>
  <c r="P125" i="26"/>
  <c r="P124" i="26" s="1"/>
  <c r="AU127" i="1" s="1"/>
  <c r="BK131" i="21"/>
  <c r="J131" i="21" s="1"/>
  <c r="J99" i="21" s="1"/>
  <c r="T126" i="11"/>
  <c r="BK143" i="16"/>
  <c r="J143" i="16"/>
  <c r="J99" i="16" s="1"/>
  <c r="R144" i="23"/>
  <c r="P126" i="11"/>
  <c r="AU109" i="1" s="1"/>
  <c r="T127" i="31"/>
  <c r="T126" i="31"/>
  <c r="R131" i="22"/>
  <c r="R130" i="22" s="1"/>
  <c r="R608" i="10"/>
  <c r="R142" i="10" s="1"/>
  <c r="T124" i="37"/>
  <c r="T123" i="37" s="1"/>
  <c r="R127" i="36"/>
  <c r="R126" i="36" s="1"/>
  <c r="P143" i="10"/>
  <c r="T186" i="24"/>
  <c r="R126" i="27"/>
  <c r="R125" i="27" s="1"/>
  <c r="R696" i="23"/>
  <c r="R127" i="3"/>
  <c r="R126" i="3"/>
  <c r="T131" i="21"/>
  <c r="T130" i="21"/>
  <c r="T760" i="16"/>
  <c r="P131" i="22"/>
  <c r="P130" i="22"/>
  <c r="AU122" i="1"/>
  <c r="R128" i="35"/>
  <c r="R127" i="35"/>
  <c r="P125" i="5"/>
  <c r="P124" i="5"/>
  <c r="AU100" i="1" s="1"/>
  <c r="AU98" i="1" s="1"/>
  <c r="R125" i="14"/>
  <c r="R124" i="14" s="1"/>
  <c r="BK127" i="36"/>
  <c r="J127" i="36" s="1"/>
  <c r="J99" i="36" s="1"/>
  <c r="P608" i="10"/>
  <c r="R133" i="29"/>
  <c r="R132" i="29" s="1"/>
  <c r="T128" i="35"/>
  <c r="T127" i="35"/>
  <c r="P126" i="27"/>
  <c r="P125" i="27"/>
  <c r="AU128" i="1"/>
  <c r="P126" i="7"/>
  <c r="P125" i="7"/>
  <c r="AU103" i="1"/>
  <c r="R760" i="16"/>
  <c r="BK127" i="3"/>
  <c r="BK126" i="3"/>
  <c r="J126" i="3"/>
  <c r="J98" i="3"/>
  <c r="T124" i="32"/>
  <c r="T123" i="32"/>
  <c r="P143" i="16"/>
  <c r="P144" i="23"/>
  <c r="T124" i="20"/>
  <c r="T123" i="20" s="1"/>
  <c r="P127" i="9"/>
  <c r="P126" i="9" s="1"/>
  <c r="AU106" i="1" s="1"/>
  <c r="AU104" i="1" s="1"/>
  <c r="T125" i="17"/>
  <c r="T124" i="17"/>
  <c r="R131" i="21"/>
  <c r="R130" i="21"/>
  <c r="R130" i="24"/>
  <c r="R129" i="24" s="1"/>
  <c r="T696" i="23"/>
  <c r="T143" i="23" s="1"/>
  <c r="T124" i="19"/>
  <c r="T123" i="19"/>
  <c r="P124" i="32"/>
  <c r="P123" i="32"/>
  <c r="AU134" i="1"/>
  <c r="T143" i="16"/>
  <c r="T142" i="16"/>
  <c r="P696" i="23"/>
  <c r="T128" i="33"/>
  <c r="T127" i="33"/>
  <c r="T127" i="36"/>
  <c r="T126" i="36" s="1"/>
  <c r="P127" i="25"/>
  <c r="P126" i="25" s="1"/>
  <c r="AU126" i="1" s="1"/>
  <c r="P760" i="16"/>
  <c r="T144" i="23"/>
  <c r="P131" i="21"/>
  <c r="P130" i="21"/>
  <c r="AU121" i="1" s="1"/>
  <c r="R143" i="10"/>
  <c r="R128" i="33"/>
  <c r="R127" i="33"/>
  <c r="R128" i="34"/>
  <c r="R127" i="34"/>
  <c r="P125" i="30"/>
  <c r="AU132" i="1"/>
  <c r="T130" i="24"/>
  <c r="T129" i="24" s="1"/>
  <c r="R125" i="30"/>
  <c r="T127" i="3"/>
  <c r="T126" i="3" s="1"/>
  <c r="P130" i="24"/>
  <c r="P129" i="24" s="1"/>
  <c r="AU125" i="1" s="1"/>
  <c r="T131" i="22"/>
  <c r="T130" i="22"/>
  <c r="P124" i="20"/>
  <c r="P123" i="20"/>
  <c r="AU119" i="1"/>
  <c r="T127" i="25"/>
  <c r="T126" i="25"/>
  <c r="R143" i="16"/>
  <c r="R142" i="16"/>
  <c r="R126" i="13"/>
  <c r="R125" i="13"/>
  <c r="R125" i="17"/>
  <c r="R124" i="17"/>
  <c r="P126" i="13"/>
  <c r="P125" i="13"/>
  <c r="AU111" i="1" s="1"/>
  <c r="R126" i="11"/>
  <c r="BK181" i="11"/>
  <c r="BK126" i="11" s="1"/>
  <c r="J126" i="11" s="1"/>
  <c r="J98" i="11" s="1"/>
  <c r="BK760" i="16"/>
  <c r="J760" i="16" s="1"/>
  <c r="J112" i="16" s="1"/>
  <c r="BK127" i="18"/>
  <c r="J127" i="18"/>
  <c r="J99" i="18"/>
  <c r="BK608" i="10"/>
  <c r="J608" i="10" s="1"/>
  <c r="J110" i="10" s="1"/>
  <c r="BK124" i="19"/>
  <c r="J124" i="19" s="1"/>
  <c r="J99" i="19" s="1"/>
  <c r="BK126" i="27"/>
  <c r="J126" i="27"/>
  <c r="J99" i="27"/>
  <c r="BK126" i="30"/>
  <c r="J126" i="30"/>
  <c r="J99" i="30" s="1"/>
  <c r="BK227" i="29"/>
  <c r="J227" i="29"/>
  <c r="J107" i="29" s="1"/>
  <c r="BK117" i="38"/>
  <c r="J117" i="38" s="1"/>
  <c r="J96" i="38" s="1"/>
  <c r="AG139" i="1"/>
  <c r="J128" i="35"/>
  <c r="J99" i="35"/>
  <c r="J98" i="35"/>
  <c r="BK127" i="34"/>
  <c r="J127" i="34" s="1"/>
  <c r="J98" i="34" s="1"/>
  <c r="BK127" i="33"/>
  <c r="J127" i="33"/>
  <c r="J98" i="33"/>
  <c r="J133" i="29"/>
  <c r="J99" i="29"/>
  <c r="BK123" i="28"/>
  <c r="J123" i="28"/>
  <c r="J98" i="28"/>
  <c r="AG127" i="1"/>
  <c r="AN127" i="1" s="1"/>
  <c r="J98" i="26"/>
  <c r="J125" i="26"/>
  <c r="J99" i="26" s="1"/>
  <c r="AG126" i="1"/>
  <c r="J127" i="25"/>
  <c r="J99" i="25"/>
  <c r="J98" i="25"/>
  <c r="BK129" i="24"/>
  <c r="J129" i="24" s="1"/>
  <c r="J32" i="24" s="1"/>
  <c r="AG125" i="1" s="1"/>
  <c r="BK143" i="23"/>
  <c r="J143" i="23"/>
  <c r="J98" i="23"/>
  <c r="J144" i="23"/>
  <c r="J99" i="23"/>
  <c r="BK123" i="20"/>
  <c r="J123" i="20" s="1"/>
  <c r="J32" i="20" s="1"/>
  <c r="AG119" i="1" s="1"/>
  <c r="J125" i="17"/>
  <c r="J99" i="17" s="1"/>
  <c r="BK124" i="14"/>
  <c r="J124" i="14"/>
  <c r="J98" i="14"/>
  <c r="J126" i="13"/>
  <c r="J99" i="13"/>
  <c r="J143" i="10"/>
  <c r="J99" i="10"/>
  <c r="AG105" i="1"/>
  <c r="BK125" i="7"/>
  <c r="J125" i="7" s="1"/>
  <c r="J32" i="7" s="1"/>
  <c r="AG103" i="1" s="1"/>
  <c r="BK124" i="5"/>
  <c r="J124" i="5"/>
  <c r="J98" i="5" s="1"/>
  <c r="F35" i="4"/>
  <c r="AZ99" i="1" s="1"/>
  <c r="BC101" i="1"/>
  <c r="AY101" i="1" s="1"/>
  <c r="BA101" i="1"/>
  <c r="AW101" i="1" s="1"/>
  <c r="BC104" i="1"/>
  <c r="AY104" i="1" s="1"/>
  <c r="J35" i="10"/>
  <c r="AV108" i="1"/>
  <c r="AT108" i="1"/>
  <c r="F35" i="31"/>
  <c r="AZ133" i="1"/>
  <c r="BD137" i="1"/>
  <c r="BC137" i="1"/>
  <c r="AY137" i="1"/>
  <c r="F33" i="38"/>
  <c r="AZ143" i="1" s="1"/>
  <c r="AU101" i="1"/>
  <c r="F35" i="2"/>
  <c r="AZ96" i="1" s="1"/>
  <c r="BD98" i="1"/>
  <c r="J32" i="4"/>
  <c r="AG99" i="1" s="1"/>
  <c r="J35" i="5"/>
  <c r="AV100" i="1"/>
  <c r="AT100" i="1"/>
  <c r="J35" i="7"/>
  <c r="AV103" i="1"/>
  <c r="AT103" i="1"/>
  <c r="F35" i="10"/>
  <c r="AZ108" i="1"/>
  <c r="BB114" i="1"/>
  <c r="AX114" i="1"/>
  <c r="BC114" i="1"/>
  <c r="AY114" i="1"/>
  <c r="BC120" i="1"/>
  <c r="AY120" i="1" s="1"/>
  <c r="BD120" i="1"/>
  <c r="F35" i="22"/>
  <c r="AZ122" i="1" s="1"/>
  <c r="J35" i="25"/>
  <c r="AV126" i="1"/>
  <c r="AT126" i="1"/>
  <c r="AN126" i="1"/>
  <c r="F35" i="28"/>
  <c r="AZ129" i="1"/>
  <c r="F35" i="29"/>
  <c r="AZ131" i="1"/>
  <c r="F35" i="32"/>
  <c r="AZ134" i="1"/>
  <c r="J32" i="32"/>
  <c r="AG134" i="1"/>
  <c r="F35" i="33"/>
  <c r="AZ136" i="1" s="1"/>
  <c r="AZ135" i="1" s="1"/>
  <c r="AV135" i="1" s="1"/>
  <c r="AT135" i="1" s="1"/>
  <c r="F35" i="35"/>
  <c r="AZ139" i="1" s="1"/>
  <c r="BB137" i="1"/>
  <c r="AX137" i="1"/>
  <c r="BA137" i="1"/>
  <c r="AW137" i="1"/>
  <c r="J35" i="37"/>
  <c r="AV142" i="1"/>
  <c r="AT142" i="1"/>
  <c r="J33" i="38"/>
  <c r="AV143" i="1" s="1"/>
  <c r="AT143" i="1" s="1"/>
  <c r="AU95" i="1"/>
  <c r="F35" i="3"/>
  <c r="AZ97" i="1"/>
  <c r="F35" i="11"/>
  <c r="AZ109" i="1" s="1"/>
  <c r="J32" i="13"/>
  <c r="AG111" i="1"/>
  <c r="J35" i="14"/>
  <c r="AV112" i="1" s="1"/>
  <c r="AT112" i="1" s="1"/>
  <c r="BA107" i="1"/>
  <c r="AW107" i="1"/>
  <c r="J35" i="16"/>
  <c r="AV115" i="1"/>
  <c r="AT115" i="1"/>
  <c r="AY95" i="1"/>
  <c r="BB98" i="1"/>
  <c r="AX98" i="1"/>
  <c r="BA98" i="1"/>
  <c r="AW98" i="1" s="1"/>
  <c r="BC98" i="1"/>
  <c r="AY98" i="1"/>
  <c r="F35" i="6"/>
  <c r="AZ102" i="1" s="1"/>
  <c r="F35" i="8"/>
  <c r="AZ105" i="1" s="1"/>
  <c r="BA104" i="1"/>
  <c r="AW104" i="1"/>
  <c r="J35" i="12"/>
  <c r="AV110" i="1" s="1"/>
  <c r="AT110" i="1" s="1"/>
  <c r="BB107" i="1"/>
  <c r="AX107" i="1"/>
  <c r="F35" i="15"/>
  <c r="AZ113" i="1"/>
  <c r="J35" i="18"/>
  <c r="AV117" i="1"/>
  <c r="AT117" i="1"/>
  <c r="BD114" i="1"/>
  <c r="F35" i="21"/>
  <c r="AZ121" i="1"/>
  <c r="F35" i="26"/>
  <c r="AZ127" i="1"/>
  <c r="BB123" i="1"/>
  <c r="AX123" i="1"/>
  <c r="J35" i="29"/>
  <c r="AV131" i="1"/>
  <c r="AT131" i="1" s="1"/>
  <c r="BB130" i="1"/>
  <c r="AX130" i="1"/>
  <c r="J35" i="34"/>
  <c r="AV138" i="1" s="1"/>
  <c r="AT138" i="1" s="1"/>
  <c r="J35" i="3"/>
  <c r="AV97" i="1"/>
  <c r="AT97" i="1"/>
  <c r="J35" i="11"/>
  <c r="AV109" i="1"/>
  <c r="AT109" i="1"/>
  <c r="F35" i="14"/>
  <c r="AZ112" i="1"/>
  <c r="J35" i="15"/>
  <c r="AV113" i="1"/>
  <c r="AT113" i="1"/>
  <c r="J35" i="17"/>
  <c r="AV116" i="1"/>
  <c r="AT116" i="1"/>
  <c r="BB120" i="1"/>
  <c r="AX120" i="1" s="1"/>
  <c r="J35" i="23"/>
  <c r="AV124" i="1"/>
  <c r="AT124" i="1"/>
  <c r="J35" i="2"/>
  <c r="AV96" i="1" s="1"/>
  <c r="AT96" i="1" s="1"/>
  <c r="F35" i="5"/>
  <c r="AZ100" i="1"/>
  <c r="BB101" i="1"/>
  <c r="AX101" i="1"/>
  <c r="BD101" i="1"/>
  <c r="BD104" i="1"/>
  <c r="BB104" i="1"/>
  <c r="AX104" i="1"/>
  <c r="J35" i="9"/>
  <c r="AV106" i="1"/>
  <c r="AT106" i="1"/>
  <c r="J35" i="20"/>
  <c r="AV119" i="1"/>
  <c r="AT119" i="1" s="1"/>
  <c r="BA120" i="1"/>
  <c r="AW120" i="1" s="1"/>
  <c r="J35" i="24"/>
  <c r="AV125" i="1" s="1"/>
  <c r="AT125" i="1" s="1"/>
  <c r="F35" i="25"/>
  <c r="AZ126" i="1"/>
  <c r="J35" i="32"/>
  <c r="AV134" i="1"/>
  <c r="AT134" i="1" s="1"/>
  <c r="J35" i="35"/>
  <c r="AV139" i="1"/>
  <c r="AT139" i="1"/>
  <c r="AN139" i="1"/>
  <c r="J35" i="4"/>
  <c r="AV99" i="1" s="1"/>
  <c r="AT99" i="1" s="1"/>
  <c r="J35" i="6"/>
  <c r="AV102" i="1" s="1"/>
  <c r="AT102" i="1" s="1"/>
  <c r="J35" i="8"/>
  <c r="AV105" i="1"/>
  <c r="AT105" i="1"/>
  <c r="F35" i="9"/>
  <c r="AZ106" i="1" s="1"/>
  <c r="J35" i="19"/>
  <c r="AV118" i="1"/>
  <c r="AT118" i="1"/>
  <c r="F35" i="20"/>
  <c r="AZ119" i="1"/>
  <c r="J35" i="22"/>
  <c r="AV122" i="1" s="1"/>
  <c r="AT122" i="1" s="1"/>
  <c r="J35" i="26"/>
  <c r="AV127" i="1"/>
  <c r="AT127" i="1"/>
  <c r="J35" i="31"/>
  <c r="AV133" i="1"/>
  <c r="AT133" i="1"/>
  <c r="F35" i="37"/>
  <c r="AZ142" i="1"/>
  <c r="AZ141" i="1"/>
  <c r="AV141" i="1"/>
  <c r="AT141" i="1" s="1"/>
  <c r="F35" i="7"/>
  <c r="AZ103" i="1" s="1"/>
  <c r="F35" i="13"/>
  <c r="AZ111" i="1"/>
  <c r="BD107" i="1"/>
  <c r="F35" i="16"/>
  <c r="AZ115" i="1"/>
  <c r="J35" i="13"/>
  <c r="AV111" i="1"/>
  <c r="AT111" i="1"/>
  <c r="F35" i="19"/>
  <c r="AZ118" i="1"/>
  <c r="BA114" i="1"/>
  <c r="AW114" i="1"/>
  <c r="F35" i="23"/>
  <c r="AZ124" i="1"/>
  <c r="F35" i="12"/>
  <c r="AZ110" i="1" s="1"/>
  <c r="BC107" i="1"/>
  <c r="AY107" i="1" s="1"/>
  <c r="J32" i="17"/>
  <c r="AG116" i="1" s="1"/>
  <c r="F35" i="18"/>
  <c r="AZ117" i="1"/>
  <c r="J35" i="21"/>
  <c r="AV121" i="1"/>
  <c r="AT121" i="1"/>
  <c r="F35" i="27"/>
  <c r="AZ128" i="1"/>
  <c r="J35" i="28"/>
  <c r="AV129" i="1"/>
  <c r="AT129" i="1"/>
  <c r="BA123" i="1"/>
  <c r="AW123" i="1"/>
  <c r="BC123" i="1"/>
  <c r="AY123" i="1"/>
  <c r="F35" i="30"/>
  <c r="AZ132" i="1"/>
  <c r="BA130" i="1"/>
  <c r="AW130" i="1"/>
  <c r="J35" i="33"/>
  <c r="AV136" i="1" s="1"/>
  <c r="AT136" i="1" s="1"/>
  <c r="F35" i="36"/>
  <c r="AZ140" i="1"/>
  <c r="F35" i="17"/>
  <c r="AZ116" i="1"/>
  <c r="F35" i="24"/>
  <c r="AZ125" i="1"/>
  <c r="J35" i="27"/>
  <c r="AV128" i="1"/>
  <c r="AT128" i="1"/>
  <c r="BD123" i="1"/>
  <c r="J35" i="30"/>
  <c r="AV132" i="1"/>
  <c r="AT132" i="1"/>
  <c r="BC130" i="1"/>
  <c r="AY130" i="1"/>
  <c r="F35" i="34"/>
  <c r="AZ138" i="1"/>
  <c r="BD130" i="1"/>
  <c r="J35" i="36"/>
  <c r="AV140" i="1" s="1"/>
  <c r="AT140" i="1" s="1"/>
  <c r="BK130" i="21" l="1"/>
  <c r="J130" i="21" s="1"/>
  <c r="J98" i="21" s="1"/>
  <c r="BK130" i="22"/>
  <c r="J130" i="22" s="1"/>
  <c r="J98" i="22" s="1"/>
  <c r="AN105" i="1"/>
  <c r="J98" i="8"/>
  <c r="J32" i="6"/>
  <c r="AG102" i="1" s="1"/>
  <c r="AN102" i="1" s="1"/>
  <c r="AN96" i="1"/>
  <c r="AN142" i="1"/>
  <c r="AG141" i="1"/>
  <c r="AN141" i="1" s="1"/>
  <c r="J181" i="11"/>
  <c r="J102" i="11" s="1"/>
  <c r="BK125" i="12"/>
  <c r="J125" i="12" s="1"/>
  <c r="J126" i="12"/>
  <c r="J99" i="12" s="1"/>
  <c r="BK126" i="31"/>
  <c r="J126" i="31" s="1"/>
  <c r="J98" i="31" s="1"/>
  <c r="BK125" i="15"/>
  <c r="J125" i="15" s="1"/>
  <c r="J98" i="15" s="1"/>
  <c r="P143" i="23"/>
  <c r="AU124" i="1"/>
  <c r="AU123" i="1" s="1"/>
  <c r="R143" i="23"/>
  <c r="P142" i="16"/>
  <c r="AU115" i="1"/>
  <c r="AU114" i="1" s="1"/>
  <c r="P142" i="10"/>
  <c r="AU108" i="1"/>
  <c r="AU107" i="1" s="1"/>
  <c r="BK126" i="36"/>
  <c r="J126" i="36"/>
  <c r="J98" i="36"/>
  <c r="J127" i="9"/>
  <c r="J99" i="9"/>
  <c r="J124" i="37"/>
  <c r="J99" i="37"/>
  <c r="BK142" i="16"/>
  <c r="J142" i="16" s="1"/>
  <c r="J98" i="16" s="1"/>
  <c r="BK126" i="18"/>
  <c r="J126" i="18"/>
  <c r="BK125" i="27"/>
  <c r="J125" i="27"/>
  <c r="J98" i="27"/>
  <c r="BK125" i="30"/>
  <c r="J125" i="30"/>
  <c r="BK142" i="10"/>
  <c r="J142" i="10" s="1"/>
  <c r="J32" i="10" s="1"/>
  <c r="AG108" i="1" s="1"/>
  <c r="J98" i="37"/>
  <c r="BK123" i="19"/>
  <c r="J123" i="19"/>
  <c r="J32" i="19" s="1"/>
  <c r="AG118" i="1" s="1"/>
  <c r="BK132" i="29"/>
  <c r="J132" i="29"/>
  <c r="J32" i="29" s="1"/>
  <c r="AG131" i="1" s="1"/>
  <c r="J127" i="3"/>
  <c r="J99" i="3" s="1"/>
  <c r="J41" i="37"/>
  <c r="J41" i="35"/>
  <c r="AN134" i="1"/>
  <c r="J41" i="32"/>
  <c r="J41" i="26"/>
  <c r="AN125" i="1"/>
  <c r="J98" i="24"/>
  <c r="J41" i="25"/>
  <c r="J41" i="24"/>
  <c r="AN119" i="1"/>
  <c r="J98" i="20"/>
  <c r="J41" i="20"/>
  <c r="AN116" i="1"/>
  <c r="J41" i="17"/>
  <c r="AN111" i="1"/>
  <c r="J41" i="13"/>
  <c r="AN103" i="1"/>
  <c r="J98" i="7"/>
  <c r="J41" i="8"/>
  <c r="J41" i="7"/>
  <c r="AN99" i="1"/>
  <c r="J41" i="4"/>
  <c r="J41" i="2"/>
  <c r="AU130" i="1"/>
  <c r="AU120" i="1"/>
  <c r="AU137" i="1"/>
  <c r="J32" i="3"/>
  <c r="AG97" i="1"/>
  <c r="AG95" i="1"/>
  <c r="J32" i="18"/>
  <c r="AG117" i="1" s="1"/>
  <c r="J32" i="30"/>
  <c r="AG132" i="1"/>
  <c r="AZ98" i="1"/>
  <c r="AV98" i="1"/>
  <c r="AT98" i="1" s="1"/>
  <c r="J32" i="5"/>
  <c r="AG100" i="1"/>
  <c r="AN100" i="1"/>
  <c r="AZ104" i="1"/>
  <c r="AV104" i="1" s="1"/>
  <c r="AT104" i="1" s="1"/>
  <c r="AZ107" i="1"/>
  <c r="AV107" i="1"/>
  <c r="AT107" i="1"/>
  <c r="AZ114" i="1"/>
  <c r="AV114" i="1"/>
  <c r="AT114" i="1"/>
  <c r="J32" i="21"/>
  <c r="AG121" i="1" s="1"/>
  <c r="AZ123" i="1"/>
  <c r="AV123" i="1"/>
  <c r="AT123" i="1"/>
  <c r="AZ130" i="1"/>
  <c r="AV130" i="1" s="1"/>
  <c r="AT130" i="1" s="1"/>
  <c r="AZ137" i="1"/>
  <c r="AV137" i="1"/>
  <c r="AT137" i="1"/>
  <c r="BA94" i="1"/>
  <c r="AW94" i="1" s="1"/>
  <c r="AK30" i="1" s="1"/>
  <c r="AZ95" i="1"/>
  <c r="AV95" i="1" s="1"/>
  <c r="AT95" i="1" s="1"/>
  <c r="J32" i="11"/>
  <c r="AG109" i="1"/>
  <c r="J32" i="14"/>
  <c r="AG112" i="1"/>
  <c r="AN112" i="1"/>
  <c r="J32" i="28"/>
  <c r="AG129" i="1"/>
  <c r="AN129" i="1" s="1"/>
  <c r="BC94" i="1"/>
  <c r="AY94" i="1" s="1"/>
  <c r="J32" i="9"/>
  <c r="AG106" i="1"/>
  <c r="AG104" i="1" s="1"/>
  <c r="J30" i="38"/>
  <c r="AG143" i="1" s="1"/>
  <c r="J32" i="15"/>
  <c r="AG113" i="1"/>
  <c r="AN113" i="1"/>
  <c r="AZ120" i="1"/>
  <c r="AV120" i="1" s="1"/>
  <c r="AT120" i="1" s="1"/>
  <c r="J32" i="31"/>
  <c r="AG133" i="1"/>
  <c r="J32" i="33"/>
  <c r="AG136" i="1"/>
  <c r="AG135" i="1"/>
  <c r="AN135" i="1" s="1"/>
  <c r="BB94" i="1"/>
  <c r="W31" i="1" s="1"/>
  <c r="AZ101" i="1"/>
  <c r="AV101" i="1" s="1"/>
  <c r="AT101" i="1" s="1"/>
  <c r="J32" i="23"/>
  <c r="AG124" i="1"/>
  <c r="J32" i="34"/>
  <c r="AG138" i="1"/>
  <c r="BD94" i="1"/>
  <c r="W33" i="1" s="1"/>
  <c r="J32" i="22" l="1"/>
  <c r="AG122" i="1" s="1"/>
  <c r="AN122" i="1" s="1"/>
  <c r="AG101" i="1"/>
  <c r="AN101" i="1" s="1"/>
  <c r="J41" i="6"/>
  <c r="AN95" i="1"/>
  <c r="J98" i="12"/>
  <c r="J32" i="12"/>
  <c r="J39" i="38"/>
  <c r="J41" i="29"/>
  <c r="J41" i="9"/>
  <c r="J41" i="3"/>
  <c r="J41" i="19"/>
  <c r="J41" i="18"/>
  <c r="J41" i="10"/>
  <c r="J41" i="30"/>
  <c r="J98" i="30"/>
  <c r="J98" i="29"/>
  <c r="J98" i="18"/>
  <c r="J98" i="10"/>
  <c r="J98" i="19"/>
  <c r="J41" i="34"/>
  <c r="AN138" i="1"/>
  <c r="J41" i="33"/>
  <c r="AN136" i="1"/>
  <c r="J41" i="31"/>
  <c r="AN133" i="1"/>
  <c r="J41" i="28"/>
  <c r="J41" i="23"/>
  <c r="AN124" i="1"/>
  <c r="J41" i="21"/>
  <c r="AN121" i="1"/>
  <c r="J41" i="15"/>
  <c r="J41" i="14"/>
  <c r="J41" i="11"/>
  <c r="AN109" i="1"/>
  <c r="J41" i="5"/>
  <c r="AN108" i="1"/>
  <c r="AN143" i="1"/>
  <c r="AU94" i="1"/>
  <c r="AN117" i="1"/>
  <c r="AN131" i="1"/>
  <c r="AN97" i="1"/>
  <c r="AN106" i="1"/>
  <c r="AN118" i="1"/>
  <c r="AN132" i="1"/>
  <c r="AN104" i="1"/>
  <c r="AG130" i="1"/>
  <c r="J32" i="27"/>
  <c r="AG128" i="1"/>
  <c r="AG123" i="1"/>
  <c r="J32" i="16"/>
  <c r="AG115" i="1"/>
  <c r="AN115" i="1"/>
  <c r="J32" i="36"/>
  <c r="AG140" i="1"/>
  <c r="AN140" i="1"/>
  <c r="AZ94" i="1"/>
  <c r="AV94" i="1" s="1"/>
  <c r="AK29" i="1" s="1"/>
  <c r="AG98" i="1"/>
  <c r="W30" i="1"/>
  <c r="AX94" i="1"/>
  <c r="W32" i="1"/>
  <c r="AG120" i="1" l="1"/>
  <c r="AN120" i="1" s="1"/>
  <c r="J41" i="22"/>
  <c r="AG110" i="1"/>
  <c r="J41" i="12"/>
  <c r="AN130" i="1"/>
  <c r="J41" i="36"/>
  <c r="J41" i="16"/>
  <c r="J41" i="27"/>
  <c r="AN123" i="1"/>
  <c r="AN98" i="1"/>
  <c r="AN128" i="1"/>
  <c r="AG114" i="1"/>
  <c r="AN114" i="1"/>
  <c r="W29" i="1"/>
  <c r="AT94" i="1"/>
  <c r="AG137" i="1"/>
  <c r="AN137" i="1"/>
  <c r="AN110" i="1" l="1"/>
  <c r="AG107" i="1"/>
  <c r="AN107" i="1" s="1"/>
  <c r="AG94" i="1"/>
  <c r="AK26" i="1" s="1"/>
  <c r="AK35" i="1" s="1"/>
  <c r="AN94" i="1" l="1"/>
</calcChain>
</file>

<file path=xl/sharedStrings.xml><?xml version="1.0" encoding="utf-8"?>
<sst xmlns="http://schemas.openxmlformats.org/spreadsheetml/2006/main" count="59846" uniqueCount="6057">
  <si>
    <t>Export Komplet</t>
  </si>
  <si>
    <t/>
  </si>
  <si>
    <t>2.0</t>
  </si>
  <si>
    <t>ZAMOK</t>
  </si>
  <si>
    <t>False</t>
  </si>
  <si>
    <t>{852e143b-c6ca-4fc8-8888-8f8a010396b7}</t>
  </si>
  <si>
    <t>0,01</t>
  </si>
  <si>
    <t>21</t>
  </si>
  <si>
    <t>12</t>
  </si>
  <si>
    <t>REKAPITULACE STAVBY</t>
  </si>
  <si>
    <t>v ---  níže se nacházejí doplnkové a pomocné údaje k sestavám  --- v</t>
  </si>
  <si>
    <t>Návod na vyplnění</t>
  </si>
  <si>
    <t>0,001</t>
  </si>
  <si>
    <t>Kód:</t>
  </si>
  <si>
    <t>1627923-16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</si>
  <si>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</si>
  <si>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</si>
  <si>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MLADÁ BOLESLAV ČOV II - REKONSTRUKCE</t>
  </si>
  <si>
    <t>KSO:</t>
  </si>
  <si>
    <t>CC-CZ:</t>
  </si>
  <si>
    <t>Místo:</t>
  </si>
  <si>
    <t>Mladá Boleslav</t>
  </si>
  <si>
    <t>Datum:</t>
  </si>
  <si>
    <t>30. 10. 2024</t>
  </si>
  <si>
    <t>Zadavatel:</t>
  </si>
  <si>
    <t>IČ:</t>
  </si>
  <si>
    <t>46356983</t>
  </si>
  <si>
    <t>VaK Mladá Boleslav a.s., Čechova 1151, Ml.Boleslav</t>
  </si>
  <si>
    <t>DIČ:</t>
  </si>
  <si>
    <t>CZ46356983</t>
  </si>
  <si>
    <t>Uchazeč:</t>
  </si>
  <si>
    <t>Vyplň údaj</t>
  </si>
  <si>
    <t>Projektant:</t>
  </si>
  <si>
    <t>46964371</t>
  </si>
  <si>
    <t>Aquaprocon s.r.o. divize Praha, Dukelských hrdinů</t>
  </si>
  <si>
    <t>CZ46964371</t>
  </si>
  <si>
    <t>True</t>
  </si>
  <si>
    <t>Zpracovatel:</t>
  </si>
  <si>
    <t>ing. Iveta Heřmanská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</si>
  <si>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</si>
  <si>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</si>
  <si>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</si>
  <si>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</si>
  <si>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</si>
  <si>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</si>
  <si>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</si>
  <si>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</si>
  <si>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</si>
  <si>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</si>
  <si>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</si>
  <si>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</si>
  <si>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</si>
  <si>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</si>
  <si>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</si>
  <si>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</si>
  <si>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</si>
  <si>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</si>
  <si>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</si>
  <si>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</si>
  <si>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</si>
  <si>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</si>
  <si>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</si>
  <si>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</si>
  <si>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</si>
  <si>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</si>
  <si>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</si>
  <si>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</si>
  <si>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</si>
  <si>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</si>
  <si>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</si>
  <si>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</si>
  <si>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</si>
  <si>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</si>
  <si>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</si>
  <si>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</si>
  <si>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</si>
  <si>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</si>
  <si>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</si>
  <si>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</si>
  <si>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</si>
  <si>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</si>
  <si>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</si>
  <si>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</si>
  <si>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</si>
  <si>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PS-101</t>
  </si>
  <si>
    <t>Čerpací stanice, hrubé předčištění</t>
  </si>
  <si>
    <t>PRO</t>
  </si>
  <si>
    <t>1</t>
  </si>
  <si>
    <t>{23213837-042e-476f-a04e-988c1a495e8e}</t>
  </si>
  <si>
    <t>2</t>
  </si>
  <si>
    <t>/</t>
  </si>
  <si>
    <t>D.2.101.1</t>
  </si>
  <si>
    <t>Strojně-technologická část - ČS, hrubé předčištění</t>
  </si>
  <si>
    <t>Soupis</t>
  </si>
  <si>
    <t>{fc9749c1-5208-49df-a02c-8ec48eead0e4}</t>
  </si>
  <si>
    <t>D.2.101.2</t>
  </si>
  <si>
    <t>Elektro-technologická část - ČS, hrubé předčištění</t>
  </si>
  <si>
    <t>{456d23d4-810d-4b4e-923e-ddefea9ec2e4}</t>
  </si>
  <si>
    <t>PS-102</t>
  </si>
  <si>
    <t>Čištění odpadních vod sedimentací</t>
  </si>
  <si>
    <t>{7776c140-fc37-4c0c-a541-8889dde5df3c}</t>
  </si>
  <si>
    <t>D.2.102.1</t>
  </si>
  <si>
    <t>Strojně-technologická část - čištění OV sedimentací</t>
  </si>
  <si>
    <t>{c0cbcac3-04d2-4495-9042-3133150cce1f}</t>
  </si>
  <si>
    <t>D.2.102.2</t>
  </si>
  <si>
    <t>Elektro-technologická část - čištění OV sedimentací</t>
  </si>
  <si>
    <t>{3b68b7f6-d0ce-4ea4-8df7-7b5ff8dd032f}</t>
  </si>
  <si>
    <t>PS-103</t>
  </si>
  <si>
    <t>Biologické čištění odpadních vod + DN - udržovací práce</t>
  </si>
  <si>
    <t>{c60ee17c-909c-42ed-80c0-4a72f02adacf}</t>
  </si>
  <si>
    <t>F.2.103.1</t>
  </si>
  <si>
    <t>Strojně-technologická část - biologické čištění OV+DN - udržovací práce</t>
  </si>
  <si>
    <t>{5faa33c2-922b-4068-906d-c98d4baa2328}</t>
  </si>
  <si>
    <t>F.2.103.2</t>
  </si>
  <si>
    <t>Elektro-technologická část - biologické čištění OV+DN - udržovací práce</t>
  </si>
  <si>
    <t>{a245fd20-40ca-4b6b-b6c8-425e6d2f9431}</t>
  </si>
  <si>
    <t>PS-104</t>
  </si>
  <si>
    <t>Dmychárna</t>
  </si>
  <si>
    <t>{770cc48a-4eba-41b3-8071-9a50f4b75123}</t>
  </si>
  <si>
    <t>D.2.104.1</t>
  </si>
  <si>
    <t>Strojně-technologická část - dmychárna</t>
  </si>
  <si>
    <t>{70e95e64-8566-4ef9-8cc4-a15fd66aaaac}</t>
  </si>
  <si>
    <t>D.2.104.2</t>
  </si>
  <si>
    <t>Elektro-technologická část - dmychárna</t>
  </si>
  <si>
    <t>{a145dfee-7731-400a-87b2-28db9336e861}</t>
  </si>
  <si>
    <t>SO-403</t>
  </si>
  <si>
    <t>Čerpací stanice hrubého předčištění</t>
  </si>
  <si>
    <t>ING</t>
  </si>
  <si>
    <t>{8e93e89f-8197-46c3-89bf-68f7a22ff2b2}</t>
  </si>
  <si>
    <t>D.1.403.1</t>
  </si>
  <si>
    <t xml:space="preserve">Architektonicko-stavební část </t>
  </si>
  <si>
    <t>{16ce5101-2033-404c-80c1-b8cc747aa4bf}</t>
  </si>
  <si>
    <t>D.1.403.2</t>
  </si>
  <si>
    <t>Stavebně-konstrukční část</t>
  </si>
  <si>
    <t>{a471e20a-3435-4ab2-a2f4-cf13e7bac606}</t>
  </si>
  <si>
    <t>D.1.403.3</t>
  </si>
  <si>
    <t>Stavební elektroinstalace</t>
  </si>
  <si>
    <t>{1db106d6-3da1-47d5-ac7b-1bca55c0b9f0}</t>
  </si>
  <si>
    <t>D.1.403.4</t>
  </si>
  <si>
    <t>Vzduchotechnika</t>
  </si>
  <si>
    <t>{7069c1e8-e0de-4a4a-8754-8de93921dd72}</t>
  </si>
  <si>
    <t>D.1.403.5</t>
  </si>
  <si>
    <t>Vytápění</t>
  </si>
  <si>
    <t>{20f490c5-2301-41bf-8a2a-4ff6af1a91d8}</t>
  </si>
  <si>
    <t>D.1.403.6</t>
  </si>
  <si>
    <t>ZTI</t>
  </si>
  <si>
    <t>{49d7dfe4-965b-43a9-be99-4414984e12e4}</t>
  </si>
  <si>
    <t>SO-404</t>
  </si>
  <si>
    <t>Lapáky písku</t>
  </si>
  <si>
    <t>{0049d8eb-9672-4a56-bd8c-cc9f1408050c}</t>
  </si>
  <si>
    <t>D.1.404.1</t>
  </si>
  <si>
    <t>Architektonicko-stavební část</t>
  </si>
  <si>
    <t>{28a80ade-70db-4ef4-b378-35e8c79132f6}</t>
  </si>
  <si>
    <t>D.1.404.2</t>
  </si>
  <si>
    <t>{97b04891-444e-4045-afdc-6e4309b140fb}</t>
  </si>
  <si>
    <t>D.1.404.3</t>
  </si>
  <si>
    <t>{d48d25d9-10b5-4e78-90a7-02ea65e62109}</t>
  </si>
  <si>
    <t>D.1.404.4</t>
  </si>
  <si>
    <t>{66931e76-0628-4684-b954-59ef4cb02696}</t>
  </si>
  <si>
    <t>D.1.404.5</t>
  </si>
  <si>
    <t>{64ca5cfb-3bff-4ab1-bca3-2ac5ffda8ae7}</t>
  </si>
  <si>
    <t>SO-408</t>
  </si>
  <si>
    <t>Linka 3 a 4 - udržovací práce</t>
  </si>
  <si>
    <t>{b70c3c0f-7c58-4dce-b079-21a77d91c674}</t>
  </si>
  <si>
    <t>F.1.408.1.1</t>
  </si>
  <si>
    <t>Architektonicko-stavební část - udržovací práce linka 3</t>
  </si>
  <si>
    <t>{0cbce524-0994-4312-96d5-1e599e905fde}</t>
  </si>
  <si>
    <t>F.1.408.1.2</t>
  </si>
  <si>
    <t>NEOCEŇOVAT - Architektonicko-stavební část - udržovací práce linka 4</t>
  </si>
  <si>
    <t>{1e60c0a6-4d3f-4638-a733-452c30c3f926}</t>
  </si>
  <si>
    <t>SO-409</t>
  </si>
  <si>
    <t>{6bb62e33-efe5-4e4f-b906-5bb82fea8cf4}</t>
  </si>
  <si>
    <t>D.1.409.1</t>
  </si>
  <si>
    <t>{e03fcfc9-5a66-4365-90f0-42313dec93da}</t>
  </si>
  <si>
    <t>D.1.409.2</t>
  </si>
  <si>
    <t>{8df00a03-a313-4a69-b020-904788937f7c}</t>
  </si>
  <si>
    <t>D.1.409.3</t>
  </si>
  <si>
    <t>{1b9c2071-18af-42d6-8de6-843639be9fb4}</t>
  </si>
  <si>
    <t>D.1.409.4</t>
  </si>
  <si>
    <t>{739d225f-8d5f-4a30-bf66-bb2f0ff66479}</t>
  </si>
  <si>
    <t>D.1.409.5</t>
  </si>
  <si>
    <t>{3f51b501-8821-47a4-b075-5dce22a11953}</t>
  </si>
  <si>
    <t>D.1.409.6</t>
  </si>
  <si>
    <t>{f7a5fa9c-9a4e-4548-a205-a5d4ab89c585}</t>
  </si>
  <si>
    <t>SO-419</t>
  </si>
  <si>
    <t>Garážová stání</t>
  </si>
  <si>
    <t>{286298db-3f65-449c-afe4-2c3aa4bc8906}</t>
  </si>
  <si>
    <t>D.1.419.1</t>
  </si>
  <si>
    <t>{9b5bdf87-9d5b-4d4f-80ce-b7dd9e959642}</t>
  </si>
  <si>
    <t>D.1.419.2</t>
  </si>
  <si>
    <t>{e9e5c180-ec97-4bae-8143-d4fcf4b0749f}</t>
  </si>
  <si>
    <t>D.1.419.3</t>
  </si>
  <si>
    <t>{850f079c-416f-4e33-8493-1d4f9d5b79b5}</t>
  </si>
  <si>
    <t>D.1.419.4</t>
  </si>
  <si>
    <t>{253c4bd4-04b5-4b34-9bea-6d68bd70babd}</t>
  </si>
  <si>
    <t>SO-422</t>
  </si>
  <si>
    <t>Venkovní rozvody a potrubí - udržovací práce</t>
  </si>
  <si>
    <t>{f0854225-c114-429d-949a-f0288433d68e}</t>
  </si>
  <si>
    <t>F.1.422.1</t>
  </si>
  <si>
    <t>Venkovní rozvody - udržovací práce</t>
  </si>
  <si>
    <t>{646675af-ef1b-4c64-9254-f020cba60dc3}</t>
  </si>
  <si>
    <t>SO-431</t>
  </si>
  <si>
    <t>Vozovky a chodníky na ČOV</t>
  </si>
  <si>
    <t>{456fe40a-6a98-460c-95ac-4411d22895e0}</t>
  </si>
  <si>
    <t>D.1.431.1</t>
  </si>
  <si>
    <t>{7a6d7393-a986-4b94-9192-e6b8dff26f70}</t>
  </si>
  <si>
    <t>D.1.431.2</t>
  </si>
  <si>
    <t>ZTI - kanalizace</t>
  </si>
  <si>
    <t>{c6fafc94-a154-489c-abcf-6d613610b21e}</t>
  </si>
  <si>
    <t>F.1.431.1</t>
  </si>
  <si>
    <t>Architektonicko-stavební část - udržovací práce</t>
  </si>
  <si>
    <t>{db2c7744-27e8-411d-941d-7519c74b0960}</t>
  </si>
  <si>
    <t>SO-01</t>
  </si>
  <si>
    <t>Přeložky</t>
  </si>
  <si>
    <t>{05c14aee-e873-49b9-bc9f-8eba01b4226f}</t>
  </si>
  <si>
    <t>D.1.01</t>
  </si>
  <si>
    <t>Přeložka VO</t>
  </si>
  <si>
    <t>{56e25b1f-e7bf-470c-bb0e-b77b0f56700a}</t>
  </si>
  <si>
    <t>VRN</t>
  </si>
  <si>
    <t>Ostatní a vedlejší rozpočtové náklady</t>
  </si>
  <si>
    <t>{36160402-507e-486e-af06-2364c4453135}</t>
  </si>
  <si>
    <t>KRYCÍ LIST SOUPISU PRACÍ</t>
  </si>
  <si>
    <t>Objekt:</t>
  </si>
  <si>
    <t>PS-101 - Čerpací stanice, hrubé předčištění</t>
  </si>
  <si>
    <t>Soupis:</t>
  </si>
  <si>
    <t>D.2.101.1 - Strojně-technologická část - ČS, hrubé předčištění</t>
  </si>
  <si>
    <t>ing. Michal Ašer</t>
  </si>
  <si>
    <t>REKAPITULACE ČLENĚNÍ SOUPISU PRACÍ</t>
  </si>
  <si>
    <t>Kód dílu - Popis</t>
  </si>
  <si>
    <t>Cena celkem [CZK]</t>
  </si>
  <si>
    <t>Náklady ze soupisu prací</t>
  </si>
  <si>
    <t>-1</t>
  </si>
  <si>
    <t>D - PS-101.1 Čerpací stanice, hrubé předčištění</t>
  </si>
  <si>
    <t>SOUPIS PRACÍ</t>
  </si>
  <si>
    <t>PČ</t>
  </si>
  <si>
    <t>MJ</t>
  </si>
  <si>
    <t>Množství</t>
  </si>
  <si>
    <t>J.cena [CZK]</t>
  </si>
  <si>
    <t>Cenová soustava</t>
  </si>
  <si>
    <t>J. Nh [h]</t>
  </si>
  <si>
    <t>Nh celkem [h]</t>
  </si>
  <si>
    <t>J. hmotnost [t]</t>
  </si>
  <si>
    <t>Hmotnost celkem [t]</t>
  </si>
  <si>
    <t>J. suť [t]</t>
  </si>
  <si>
    <t>Suť Celkem [t]</t>
  </si>
  <si>
    <t>Náklady soupisu celkem</t>
  </si>
  <si>
    <t>PS-101.1 Čerpací stanice, hrubé předčištění</t>
  </si>
  <si>
    <t>3</t>
  </si>
  <si>
    <t>ROZPOCET</t>
  </si>
  <si>
    <t>K</t>
  </si>
  <si>
    <t>01.3</t>
  </si>
  <si>
    <t>Rekonstrukce stavidlového ručního uzávěru -  Ruční stavidlo ST-B-006 vel.1200 x 1000 x 2600</t>
  </si>
  <si>
    <t>ks</t>
  </si>
  <si>
    <t>64</t>
  </si>
  <si>
    <t>1779385800</t>
  </si>
  <si>
    <t>P</t>
  </si>
  <si>
    <t>01.5</t>
  </si>
  <si>
    <t>Rekonstrukce šnekového čerpadla  SC YBA  1280 x 13806</t>
  </si>
  <si>
    <t>kpl</t>
  </si>
  <si>
    <t>2013143284</t>
  </si>
  <si>
    <t>01.7</t>
  </si>
  <si>
    <t>Pojízdný kladkostroj</t>
  </si>
  <si>
    <t>-2087777387</t>
  </si>
  <si>
    <t>Poznámka k položce:_x000D_
Nosnost: 1,6 t Zdvih: 2 m</t>
  </si>
  <si>
    <t>4</t>
  </si>
  <si>
    <t>01.9</t>
  </si>
  <si>
    <t>Nové stavidlo před česlemi - Stavidlo ruční typu STR3-GK 1200×1150/1000×1000</t>
  </si>
  <si>
    <t>-1234842852</t>
  </si>
  <si>
    <t>Poznámka k položce:_x000D_
s jedním stoupajícím vřetenem ovládaným pomocí ručního kola a převodovky z prodlouženého rámu. _x000D_
Osazeno v kanálu, těsnění třístranné. _x000D_
• Šířka kanálu:1200 mm _x000D_
• Hloubka kanálu: 1150 mm _x000D_
• Výška stavidlové tabule1000 mm _x000D_
• Zdvih: 1000 mm _x000D_
• Materiálové provedení: ocel nerez, těsnění pryž. kompletní dodávka a montáž</t>
  </si>
  <si>
    <t>5</t>
  </si>
  <si>
    <t>01.10</t>
  </si>
  <si>
    <t>Nové stavidlo za česlemi - Stavidlo ruční typu STR3-GK 1200×1150/1000×1000</t>
  </si>
  <si>
    <t>-548136713</t>
  </si>
  <si>
    <t>Poznámka k položce:_x000D_
s jedním stoupajícím vřetenem ovládaným pomocí ručního kola a převodovky z prodlouženého rámu. _x000D_
Osazeno v kanálu, těsnění třístranné _x000D_
• Šířka kanálu:1200 mm _x000D_
• Hloubka kanálu: 1150 mm _x000D_
• výška stavidlové tabule1000 mm _x000D_
• zdvih: 1000 mm _x000D_
• Materiálové provedení: ocel nerez, těsnění pryž. _x000D_
kompletní dodávka a montáž</t>
  </si>
  <si>
    <t>6</t>
  </si>
  <si>
    <t>01.13</t>
  </si>
  <si>
    <t>Lis na shrabky s promýváním typu LSP 250×500/4500</t>
  </si>
  <si>
    <t>2049282392</t>
  </si>
  <si>
    <t>7</t>
  </si>
  <si>
    <t>01.16</t>
  </si>
  <si>
    <t>Nové stavidlo na nátoku na lapák písku Stavidlo typu STE3-RP  1000×1160/1000×1000</t>
  </si>
  <si>
    <t>-1456485432</t>
  </si>
  <si>
    <t>Poznámka k položce:_x000D_
s jedním stoupajícím vřetenem ovládaným pomocí servopohonu z prodlouženého rámu. _x000D_
Osazeno v kanálu, těsnění třístranné _x000D_
• Šířka kanálu:1000 mm _x000D_
• Hloubka kanálu: 1160 mm _x000D_
• výška stavidlové tabule1000 mm _x000D_
• zdvih: 1000 mm _x000D_
• Materiálové provedení: ocel nerez, těsnění pryž  _x000D_
Servopohon  ZPA: MON 52031.5282N,   0,55 kW; 400 V; 50 Hz; standardní výbava IP 55 schéma zapojení  P3M-0938E   _x000D_
kompletní dodávka a montáž</t>
  </si>
  <si>
    <t>8</t>
  </si>
  <si>
    <t>01.101</t>
  </si>
  <si>
    <t>Demontáž stávajícího zařízení</t>
  </si>
  <si>
    <t>1978210699</t>
  </si>
  <si>
    <t>Poznámka k položce:_x000D_
• 2 ks Šnekové čerpadlo YBA  1550 x 14030, včetně příslušenství _x000D_
• 1 ks Šnekové čerpadlo YBA  1550 x 14030 včetně příslušenství _x000D_
• 3 ks stavidlo před šnekovými čerpadly – vybourání a demontáž _x000D_
• 4 ks stavidlo před a za česlemi – vybourání a demontáž _x000D_
• 2 ks stavidlo na nátoku na lapák písku – vybourání a demontáž _x000D_
• 1 ks ruční jeřáb JRVS o nosnosti 1,6 t a rozpětí 9,9 m. _x000D_
• 1 ks lis na shrabky kompletní provedení včetně likvidace</t>
  </si>
  <si>
    <t>9</t>
  </si>
  <si>
    <t>01.102</t>
  </si>
  <si>
    <t>Ostatní nespecifikované položky</t>
  </si>
  <si>
    <t>-2101809901</t>
  </si>
  <si>
    <t>Poznámka k položce:_x000D_
• Montážní a dopravní mechanizmy _x000D_
• Provizoria (provizorní hrazení, čištění feka vozem aj.)_x000D_
• Ostatní náležitosti nutné ke správnému provozu</t>
  </si>
  <si>
    <t>D.2.101.2 - Elektro-technologická část - ČS, hrubé předčištění</t>
  </si>
  <si>
    <t>ing. Jaroslav Bedáň</t>
  </si>
  <si>
    <t>M - Elektrotechnologická část</t>
  </si>
  <si>
    <t xml:space="preserve">    M01.1 - Rozvaděč RM403.1</t>
  </si>
  <si>
    <t xml:space="preserve">    M01.2 - Technologický rozvaděč jemných česlí MXJ403.11</t>
  </si>
  <si>
    <t xml:space="preserve">    M02 - Montážní materiál</t>
  </si>
  <si>
    <t xml:space="preserve">    M03 - Polní instrumentace</t>
  </si>
  <si>
    <t xml:space="preserve">    M30 - Přidružené práce</t>
  </si>
  <si>
    <t>M</t>
  </si>
  <si>
    <t>Elektrotechnologická část</t>
  </si>
  <si>
    <t>M01.1</t>
  </si>
  <si>
    <t>Rozvaděč RM403.1</t>
  </si>
  <si>
    <t>01.1EM01</t>
  </si>
  <si>
    <t>D - Montážní pozinkovaný panel pro pole 2-7</t>
  </si>
  <si>
    <t>1043552876</t>
  </si>
  <si>
    <t>Poznámka k položce:_x000D_
Montážní pozinkovaný plech o rozměrech v.2100 x š. 800mm. Rozměry musí zhotovitel před obědnáním přeměřit na místě!!!!</t>
  </si>
  <si>
    <t>01.1EM02</t>
  </si>
  <si>
    <t>D - Výkonový rozbočovač 125A jednopólový</t>
  </si>
  <si>
    <t>-1536811807</t>
  </si>
  <si>
    <t>01.1EM03</t>
  </si>
  <si>
    <t>D - Zářivkové svítidlo 10W, 230V včetně koncového spínače na dveře</t>
  </si>
  <si>
    <t>1515208274</t>
  </si>
  <si>
    <t>Poznámka k položce:_x000D_
Zářivkové svítidlo 10W, 230V, IP20 pro osvětlení rozvaděče  včetně koncového spínače</t>
  </si>
  <si>
    <t>01.1EM04</t>
  </si>
  <si>
    <t>D - Termostat na DIN 230V,6A,0-60°C,IP30</t>
  </si>
  <si>
    <t>-2013389897</t>
  </si>
  <si>
    <t>Poznámka k položce:_x000D_
Termostat včetně odjištění jednopólovým jističem 6B/1</t>
  </si>
  <si>
    <t>01.1EM05</t>
  </si>
  <si>
    <t>D - Ventilátor  pro chlazení rozvaděče, 230V, 230m3/h,IP54</t>
  </si>
  <si>
    <t>-336774394</t>
  </si>
  <si>
    <t>Poznámka k položce:_x000D_
Ventilátor včetně 1 ks nasávací mřížky s filtrační vložkou</t>
  </si>
  <si>
    <t>01.1EM06</t>
  </si>
  <si>
    <t>D - Trojpólový pojistkový odpínač 250A - pro nožové pojistky</t>
  </si>
  <si>
    <t>394857201</t>
  </si>
  <si>
    <t>01.1EM07</t>
  </si>
  <si>
    <t>D - Trojpólový pojistkový odpínač 125A - pro nožové pojistky</t>
  </si>
  <si>
    <t>-1016952385</t>
  </si>
  <si>
    <t>01.1EM08</t>
  </si>
  <si>
    <t>D - Trojpólový pojistkový odpínač 63A - pro válcové pojistky</t>
  </si>
  <si>
    <t>-1567677622</t>
  </si>
  <si>
    <t>01.1EM09</t>
  </si>
  <si>
    <t>D - Trojpólový pojistkový odpínač 32A - pro válcové pojistky</t>
  </si>
  <si>
    <t>1618895788</t>
  </si>
  <si>
    <t>10</t>
  </si>
  <si>
    <t>01.1EM10</t>
  </si>
  <si>
    <t>D - Pojistka válcová do 63A gG</t>
  </si>
  <si>
    <t>264872594</t>
  </si>
  <si>
    <t>11</t>
  </si>
  <si>
    <t>01.1EM11</t>
  </si>
  <si>
    <t>D - Pojistka válcová do 125A gG</t>
  </si>
  <si>
    <t>-1860886129</t>
  </si>
  <si>
    <t>01.1EM12</t>
  </si>
  <si>
    <t>D - Pojistka nožová do 160A gG</t>
  </si>
  <si>
    <t>2034020205</t>
  </si>
  <si>
    <t>13</t>
  </si>
  <si>
    <t>01.1EM13</t>
  </si>
  <si>
    <t>D - Pojistka nožová do 250A gG</t>
  </si>
  <si>
    <t>-2039936287</t>
  </si>
  <si>
    <t>14</t>
  </si>
  <si>
    <t>01.1EM14</t>
  </si>
  <si>
    <t>D - Jistič jednopólový 6/B/1, 6A</t>
  </si>
  <si>
    <t>60126418</t>
  </si>
  <si>
    <t>15</t>
  </si>
  <si>
    <t>01.1EM15</t>
  </si>
  <si>
    <t>D - Jistič jednopólový 16/B/1, 16A</t>
  </si>
  <si>
    <t>-1029017943</t>
  </si>
  <si>
    <t>16</t>
  </si>
  <si>
    <t>01.1EM16</t>
  </si>
  <si>
    <t>D - Jistič trojpólový 16/C/3, 16A</t>
  </si>
  <si>
    <t>-119703637</t>
  </si>
  <si>
    <t>17</t>
  </si>
  <si>
    <t>01.1EM17</t>
  </si>
  <si>
    <t>D - Jistič trojpólový 20/B/3, 20A</t>
  </si>
  <si>
    <t>1730615324</t>
  </si>
  <si>
    <t>18</t>
  </si>
  <si>
    <t>01.1EM18</t>
  </si>
  <si>
    <t>D - Jistič trojpólový 32/B/3, 16A</t>
  </si>
  <si>
    <t>1865268919</t>
  </si>
  <si>
    <t>19</t>
  </si>
  <si>
    <t>01.1EM19</t>
  </si>
  <si>
    <t>D - Relé 230V AC, 4P, včetně patice</t>
  </si>
  <si>
    <t>1045502295</t>
  </si>
  <si>
    <t>20</t>
  </si>
  <si>
    <t>01.1EM20</t>
  </si>
  <si>
    <t>D - Relé 230V AC, 2P,  včetně patice</t>
  </si>
  <si>
    <t>625831268</t>
  </si>
  <si>
    <t>01.1EM21</t>
  </si>
  <si>
    <t>D - Relé časové 1s-100h, 230V AC, 1P,  včetně patice</t>
  </si>
  <si>
    <t>-1206946816</t>
  </si>
  <si>
    <t>22</t>
  </si>
  <si>
    <t>01.1EM22</t>
  </si>
  <si>
    <t>D - Třípólový stykač AC3, 440V, 9A, 1Z, cívka 230V AC</t>
  </si>
  <si>
    <t>-1630568170</t>
  </si>
  <si>
    <t>23</t>
  </si>
  <si>
    <t>01.1EM23</t>
  </si>
  <si>
    <t>D - Třípólový stykač AC3, 440V, 9A, 1R, cívka 230V AC</t>
  </si>
  <si>
    <t>327925061</t>
  </si>
  <si>
    <t>24</t>
  </si>
  <si>
    <t>01.1EM24</t>
  </si>
  <si>
    <t>D - Pomocný kontakt stykače 3Z+1R</t>
  </si>
  <si>
    <t>-1785003207</t>
  </si>
  <si>
    <t>25</t>
  </si>
  <si>
    <t>01.1EM25</t>
  </si>
  <si>
    <t>D - Proudový chránič 25A/4/0,03A, 25A charakteristika ASI</t>
  </si>
  <si>
    <t>-1789918184</t>
  </si>
  <si>
    <t>26</t>
  </si>
  <si>
    <t>01.1EM26</t>
  </si>
  <si>
    <t>D - Motorový spouštěč 1,6 - 2,5A, 400V</t>
  </si>
  <si>
    <t>-365471565</t>
  </si>
  <si>
    <t>27</t>
  </si>
  <si>
    <t>01.1EM27</t>
  </si>
  <si>
    <t>D - Motorový spouštěč 0,4 - 0,63A, 400V</t>
  </si>
  <si>
    <t>846567741</t>
  </si>
  <si>
    <t>28</t>
  </si>
  <si>
    <t>01.1EM28</t>
  </si>
  <si>
    <t>D - Motorový spouštěč 0,25 - 0,4A, 400V</t>
  </si>
  <si>
    <t>512680780</t>
  </si>
  <si>
    <t>29</t>
  </si>
  <si>
    <t>01.1EM29</t>
  </si>
  <si>
    <t>D - Pomocný kontakt motorového spouštěče 1Z+1R</t>
  </si>
  <si>
    <t>-868885951</t>
  </si>
  <si>
    <t>30</t>
  </si>
  <si>
    <t>01.1EM30</t>
  </si>
  <si>
    <t>D - Měnič kmitočtu 55kW</t>
  </si>
  <si>
    <t>-1707355524</t>
  </si>
  <si>
    <t>Poznámka k položce:_x000D_
Měnič kmitočtu 55kW, 400VAC, IP20, PTC vstup, včetně komunikační karty Ethernet a síťové tlumivky (např. FC-202P55KT4E20 + MCA-120 Profinet SRT, Danfoss)</t>
  </si>
  <si>
    <t>31</t>
  </si>
  <si>
    <t>01.1EM31</t>
  </si>
  <si>
    <t>D - Měnič kmitočtu 15kW</t>
  </si>
  <si>
    <t>693533496</t>
  </si>
  <si>
    <t>Poznámka k položce:_x000D_
Měnič kmitočtu 15kW, 400VAC, IP20, PTC vstup, včetně komunikační karty Ethernet a síťové tlumivky (např. FC-202P15KT4E20 + MCA-120 Profinet SRT, Danfoss)</t>
  </si>
  <si>
    <t>32</t>
  </si>
  <si>
    <t>01.1EM32</t>
  </si>
  <si>
    <t>D - Řadová svorka do 2,5mm2</t>
  </si>
  <si>
    <t>-614873433</t>
  </si>
  <si>
    <t>33</t>
  </si>
  <si>
    <t>01.1EM33</t>
  </si>
  <si>
    <t>D - Řadová svorka do 4mm2</t>
  </si>
  <si>
    <t>1353767453</t>
  </si>
  <si>
    <t>34</t>
  </si>
  <si>
    <t>01.1EM34</t>
  </si>
  <si>
    <t>D - Řadová svorka do 6mm2</t>
  </si>
  <si>
    <t>1025272145</t>
  </si>
  <si>
    <t>35</t>
  </si>
  <si>
    <t>01.1EM35</t>
  </si>
  <si>
    <t>D - Řadová svorka do 16mm2</t>
  </si>
  <si>
    <t>1683579921</t>
  </si>
  <si>
    <t>36</t>
  </si>
  <si>
    <t>01.1EM36</t>
  </si>
  <si>
    <t>D - Řadová svorka do 35mm2</t>
  </si>
  <si>
    <t>-1986126639</t>
  </si>
  <si>
    <t>37</t>
  </si>
  <si>
    <t>01.1EM37</t>
  </si>
  <si>
    <t>D - Sběrnice N</t>
  </si>
  <si>
    <t>soubor</t>
  </si>
  <si>
    <t>-2017265729</t>
  </si>
  <si>
    <t>38</t>
  </si>
  <si>
    <t>01.1EM38</t>
  </si>
  <si>
    <t>D - Sběrnice PE</t>
  </si>
  <si>
    <t>-1317508827</t>
  </si>
  <si>
    <t>39</t>
  </si>
  <si>
    <t>01.1EM39</t>
  </si>
  <si>
    <t>D - PVC kabelové vývodky</t>
  </si>
  <si>
    <t>-1814936184</t>
  </si>
  <si>
    <t>40</t>
  </si>
  <si>
    <t>01.1EM40</t>
  </si>
  <si>
    <t>D - Drobný montážní materiál</t>
  </si>
  <si>
    <t>254022082</t>
  </si>
  <si>
    <t>41</t>
  </si>
  <si>
    <t>01.1EM41</t>
  </si>
  <si>
    <t>M - Osazení přístrojů do rozvaděče včetně prodrátování</t>
  </si>
  <si>
    <t>443267168</t>
  </si>
  <si>
    <t>42</t>
  </si>
  <si>
    <t>01.1EM42</t>
  </si>
  <si>
    <t>M - Zpracování výrobní dílenské dokumentace rozvaděče RM403.1 podle dodaných komponentů</t>
  </si>
  <si>
    <t>-1849152257</t>
  </si>
  <si>
    <t>M01.2</t>
  </si>
  <si>
    <t>Technologický rozvaděč jemných česlí MXJ403.11</t>
  </si>
  <si>
    <t>43</t>
  </si>
  <si>
    <t>01.2EM01</t>
  </si>
  <si>
    <t>D+M - Typový rozvaděč jemných česlí a dopravníku Fontána</t>
  </si>
  <si>
    <t>991930241</t>
  </si>
  <si>
    <t>Poznámka k položce:_x000D_
Položka zahrnuje dodávku a montáž nástěnného celoplastového rozvaděče s vývody spodem v min. krytí IP54 pro autonomní řízení technologie: 2ks - pohon česlí, 2ks - kartáč česlí, 1ks dopravník česlí - otáčky I a II, 2ks temperace česlí, 1ks temperace dopravníku, řízení provozu česlí od hladiny - plovákové spínače a časově. Položka dále zahrnuje kabelové propoje mezi rozvaděčem a zeřízením jemných česlí do 10m a uložení kabelů v nerezových drátěných žlabech a PVC trubkách. V rozvaděči budou připraveny beznapěťové kontakty pro přenos signálů: chod/porucha: 2x pohon česlí, 2x pohon kartáče, 1x pohon dopravníku, 2x temperace česlí, 1x temperace dopravníku.</t>
  </si>
  <si>
    <t>44</t>
  </si>
  <si>
    <t>01.2EM02</t>
  </si>
  <si>
    <t>D - Demontáž a přepojování stávající technologické elektroinstalace jemných česlí</t>
  </si>
  <si>
    <t>1580833128</t>
  </si>
  <si>
    <t>Poznámka k položce:_x000D_
Položka zahrnuje demontáž stávajících deblokační skříně jemných česlí v prostoru česlovny, odpojení kabelových vývodů pro rušená zařízení v 9 poli rouzvaděče RM403.1 v rozsahu: 5ks pohonů jemných česlí, 1kpl zařízení MaR, které budou napojeny na nové kabelové vývody z nového rozvaděče MXJ403.11.</t>
  </si>
  <si>
    <t>M02</t>
  </si>
  <si>
    <t>Montážní materiál</t>
  </si>
  <si>
    <t>45</t>
  </si>
  <si>
    <t>02EM01</t>
  </si>
  <si>
    <t>D+M - Svorkovací přechodová skříň MaR - typ 1</t>
  </si>
  <si>
    <t>1289126693</t>
  </si>
  <si>
    <t>Poznámka k položce:_x000D_
Svorkovací přechodová skříň plastová o rozměrech do 150x110x90mm, IP56_x000D_
do 8ks - svorka do 2,5mm2,  do 3ks - vývodka plastová do Pg16 s maticí, včetně montáže</t>
  </si>
  <si>
    <t>46</t>
  </si>
  <si>
    <t>02EM02</t>
  </si>
  <si>
    <t>D+M - Deblokační skříň - typ 1a (pro 1 pohon)</t>
  </si>
  <si>
    <t>-54743025</t>
  </si>
  <si>
    <t>Poznámka k položce:_x000D_
Deblokační skříň plastová o rozměrech 275x275x150mm, IP65_x000D_
1ks - ovládač 3 polohový, 2x signálka LED 230VAC, 10ks - svorka do 4mm2, 1ks - vývodka plastová Pg21 s maticí, včetně montáže</t>
  </si>
  <si>
    <t>47</t>
  </si>
  <si>
    <t>02EM03</t>
  </si>
  <si>
    <t>D+M - Deblokační skříň - typ 1b (pro 1 armaturu)</t>
  </si>
  <si>
    <t>-183729386</t>
  </si>
  <si>
    <t>Poznámka k položce:_x000D_
Deblokační skříň plastová o rozměrech 275x275x150mm, IP65_x000D_
1ks - ovládač 3 polohový, 3x signálka LED 230VAC, 2ks - tlačítko 1Z, 1ks- tlačítko 1R, 15ks - svorka do 4mm2, 1ks - vývodka plastová Pg21 s maticí, včetně montáže</t>
  </si>
  <si>
    <t>48</t>
  </si>
  <si>
    <t>02EM04</t>
  </si>
  <si>
    <t>D+M - Deblokační skříň - typ 2a (pro 2 pohony)</t>
  </si>
  <si>
    <t>-988691094</t>
  </si>
  <si>
    <t>Poznámka k položce:_x000D_
Deblokační skříň plastová o rozměrech do 275x275x150mm, IP65_x000D_
2ks - ovládač 3 polohový, 4x signálka LED 230VAC, 20ks - svorka do 4mm2, 2ks - vývodka plastová Pg21 s maticí, včetně montáže</t>
  </si>
  <si>
    <t>49</t>
  </si>
  <si>
    <t>02EM05</t>
  </si>
  <si>
    <t>D+M - Deblokační skříň - typ 2b (pro 2 armatury)</t>
  </si>
  <si>
    <t>-1860429480</t>
  </si>
  <si>
    <t>Poznámka k položce:_x000D_
Deblokační skříň plastová o rozměrech 425x425x195mm, IP65_x000D_
2ks - ovládač 3 polohový, 8x signálka LED 230VAC, 4ks - tlačítko 1Z, 2ks- tlačítko 1R, 15ks - svorka do 4mm2, 2ks - vývodka plastová Pg21 s maticí, včetně montáže</t>
  </si>
  <si>
    <t>50</t>
  </si>
  <si>
    <t>02EM06</t>
  </si>
  <si>
    <t>D+M - Deblokační skříň - typ 3a (pro 3 pohony)</t>
  </si>
  <si>
    <t>1148261445</t>
  </si>
  <si>
    <t>Poznámka k položce:_x000D_
Deblokační skříň plastová o rozměrech do 275x275x150mm, IP65_x000D_
3ks - ovládač 3 polohový, 6x signálka LED 230VAC, 30ks - svorka do 4mm2, 3ks - vývodka plastová Pg21 s maticí, včetně montáže</t>
  </si>
  <si>
    <t>51</t>
  </si>
  <si>
    <t>02EM07</t>
  </si>
  <si>
    <t>D+M - Zásuvka 1LNPE 230VAC/16A IP54</t>
  </si>
  <si>
    <t>1809176011</t>
  </si>
  <si>
    <t>52</t>
  </si>
  <si>
    <t>02EM08</t>
  </si>
  <si>
    <t>D+M - Vypínač 0-I, 400VAC/16A IP54 v plastové skříni</t>
  </si>
  <si>
    <t>247798215</t>
  </si>
  <si>
    <t>53</t>
  </si>
  <si>
    <t>02EM09</t>
  </si>
  <si>
    <t>D+M - Tlačítko hřibové pro nouzové vypnutí s aretací 230V AC, IP54 v plastové skříni</t>
  </si>
  <si>
    <t>-1828846236</t>
  </si>
  <si>
    <t>54</t>
  </si>
  <si>
    <t>02EM10</t>
  </si>
  <si>
    <t>D+M - Kabel s měděným jádrem CYKY-J 5x6</t>
  </si>
  <si>
    <t>m</t>
  </si>
  <si>
    <t>-1744303340</t>
  </si>
  <si>
    <t>55</t>
  </si>
  <si>
    <t>02EM11</t>
  </si>
  <si>
    <t>D+M - Kabel s měděným jádrem CYKY-J 5x4</t>
  </si>
  <si>
    <t>-1207314044</t>
  </si>
  <si>
    <t>56</t>
  </si>
  <si>
    <t>02EM12</t>
  </si>
  <si>
    <t>D+M - Kabel s měděným jádrem CYKY-J 5x2,5</t>
  </si>
  <si>
    <t>-1249232531</t>
  </si>
  <si>
    <t>57</t>
  </si>
  <si>
    <t>02EM13</t>
  </si>
  <si>
    <t>D+M - Kabel s měděným jádrem CYKY-J 3x2,5</t>
  </si>
  <si>
    <t>80273774</t>
  </si>
  <si>
    <t>58</t>
  </si>
  <si>
    <t>02EM14</t>
  </si>
  <si>
    <t>D+M - Kabel s měděným jádrem CYKY-J 19x1,5</t>
  </si>
  <si>
    <t>1786433605</t>
  </si>
  <si>
    <t>59</t>
  </si>
  <si>
    <t>02EM15</t>
  </si>
  <si>
    <t>D+M - Kabel s měděným jádrem CYKY-J 4x1,5</t>
  </si>
  <si>
    <t>119543791</t>
  </si>
  <si>
    <t>60</t>
  </si>
  <si>
    <t>02EM16</t>
  </si>
  <si>
    <t>D+M - Kabel s měděným jádrem 2YSLCYK-J 4x35</t>
  </si>
  <si>
    <t>-1695577483</t>
  </si>
  <si>
    <t>61</t>
  </si>
  <si>
    <t>02EM17</t>
  </si>
  <si>
    <t>D+M - Kabel s měděným jádrem H05RR-F 4x1,5</t>
  </si>
  <si>
    <t>-528957287</t>
  </si>
  <si>
    <t>62</t>
  </si>
  <si>
    <t>02EM18</t>
  </si>
  <si>
    <t>D+M - Kabel sdělovací směděným jádrem JYTY 19x1,0</t>
  </si>
  <si>
    <t>11839998</t>
  </si>
  <si>
    <t>63</t>
  </si>
  <si>
    <t>02EM19</t>
  </si>
  <si>
    <t>D+M - Kabel sdělovací směděným jádrem JYTY 14x1,0</t>
  </si>
  <si>
    <t>-1125125297</t>
  </si>
  <si>
    <t>02EM20</t>
  </si>
  <si>
    <t>D+M - Kabel sdělovací směděným jádrem JYTY 7x1,0</t>
  </si>
  <si>
    <t>-1858254619</t>
  </si>
  <si>
    <t>65</t>
  </si>
  <si>
    <t>02EM21</t>
  </si>
  <si>
    <t>D+M - Kabel sdělovací směděným jádrem JYTY 4x1,0</t>
  </si>
  <si>
    <t>-124656254</t>
  </si>
  <si>
    <t>66</t>
  </si>
  <si>
    <t>02EM22</t>
  </si>
  <si>
    <t>D+M - Kabel sdělovací směděným jádrem JYTY 2x1,0</t>
  </si>
  <si>
    <t>1709526150</t>
  </si>
  <si>
    <t>67</t>
  </si>
  <si>
    <t>02EM23</t>
  </si>
  <si>
    <t>D+M - Kabel sdělovací směděným jádrem SXKD-5E-UTP-PE</t>
  </si>
  <si>
    <t>1808884742</t>
  </si>
  <si>
    <t>68</t>
  </si>
  <si>
    <t>02EM24</t>
  </si>
  <si>
    <t>D+M - Kabel sdělovací směděným jádrem CAT5E U/UTP</t>
  </si>
  <si>
    <t>-1776558854</t>
  </si>
  <si>
    <t>69</t>
  </si>
  <si>
    <t>02EM25</t>
  </si>
  <si>
    <t>D+M - Nerez drát d=8mm</t>
  </si>
  <si>
    <t>948541027</t>
  </si>
  <si>
    <t>70</t>
  </si>
  <si>
    <t>02EM26</t>
  </si>
  <si>
    <t>D+M - Zemnící pásek Nerez 30x3,5mm, uložen na povrchu</t>
  </si>
  <si>
    <t>1265901066</t>
  </si>
  <si>
    <t>71</t>
  </si>
  <si>
    <t>02EM27</t>
  </si>
  <si>
    <t>D+M - Podpěra vedení pro pásek Nerez 30x3,5mm vedený po zdi PV44b 35</t>
  </si>
  <si>
    <t>-1562962230</t>
  </si>
  <si>
    <t>72</t>
  </si>
  <si>
    <t>02EM28</t>
  </si>
  <si>
    <t>D+M - Podpěra vedení na povrch d=8-10mm Nerez</t>
  </si>
  <si>
    <t>1334552951</t>
  </si>
  <si>
    <t>73</t>
  </si>
  <si>
    <t>02EM29</t>
  </si>
  <si>
    <t>D+M - Vodič Cu, H07V-K 2,5 zelenožlutý</t>
  </si>
  <si>
    <t>2116854524</t>
  </si>
  <si>
    <t>74</t>
  </si>
  <si>
    <t>02EM30</t>
  </si>
  <si>
    <t>D+M - Vodič Cu, H07V-K 6 zelenožlutý</t>
  </si>
  <si>
    <t>-837691964</t>
  </si>
  <si>
    <t>75</t>
  </si>
  <si>
    <t>02EM31</t>
  </si>
  <si>
    <t>D+M - Spojovací materiál pro pospojování</t>
  </si>
  <si>
    <t>-1963915899</t>
  </si>
  <si>
    <t>76</t>
  </si>
  <si>
    <t>02EM32</t>
  </si>
  <si>
    <t>M - Ukončení kabelů v rozvaděči do 4x50 mm2</t>
  </si>
  <si>
    <t>1491170350</t>
  </si>
  <si>
    <t>77</t>
  </si>
  <si>
    <t>02EM33</t>
  </si>
  <si>
    <t>M - Ukončení kabelů v rozvaděči do 5x6 mm2</t>
  </si>
  <si>
    <t>2014762007</t>
  </si>
  <si>
    <t>78</t>
  </si>
  <si>
    <t>02EM34</t>
  </si>
  <si>
    <t>M - Ukončení kabelů v rozvaděči do 4x10 mm2</t>
  </si>
  <si>
    <t>155683225</t>
  </si>
  <si>
    <t>79</t>
  </si>
  <si>
    <t>02EM35</t>
  </si>
  <si>
    <t>M - Ukončení kabelů v rozvaděči do 19x1,5 mm2</t>
  </si>
  <si>
    <t>-678761928</t>
  </si>
  <si>
    <t>80</t>
  </si>
  <si>
    <t>02EM36</t>
  </si>
  <si>
    <t>M - Ukončení kabelů v rozvaděči do 19x1,0 mm2</t>
  </si>
  <si>
    <t>1995729034</t>
  </si>
  <si>
    <t>81</t>
  </si>
  <si>
    <t>02EM37</t>
  </si>
  <si>
    <t>M - Ukončení kabelů v rozvaděči do 7x1,0 mm2</t>
  </si>
  <si>
    <t>840487679</t>
  </si>
  <si>
    <t>82</t>
  </si>
  <si>
    <t>02EM38</t>
  </si>
  <si>
    <t>M - Ukončení kabelů v rozvaděči do 4x1,0 mm2</t>
  </si>
  <si>
    <t>1090801261</t>
  </si>
  <si>
    <t>83</t>
  </si>
  <si>
    <t>02EM39</t>
  </si>
  <si>
    <t>M - Ukončení kabelů lisovacím konektorem RJ45, CAT5e</t>
  </si>
  <si>
    <t>212606787</t>
  </si>
  <si>
    <t>84</t>
  </si>
  <si>
    <t>02EM40</t>
  </si>
  <si>
    <t>D+M - Kabelový nerezový drátěný žlab 100/50 s víkem vč. příslušenství</t>
  </si>
  <si>
    <t>198913215</t>
  </si>
  <si>
    <t>Poznámka k položce:_x000D_
Hlavní vnitřní kabelové trasy, včetně originálního příslušenství a kotvícího materiálu</t>
  </si>
  <si>
    <t>85</t>
  </si>
  <si>
    <t>02EM41</t>
  </si>
  <si>
    <t>D+M - Kabelový nerezový drátěný žlab 150/50 vč. příslušenství</t>
  </si>
  <si>
    <t>100518668</t>
  </si>
  <si>
    <t>86</t>
  </si>
  <si>
    <t>02EM42</t>
  </si>
  <si>
    <t>D+M - Kabelový nerezový drátěný žlab 150/50 s víkem a přepážkou vč. příslušenství</t>
  </si>
  <si>
    <t>-252926439</t>
  </si>
  <si>
    <t>Poznámka k položce:_x000D_
Hlavní vnitřní kabelové trasy, včetně originálního příslušenství, přepážky a kotvícího materiálu</t>
  </si>
  <si>
    <t>87</t>
  </si>
  <si>
    <t>02EM43</t>
  </si>
  <si>
    <t>D+M - Kabelový nerezový drátěný žlab 200/50 vč. příslušenství</t>
  </si>
  <si>
    <t>-586822686</t>
  </si>
  <si>
    <t>88</t>
  </si>
  <si>
    <t>02EM44</t>
  </si>
  <si>
    <t>D+M - Kabelový nerezový drátěný žlab 200/50 s přepážkou vč. příslušenství</t>
  </si>
  <si>
    <t>1803896064</t>
  </si>
  <si>
    <t>89</t>
  </si>
  <si>
    <t>02EM45</t>
  </si>
  <si>
    <t>D+M - Kabelový nerezový drátěný žlab 300/100 vč. příslušenství</t>
  </si>
  <si>
    <t>1478061353</t>
  </si>
  <si>
    <t>90</t>
  </si>
  <si>
    <t>02EM46</t>
  </si>
  <si>
    <t>D+M - Kabelový nerezový perforovaný žlab 200/50 s víkem vč. příslušenství</t>
  </si>
  <si>
    <t>505861533</t>
  </si>
  <si>
    <t>91</t>
  </si>
  <si>
    <t>02EM47</t>
  </si>
  <si>
    <t>D+M - Kabelový nerezový perforovaný žlab 300/100 s víkem vč. příslušenství</t>
  </si>
  <si>
    <t>125505022</t>
  </si>
  <si>
    <t>92</t>
  </si>
  <si>
    <t>02EM48</t>
  </si>
  <si>
    <t>D+M - Kabelový nerezový perforovaný žlab 100/50 s víkem vč. příslušenství</t>
  </si>
  <si>
    <t>1959697201</t>
  </si>
  <si>
    <t>Poznámka k položce:_x000D_
Hlavní venkovní kabelové trasy, včetně originálního příslušenství, přepážky a kotvícího materiálu. Poznámka: Podpěra pro uložení venkovního žlabu na zhlíví nebo stěně s min. odstupem 50mm včetně kotvícího meteriálu!!!</t>
  </si>
  <si>
    <t>93</t>
  </si>
  <si>
    <t>02EM49</t>
  </si>
  <si>
    <t>D+M - Kabelový nerezový perforovaný žlab 150/100 s víkem vč. příslušenství</t>
  </si>
  <si>
    <t>2108737327</t>
  </si>
  <si>
    <t>94</t>
  </si>
  <si>
    <t>02EM50</t>
  </si>
  <si>
    <t>D+M - Nerezová trubka d=25mm</t>
  </si>
  <si>
    <t>809842893</t>
  </si>
  <si>
    <t>Poznámka k položce:_x000D_
Odbočky z hlavní trasy vnitřní, včetně originálního příslušenství a kotvícího materiálu</t>
  </si>
  <si>
    <t>95</t>
  </si>
  <si>
    <t>02EM51</t>
  </si>
  <si>
    <t>D+M - Nerezová trubka d=50mm</t>
  </si>
  <si>
    <t>-90388992</t>
  </si>
  <si>
    <t>96</t>
  </si>
  <si>
    <t>02EM52</t>
  </si>
  <si>
    <t>D+M - Tuhá PVC trubka se střední mechanickou odolností 750N d=32mm</t>
  </si>
  <si>
    <t>869150474</t>
  </si>
  <si>
    <t>97</t>
  </si>
  <si>
    <t>02EM53</t>
  </si>
  <si>
    <t>D+M - Ohebné PVC trubky se střední mechanickou odolností 750N d=32mm</t>
  </si>
  <si>
    <t>575894784</t>
  </si>
  <si>
    <t>Poznámka k položce:_x000D_
Dopojení zařízení, včetně originálního příslušenství a kotvícího materiálu</t>
  </si>
  <si>
    <t>98</t>
  </si>
  <si>
    <t>02EM54</t>
  </si>
  <si>
    <t>D+M - Tuhá PVC trubka se střední mechanickou odolností 750N d=32mm, UV stabilní</t>
  </si>
  <si>
    <t>-899864517</t>
  </si>
  <si>
    <t>Poznámka k položce:_x000D_
Odbočky z hlavní trasy venkovní, včetně originálního příslušenství a kotvícího materiálu</t>
  </si>
  <si>
    <t>99</t>
  </si>
  <si>
    <t>02EM55</t>
  </si>
  <si>
    <t>D+M - Ohebné PVC trubky se střední mechanickou odolností 750N d=32mm, UV stabilní</t>
  </si>
  <si>
    <t>-2034552726</t>
  </si>
  <si>
    <t>100</t>
  </si>
  <si>
    <t>02EM56</t>
  </si>
  <si>
    <t>M - Prostup betonovou stěnou tl. 300-400 mm, otvor do d=50 mm</t>
  </si>
  <si>
    <t>-1280220935</t>
  </si>
  <si>
    <t>101</t>
  </si>
  <si>
    <t>02EM57</t>
  </si>
  <si>
    <t>M - Prostup betonovou stěnou tl. 250-300 mm, otvor do 250x100 mm</t>
  </si>
  <si>
    <t>1098098998</t>
  </si>
  <si>
    <t>102</t>
  </si>
  <si>
    <t>02EM58</t>
  </si>
  <si>
    <t>M - Zatěsnění kabelů v prostupech</t>
  </si>
  <si>
    <t>686216031</t>
  </si>
  <si>
    <t>103</t>
  </si>
  <si>
    <t>02EM59</t>
  </si>
  <si>
    <t>D+M - Pomocná konstrukce z nerezové oceli do 5kg</t>
  </si>
  <si>
    <t>-329987855</t>
  </si>
  <si>
    <t>104</t>
  </si>
  <si>
    <t>02EM60</t>
  </si>
  <si>
    <t>D+M - Nerezový držák včetně stříšky pro venkovní svorkovací, deblokační, zásuvkové skříně</t>
  </si>
  <si>
    <t>902498892</t>
  </si>
  <si>
    <t>105</t>
  </si>
  <si>
    <t>02EM61</t>
  </si>
  <si>
    <t>M - Připojení pohonu 400V</t>
  </si>
  <si>
    <t>611129120</t>
  </si>
  <si>
    <t>106</t>
  </si>
  <si>
    <t>02EM62</t>
  </si>
  <si>
    <t>M - Připojení armatůry 400V</t>
  </si>
  <si>
    <t>-2107255915</t>
  </si>
  <si>
    <t>107</t>
  </si>
  <si>
    <t>02EM63</t>
  </si>
  <si>
    <t>M - Připojení rozvaděčů 400V - napájení</t>
  </si>
  <si>
    <t>-835878517</t>
  </si>
  <si>
    <t>108</t>
  </si>
  <si>
    <t>02EM64</t>
  </si>
  <si>
    <t>M - Připojení rozvaděčů - signály</t>
  </si>
  <si>
    <t>753022420</t>
  </si>
  <si>
    <t>109</t>
  </si>
  <si>
    <t>02EM65</t>
  </si>
  <si>
    <t>-656722725</t>
  </si>
  <si>
    <t>110</t>
  </si>
  <si>
    <t>02EM66</t>
  </si>
  <si>
    <t>D - Demontáž stávající výzbroje polí 2-7 o rozměrech pole 800x2100x400mm rozvaděče RM403.1</t>
  </si>
  <si>
    <t>-1147115659</t>
  </si>
  <si>
    <t>111</t>
  </si>
  <si>
    <t>02EM67</t>
  </si>
  <si>
    <t>D - Demontáž pole 8-9 skříňového rozvaděče RM403.1 o rozměrech 800x2100x400mm</t>
  </si>
  <si>
    <t>27511640</t>
  </si>
  <si>
    <t>112</t>
  </si>
  <si>
    <t>02EM68</t>
  </si>
  <si>
    <t>D - Demontáž stávající technologické elektroinstalace</t>
  </si>
  <si>
    <t>416674393</t>
  </si>
  <si>
    <t>Poznámka k položce:_x000D_
Položka zahrnuje demontáž stávajících litinových deblokačních skříni v prostoru česlovny, odpojení kabelových vývodů pro rušená zařízení 3ks šnekových čerpadel, 3ks mazacích lisů, odpojení kabelových vývodů pro 2ks šnekových čerpadel, 2ks mazacích lisů, 2ks stavidel, 1ks rozvaděč stanice pro říjem fekálních vod, 1ks rozvadeč hrubé předčištění, 1ks rozvaděč drapáku, 1ks rozvaděč lisu na shrabky, 1ks zásuvková skříň, 1ks ventilátor v rozvodně, které budou napojeny na nové vývody z rozvaděče RM403.1. Demontáž kabelů a kabelových venkovních a vnitřních kompozitových tras, které budou nahrazeny novými nerezovými.</t>
  </si>
  <si>
    <t>113</t>
  </si>
  <si>
    <t>02EM70</t>
  </si>
  <si>
    <t>D+M - Zednické práce</t>
  </si>
  <si>
    <t>322570922</t>
  </si>
  <si>
    <t>Poznámka k položce:_x000D_
Položka zahrnuje zapravení otvorů po demontáži technologické elektroinstalace. Ve vnitřních prostorách budou místa napetrována a zapravena hrubou jádrovou omítkou a vrchní jemnou omítkou. Venkovní betonové konstrukce budou zapraveny sanační mrazuvzdornou maltou, po předešlé aplikaci penetrace.</t>
  </si>
  <si>
    <t>M03</t>
  </si>
  <si>
    <t>Polní instrumentace</t>
  </si>
  <si>
    <t>114</t>
  </si>
  <si>
    <t>03EM01</t>
  </si>
  <si>
    <t>D+M - Měření hladiny - ponorný tenzometrický snímač, 0-1,6m, kabel 5m</t>
  </si>
  <si>
    <t>537561122</t>
  </si>
  <si>
    <t>Poznámka k položce:_x000D_
Ponorný tenzometrický snímač hladiny s vestavěnou přepěťovou ochranou, napájení: 15 - 36V DC, výstup: 4-20 mA, rozsah měření hladiny 0-1,6m, kabel s dutou žílou pro kompenzaci atm. tlaku délka 5m, pouzdro a memrána z nerezové oceli, IP68, ochranná PVC trubka DN110 včetně víka s kabelovou vývodkou a nerezového ukotvení do stěny žlabu a betonové konstrukci stavidel (nad podlahou), (např. BD Sensors)</t>
  </si>
  <si>
    <t>115</t>
  </si>
  <si>
    <t>03EM02</t>
  </si>
  <si>
    <t>D+M - Měření tlaku - snímač tlaku se zobrazovačem do návarku na potrubí, 0-100bar</t>
  </si>
  <si>
    <t>948623617</t>
  </si>
  <si>
    <t>Poznámka k položce:_x000D_
Snímač relativního tlaku, napájení: 8 - 30V DC, výstup: 2x PNP/NPN, rozsah měření 0-100bar, připojení G 1/4, pouzdro a memrána z nerezové oceli, IP65, s vestavěným zobrazovsačem, el. připojení konektor, pracovní teplota -25°C +80°C (např. IFM PN7092)</t>
  </si>
  <si>
    <t>116</t>
  </si>
  <si>
    <t>03EM03</t>
  </si>
  <si>
    <t>M - Připojení stávajícího měření tlaku - snímač tlaku se zobrazovačem</t>
  </si>
  <si>
    <t>-1445541631</t>
  </si>
  <si>
    <t>Poznámka k položce:_x000D_
Demontáž a opětovná montaž stávajícího snímače tlaku včetně odpojení a připojení na nový kabelový vývod. ( IFM PN7092)</t>
  </si>
  <si>
    <t>117</t>
  </si>
  <si>
    <t>03EM04</t>
  </si>
  <si>
    <t>D+M - Měření prostorové teploty - nástěnné čidlo, 0 - +70°C</t>
  </si>
  <si>
    <t>708667696</t>
  </si>
  <si>
    <t>Poznámka k položce:_x000D_
Teplotní čidlo pro měření vnitřní teploty s pevným stonkem v plastové skříni, napájení 12-36V DC, výstup 4-20mA, rozsah 0 - +70°C, IP65, materiál stonku nerez (např. NS 510A, Sensit)</t>
  </si>
  <si>
    <t>118</t>
  </si>
  <si>
    <t>03EM05</t>
  </si>
  <si>
    <t>D+M - Měření teploty a vlhkosti - nástěnné čidlo, -30 - +70°C / 0-100%</t>
  </si>
  <si>
    <t>1224146016</t>
  </si>
  <si>
    <t>Poznámka k položce:_x000D_
Teplotní čidlo pro měření vnitřní teploty a vlhkosti v plastové skříni, napájení 12-36V DC, výstup 2x 4-20mA, rozsah -30 - +60°C / 0-100%, IP65, materiál stonku nerez  (např. PTSV 110, Sensit)</t>
  </si>
  <si>
    <t>119</t>
  </si>
  <si>
    <t>03EM06</t>
  </si>
  <si>
    <t>D - Demontáž stávajících zařízení měření a regulace</t>
  </si>
  <si>
    <t>-1309979171</t>
  </si>
  <si>
    <t>Poznámka k položce:_x000D_
Položka zahrnuje demontáž stávajících zařízení MaR: 1ks - elektrodové zařízení, 5ks - měření tlaku mazací lisy, odpojení a následné připojení na nový kabelový vývod 2ks - meření hladiny na nátoku.  Demontáž kabelů a kabelových venkovních a vnitřních kompozitových tras, které budou nahrazeny novými.</t>
  </si>
  <si>
    <t>M30</t>
  </si>
  <si>
    <t>Přidružené práce</t>
  </si>
  <si>
    <t>120</t>
  </si>
  <si>
    <t>30EM01</t>
  </si>
  <si>
    <t>Zpracování výchozí revize el. zařízení + stanovisko TIČR</t>
  </si>
  <si>
    <t>-1760705778</t>
  </si>
  <si>
    <t>Poznámka k položce:_x000D_
Provedení požadovaných měření a následné zpracování výchozí revize el. zařízení + stanovisko TIČR</t>
  </si>
  <si>
    <t>121</t>
  </si>
  <si>
    <t>30EM02</t>
  </si>
  <si>
    <t>Uvedení do provozu, signálové testy, oživení</t>
  </si>
  <si>
    <t>63302462</t>
  </si>
  <si>
    <t>Poznámka k položce:_x000D_
Zkoušky, signálové testy, oživení, nastavení, uvedení do provozu, ostatní práce a služby</t>
  </si>
  <si>
    <t>122</t>
  </si>
  <si>
    <t>30EM03</t>
  </si>
  <si>
    <t>Provizorní režim elektro a MaR v průběhu rekonstrukce ČS</t>
  </si>
  <si>
    <t>949967173</t>
  </si>
  <si>
    <t>Poznámka k položce:_x000D_
Položka zahrnuje veškerá provizória potřebná pro zachování chodu ČOV v době rekonstrukce</t>
  </si>
  <si>
    <t>123</t>
  </si>
  <si>
    <t>30EM04</t>
  </si>
  <si>
    <t>Doprava osob a materiálu, koordinace</t>
  </si>
  <si>
    <t>-1608545522</t>
  </si>
  <si>
    <t>PS-102 - Čištění odpadních vod sedimentací</t>
  </si>
  <si>
    <t>D.2.102.1 - Strojně-technologická část - čištění OV sedimentací</t>
  </si>
  <si>
    <t>D - PS-102.1 Čištění OV sedimentací (lapák písku)</t>
  </si>
  <si>
    <t>PS-102.1 Čištění OV sedimentací (lapák písku)</t>
  </si>
  <si>
    <t>1.11</t>
  </si>
  <si>
    <t>Repase stávajícího separátoru obsahu tlakových vozů FONTANA SOTV-PP 8</t>
  </si>
  <si>
    <t>-1978321098</t>
  </si>
  <si>
    <t>Poznámka k položce:_x000D_
Pohon: NORD SK 6382 AGBH-132S/4-5,5kW, 400V _x000D_
Zateplení: 1,89kW, 230V _x000D_
Rozsah repase:  _x000D_
• pohon _x000D_
• žlab _x000D_
• šnekovnice_x000D_
kompletní dodávka a montáž</t>
  </si>
  <si>
    <t>1.12</t>
  </si>
  <si>
    <t>Repase stávajícího šnekového dopravníku  FONTANA ŠD-B 300x6000/20°</t>
  </si>
  <si>
    <t>-1069423035</t>
  </si>
  <si>
    <t>Poznámka k položce:_x000D_
Pohon: NORD SK 4282 AGBHZ-100L/40-3kW, 400V _x000D_
Zateplení: 1,4kW, 230V _x000D_
Rozsah repase:  _x000D_
• pohon _x000D_
• žlab _x000D_
• šnekovnice_x000D_
kompletní dodávka a montáž</t>
  </si>
  <si>
    <t>1.14</t>
  </si>
  <si>
    <t>NEOCEŇOVAT - Stávajíci vysokotlaký čistič Typ Nilfisk MH 4M-180/860 FA</t>
  </si>
  <si>
    <t>333441883</t>
  </si>
  <si>
    <t>Poznámka k položce:_x000D_
NEOCEŇOVAT</t>
  </si>
  <si>
    <t>1.15</t>
  </si>
  <si>
    <t>Dmychadlo pro lapák písku KUBÍČEK Typ 3D38C-100K ( 15 kW, FM, PTC, IE3)</t>
  </si>
  <si>
    <t>-703513745</t>
  </si>
  <si>
    <t>Poznámka k položce:_x000D_
Nasávané množství vzduchu Q =600 Sm3/h při teplotě 20°C;  _x000D_
Tlaková diference: p = 50 kPa _x000D_
Množství vzduchu bude regulováno frekvenčním měničem. _x000D_
- regulační rozsah: 36 – 100% _x000D_
Výtlak: DN 100 (převlečný kompenzátor) _x000D_
Hladina akustického tlaku s protihlukovým krytem: 76 dB(A). _x000D_
Rozsah dodávky: _x000D_
• Dmychadlo s elektromotorem 15 kW; 400 V; 50 Hz s úpravami pro frekvenční měnič _x000D_
• tlumič sání s filtrem _x000D_
• tlumič výtlaku,  _x000D_
• zpětná klapka, potrubí výtlaku s pryžovým kompenzátorem _x000D_
• pojistný nebo sdružený pojistný a rozběhový ventil _x000D_
• manometr na sání a na výtlaku _x000D_
• pružné uložení, _x000D_
• včetně případných úprav stávajícího potrubí při montáži _x000D_
• včetně všech náležitostí pro správnou funkci zařízení _x000D_
Hmotnost včetně elektromotoru: 334 kg _x000D_
Hmotnost včetně protihlukového krytu: 404 kg _x000D_
kompletní dodávka a montáž</t>
  </si>
  <si>
    <t>1.17</t>
  </si>
  <si>
    <t>Nové stavidlo na odtoku z lapáku písku na sedimentaci Stavidlo ruční typu STR3-GK 1200×1050/800×800</t>
  </si>
  <si>
    <t>-1122667944</t>
  </si>
  <si>
    <t>Poznámka k položce:_x000D_
Osazeno v kanálu, těsnění třístranné _x000D_
• Šířka kanálu:1200 mm _x000D_
• Hloubka kanálu: 1050 mm _x000D_
• výška stavidlové tabule 800 mm _x000D_
• zdvih: 800 mm _x000D_
Materiálové provedení: ocel nerez, těsnění pryž. _x000D_
kompletní dodávka a montáž</t>
  </si>
  <si>
    <t>1.18</t>
  </si>
  <si>
    <t>Nové stavidlo na obtoku ČOV Stavidlo ruční typu STR3-GK 1200×1000/800×800</t>
  </si>
  <si>
    <t>1912339935</t>
  </si>
  <si>
    <t>Poznámka k položce:_x000D_
Osazeno v kanálu, těsnění třístranné _x000D_
• Šířka kanálu:1200 mm _x000D_
• Hloubka kanálu: 1000 mm _x000D_
• Výška stavidlové tabule 800 mm _x000D_
• Zdvih: 800 mm _x000D_
Materiálové provedení: ocel nerez, těsnění pryž. _x000D_
kompletní dodávka a montáž</t>
  </si>
  <si>
    <t>1.19</t>
  </si>
  <si>
    <t>Nový pojezdový most dvoukomorového lapáku písku  LPP 2x3,225-27-CM-Žp</t>
  </si>
  <si>
    <t>1294889272</t>
  </si>
  <si>
    <t>1.103</t>
  </si>
  <si>
    <t>-1896924108</t>
  </si>
  <si>
    <t>Poznámka k položce:_x000D_
• Strojní vybavení lapáku písku _x000D_
• 2 ks Stavidlo na otoku z lapáku písku – vybourání a kompletní provedení včetně likvidace Demontáž cca 8000kg</t>
  </si>
  <si>
    <t>1.104</t>
  </si>
  <si>
    <t>2035241177</t>
  </si>
  <si>
    <t>Poznámka k položce:_x000D_
• Montážní a dopravní mechanizmy _x000D_
• Provizoria _x000D_
• Ostatní náležitosti nutné ke správnému provozu</t>
  </si>
  <si>
    <t>1.201</t>
  </si>
  <si>
    <t>Potrubí tlakového vzduchu</t>
  </si>
  <si>
    <t>1746778561</t>
  </si>
  <si>
    <t>Poznámka k položce:_x000D_
Trubní trasy_x000D_
specifikace potrubní větve viz položka1.201 v příloze D.2.102.1.1</t>
  </si>
  <si>
    <t>D.2.102.2 - Elektro-technologická část - čištění OV sedimentací</t>
  </si>
  <si>
    <t>1008514907</t>
  </si>
  <si>
    <t>475487608</t>
  </si>
  <si>
    <t>-1701963779</t>
  </si>
  <si>
    <t>D+M - Zásuvka 3LNPE 400VAC/16A IP54</t>
  </si>
  <si>
    <t>-686252151</t>
  </si>
  <si>
    <t>D+M - Zásuvková skříň 400/230V, 16-32A, IP54</t>
  </si>
  <si>
    <t>1303328747</t>
  </si>
  <si>
    <t>Poznámka k položce:_x000D_
Zásuvková plastová skříň se zásuvkami 1x 400V/32A/TN-S, 2x 230V/16A/TN-S, IP54, odjištění jednotlivých zásuvek jističi, předřezen společný proudový chránič 30mA, plastová vývodka</t>
  </si>
  <si>
    <t>-1350350431</t>
  </si>
  <si>
    <t>1369211344</t>
  </si>
  <si>
    <t>-1781097218</t>
  </si>
  <si>
    <t>D+M - Kabel s měděným jádrem CYKY-J 12x1,5</t>
  </si>
  <si>
    <t>610524895</t>
  </si>
  <si>
    <t>D+M - Kabel s měděným jádrem CYKY-J 7x1,5</t>
  </si>
  <si>
    <t>1384772243</t>
  </si>
  <si>
    <t>644627398</t>
  </si>
  <si>
    <t>D+M - Kabel s měděným jádrem 2YSLCYK-J 4x10</t>
  </si>
  <si>
    <t>1825209332</t>
  </si>
  <si>
    <t>-1359316761</t>
  </si>
  <si>
    <t>1306841901</t>
  </si>
  <si>
    <t>1421505390</t>
  </si>
  <si>
    <t>266009499</t>
  </si>
  <si>
    <t>1549709973</t>
  </si>
  <si>
    <t>1382932977</t>
  </si>
  <si>
    <t>-958719525</t>
  </si>
  <si>
    <t>-1840147632</t>
  </si>
  <si>
    <t>1080905982</t>
  </si>
  <si>
    <t>-1679851117</t>
  </si>
  <si>
    <t>1850780522</t>
  </si>
  <si>
    <t>2016116728</t>
  </si>
  <si>
    <t>367802207</t>
  </si>
  <si>
    <t>475500829</t>
  </si>
  <si>
    <t>493034207</t>
  </si>
  <si>
    <t>-2007085423</t>
  </si>
  <si>
    <t>1838268716</t>
  </si>
  <si>
    <t>D+M - Kabelový nerezový drátěný žlab 100/50 vč. příslušenství</t>
  </si>
  <si>
    <t>-1398672834</t>
  </si>
  <si>
    <t>1734728483</t>
  </si>
  <si>
    <t>D+M - Kabelový nerezový perforovany žlab 150/100 s víkem vč. příslušenství</t>
  </si>
  <si>
    <t>316443586</t>
  </si>
  <si>
    <t>Poznámka k položce:_x000D_
Hlavní venkovní kabelové trasy, včetně originálního příslušenství, přepážky a kotvícího materiálu.Poznámka: Podpěra pro uložení venkovního žlabu na zhlíví nebo stěně s min. odstupem 50mm včetně kotvícího meteriálu!!!</t>
  </si>
  <si>
    <t>488654135</t>
  </si>
  <si>
    <t>1495990616</t>
  </si>
  <si>
    <t>247615840</t>
  </si>
  <si>
    <t>-878733564</t>
  </si>
  <si>
    <t>-370809910</t>
  </si>
  <si>
    <t>-316145228</t>
  </si>
  <si>
    <t>M - Prostup betonovou stěnou tl. 300-400 mm, otvor do d=110 mm</t>
  </si>
  <si>
    <t>-765356899</t>
  </si>
  <si>
    <t>795012559</t>
  </si>
  <si>
    <t>-1047363657</t>
  </si>
  <si>
    <t>1234228000</t>
  </si>
  <si>
    <t>-2053160162</t>
  </si>
  <si>
    <t>-1914638382</t>
  </si>
  <si>
    <t>-1204938877</t>
  </si>
  <si>
    <t>1290978162</t>
  </si>
  <si>
    <t>Poznámka k položce:_x000D_
Položka zahrnuje demontáž stávajících zařízení a rozvodů v bouraném přístřešku na wap, přeložení stávajících kabelů uložených v PVC žlabu na stěně LP do nového nerezového žlabu, odpojení kabelových vývodů pro rušená zařízení 2ks rozvaděč LP, 1ks wap, přepojení stávajícíh kabelových vývodů do jiného pole pro 2ks rozvaděčů pračky písku. Demontáž kabelů a kabelových venkovních tras, které budou nahrazeny novými nerezovými žlaby s víkem a přepážkou.</t>
  </si>
  <si>
    <t>1447074738</t>
  </si>
  <si>
    <t>D+M - Měření tlaku - snímač tlaku do návarku na potrubí, 0-100kPa</t>
  </si>
  <si>
    <t>-1692386756</t>
  </si>
  <si>
    <t>Poznámka k položce:_x000D_
Snímač relativního tlaku, napájení: 10 - 35V DC, výstup: 4-20mA HART, rozsah měření 0-100kPa, připojení G 1/2, pouzdro a memrána z nerezové oceli, IP65, el. připojení konektor, pracovní teplota -60°C +80°C (např. Cerabar PMP71B, E+H)</t>
  </si>
  <si>
    <t>D+M - Měření hladiny - ultrazvukový snímač hladiny kapalin, 0-5m</t>
  </si>
  <si>
    <t>-1989739629</t>
  </si>
  <si>
    <t>Poznámka k položce:_x000D_
Ultrazvukový snímač hladiny v kompaktním provedení, napájení: 12 - 36V DC, výstup: 4-20 mA HART, rozsah měření hladiny 0,25-5m, materiál snímače polypropylen, IP68, nerezová konzola pro ukotvení do stěny (např. Prosonic FMU40, E+H)</t>
  </si>
  <si>
    <t>529396991</t>
  </si>
  <si>
    <t>664288791</t>
  </si>
  <si>
    <t>Poznámka k položce:_x000D_
Položka zahrnuje demontáž stávajících zařízení MaR: 1ks - měření hladiny v LP.  Demontáž kabelů a kabelových venkovních tras, které budou nahrazeny novými nerezovými.</t>
  </si>
  <si>
    <t>-1810449234</t>
  </si>
  <si>
    <t>2068430860</t>
  </si>
  <si>
    <t>Provizorní režim elektro a MaR v průběhu výstavby ČOV</t>
  </si>
  <si>
    <t>1182862922</t>
  </si>
  <si>
    <t>Poznámka k položce:_x000D_
Položka zahrnuje veškerá provizória potřebná pro zachování chodu ČOV v době rekonstrukce a intenzifikace</t>
  </si>
  <si>
    <t>740975969</t>
  </si>
  <si>
    <t>PS-103 - Biologické čištění odpadních vod + DN - udržovací práce</t>
  </si>
  <si>
    <t>F.2.103.1 - Strojně-technologická část - biologické čištění OV+DN - udržovací práce</t>
  </si>
  <si>
    <t>D - PS-101.1 Biologické čištění</t>
  </si>
  <si>
    <t>PS-101.1 Biologické čištění</t>
  </si>
  <si>
    <t>2.3</t>
  </si>
  <si>
    <t>NEOCEŇOVAT-Míchadlo nádrže eliminace fosforu - Hyperboloidní míchadlo HCM/2500-18-1,5</t>
  </si>
  <si>
    <t>418305168</t>
  </si>
  <si>
    <t>Poznámka k položce:_x000D_
NEOCEŇOVAT, NENÍ PŘEDMĚTEM TÉTO ETAPY, JE SOUČÁSTÍ 4.LINKY_x000D_
_x000D_
Rozměry nádrže:  _x000D_
• délka nádrže: 10 m _x000D_
• šířka nádrže… 11,9 m _x000D_
• hloubka nádrže: 4,4 m _x000D_
• hloubka vody: 3,3 m _x000D_
• vzdálenost horní hrany nosné konstrukce ode dna: 4,5 m _x000D_
• objem nádrže: 393 m3 Médium: aktivační směs  _x000D_
Rozsah dodávky _x000D_
• Míchadlo o průměru 2500 mm, počet otáček 18 ot/min _x000D_
• elektromotor 1,5 kW, 400 V, 50 Hz, krytí IP 55, - jmenovitý proud 4,1 A, náběhový proud 21,7 A _x000D_
• Včetně všech náležitostí pro správnou funkci zařízení _x000D_
Materiálové provedení míchadla :_x000D_
vysokopevnostní a nárazuvzdorný polymerní plast s integrovanými dopravními žebry, zaručující vynikající mechanickou a chemickou odolnost a nízkou hmotnost_x000D_
Hmotnost: 350 kg_x000D_
• Konzola pro osazení míchadla do nádrže, materiálové provedení ocel nerez _x000D_
• Otočný jeřábek pro manipulaci s míchadlem Včetně patky a všech náležitostí pro správnou funkci zařízení _x000D_
Materiálové provedení: : nerezová ocel  _x000D_
kompletní dodávka a montáž</t>
  </si>
  <si>
    <t>2.4</t>
  </si>
  <si>
    <t>NEOCEŇOVAT- Míchadlo denitrifikační nádrže - Hyperboloidní míchadlo HCM/2500-20-2,2</t>
  </si>
  <si>
    <t>-209471999</t>
  </si>
  <si>
    <t>Poznámka k položce:_x000D_
NEOCEŇOVAT, NENÍ PŘEDMĚTEM TÉTO ETAPY, JE SOUČÁSTÍ 4.LINKY_x000D_
_x000D_
Rozměry nádrže :_x000D_
• délka nádrže: 13, m _x000D_
• šířka nádrže… 11,9 m _x000D_
• hloubka nádrže: 4,4 m _x000D_
• hloubka vody: 3,3 m _x000D_
• vzdálenost horní hrany nosné konstrukce ode dna: 4,5 m _x000D_
• objem nádrže: 530 m3 Médium: aktivační směs  _x000D_
Rozsah dodávky _x000D_
• Míchadlo o průměru 2500 mm, počet otáček 20 ot/min _x000D_
• elektromotor 2,2 kW, 400 V, 50 Hz, krytí IP 55, - jmenovitý proud 4,8 A, náběhový proud 34,1  _x000D_
• Včetně všech náležitostí pro správnou funkci zařízení_x000D_
• Konzola pro osazení míchadla do nádrže, materiálové provedení ocel nerez _x000D_
• Otočný jeřábek pro manipulaci s míchadlem Včetně patky a všech náležitostí pro správnou funkci zařízení _x000D_
Materiálové provedení: : nerezová ocel   _x000D_
Materiálové provedení míchadla: vysokopevnostní a nárazuvzdorný polymerní plast s integrovanými dopravními žebry, zaručující vynikající mechanickou a chemickou odolnost a nízkou hmotnost _x000D_
Hmotnost: 350 kg _x000D_
kompletní dodávka a montáž</t>
  </si>
  <si>
    <t>2.5</t>
  </si>
  <si>
    <t>NEOCEŇOVAT-Ponorné čerpadlo interní recirkulace Flygt PP 4630. 412</t>
  </si>
  <si>
    <t>765810354</t>
  </si>
  <si>
    <t>Poznámka k položce:_x000D_
NEOCEŇOVAT, NENÍ PŘEDMĚTEM TÉTO ETAPY, JE SOUČÁSTÍ 4.LINKY_x000D_
_x000D_
Provedení: do mokré jímky na spouštěcím zařízení _x000D_
Médium: aktivační směs¨ _x000D_
Čerpané množství: Q = 50 l/s¨ _x000D_
Výtlačná výška: H = 0,5 m _x000D_
Průchodnost: 75 mm _x000D_
Řízení pomocí frekvenčního měniče (dodávka SŘTP) _x000D_
Materiálové provedení: ocel nerez  _x000D_
Rozsah dodávky: _x000D_
• Čerpadlo s elektromotorem příkon 1,5 kW, 400 V, 50 Hz včetně stíněného kabelu o délce 10m _x000D_
• Tepelná ochrana vinutí  _x000D_
• Čidlo průsaku _x000D_
• Monitorovací jednotka _x000D_
• Převěšovací řetěz v délce 5 m, včetně závěsu _x000D_
• Montážní příslušenství (přivařovací připojovací komplet přírubový pro držák vodících tyčí, horní držák vodících tyčí, vodící tyče 2“, kotevní materiál) _x000D_
• Včetně všech náležitostí pro správnou funkci zařízení  _x000D_
Hmotnost čerpadla: cca 90 kg _x000D_
kompletní dodávka a montáž</t>
  </si>
  <si>
    <t>2.6</t>
  </si>
  <si>
    <t>NEOCEŇOVAT-Ponorné čerpadlo vratného kalu Flygt NP 3102 LT 3~ Adaptive 421 DN150</t>
  </si>
  <si>
    <t>799734200</t>
  </si>
  <si>
    <t>Poznámka k položce:_x000D_
NEOCEŇOVAT, NENÍ PŘEDMĚTEM TÉTO ETAPY, JE SOUČÁSTÍ 4.LINKY_x000D_
_x000D_
Provedení: kalové ponorné čerpadlo osazené na patkovém koleně _x000D_
Médium: vratný kal_x000D_
Čerpané množství: Q = 40 l/s_x000D_
Výtlačná výška: H = 3,5 m _x000D_
Průchodnost: 75 mm _x000D_
Patkové koleno DN150 _x000D_
Řízení pomocí frekvenčního měniče (dodávka SŘTP) _x000D_
Materiálové provedení: šedá litina  _x000D_
Rozsah dodávky: _x000D_
• Čerpadlo s elektromotorem příkon 3,1 kW, 400 V, 50 Hz včetně stíněného kabelu o délce 10m _x000D_
• Tepelná ochrana vinutí  _x000D_
• Čidlo průsaku _x000D_
• Monitorovací jednotka _x000D_
• Převěšovací řetěz v délce 5 m, včetně závěsu _x000D_
• Montážní příslušenství (patkové koleno, držák vodících tyčí, vodící tyče a kotevní materiál) _x000D_
• Včetně všech náležitostí pro správnou funkci zařízení  _x000D_
Hmotnost čerpadla: cca 120 kg _x000D_
kompletní dodávka a montáž</t>
  </si>
  <si>
    <t>2.12a</t>
  </si>
  <si>
    <t>Regulační uzávěr na přívodu vzduchu do nitrifikace Ventil GS3   8038/250VTG0-AM------Z-2S----119 DN250 PN10</t>
  </si>
  <si>
    <t>1981438336</t>
  </si>
  <si>
    <t>Poznámka k položce:_x000D_
• materiál ocel 1.0619; teleso GS3 _x000D_
• elektropohon Typ 2030-2,0 kN; napětí 100-240V/50-60Hz _x000D_
• čas přestavení 13,1 [s] _x000D_
• charakteristika lineární 100%; Kvs 910 _x000D_
• pozicionér 4-20 mA; zpětné hlášení 4-20 mA _x000D_
• 2 koncové spínače _x000D_
• provedení pro malé rozdílové tlaky _x000D_
• Včetně všech náležitostí pro správnou funkci zařízení _x000D_
kompletní dodávka a montáž</t>
  </si>
  <si>
    <t>2.12b</t>
  </si>
  <si>
    <t>-2140623733</t>
  </si>
  <si>
    <t>Poznámka k položce:_x000D_
• materiál ocel 1.0619; teleso GS3 _x000D_
• elektropohon Typ 2030-2,0 kN; napetí 100-240V/50-60Hz _x000D_
• cas prestavení 13,1 [s] _x000D_
• charakteristika lineární 100%; Kvs 910 _x000D_
• pozicionér 4-20 mA; zpětné hlášení 4-20 mA _x000D_
• 2 koncové spínace _x000D_
• provedení pro malé rozdílové tlaky _x000D_
• Včetně všech náležitostí pro správnou funkci zařízení _x000D_
kompletní dodávka a montáž</t>
  </si>
  <si>
    <t>2.12c</t>
  </si>
  <si>
    <t>619199889</t>
  </si>
  <si>
    <t>2.12d</t>
  </si>
  <si>
    <t>NEOCEŇOVAT-Regulační uzávěr na přívodu vzduchu do nitrifikace Ventil GS3   8038/250VTG0-AM------Z-2S----119 DN250 PN10</t>
  </si>
  <si>
    <t>1397548597</t>
  </si>
  <si>
    <t>Poznámka k položce:_x000D_
NEOCEŇOVAT, NENÍ PŘEDMĚTEM TÉTO ETAPY, JE SOUČÁSTÍ 4.LINKY_x000D_
_x000D_
• materiál ocel 1.0619; teleso GS3 _x000D_
• elektropohon Typ 2030-2,0 kN; napetí 100-240V/50-60Hz _x000D_
• cas prestavení 13,1 [s] _x000D_
• charakteristika lineární 100%; Kvs 910 _x000D_
• pozicionér 4-20 mA; zpětné hlášení 4-20 mA _x000D_
• 2 koncové spínace _x000D_
• provedení pro malé rozdílové tlaky _x000D_
• Včetně všech náležitostí pro správnou funkci zařízení _x000D_
kompletní dodávka a montáž</t>
  </si>
  <si>
    <t>2.13</t>
  </si>
  <si>
    <t>NEOCEŇOVAT-Dávkovací čerpadlo síranu - doplnění do stávajícího dákovacího boxu Dávkovací membránové čerpadlo ProMinent Gamma/ X</t>
  </si>
  <si>
    <t>-688878865</t>
  </si>
  <si>
    <t>Poznámka k položce:_x000D_
NEOCEŇOVAT, NENÍ PŘEDMĚTEM TÉTO ETAPY, JE SOUČÁSTÍ 4.LINKY_x000D_
_x000D_
• Qmax = 14,5 l/h při pmax = 7 bar (platí pro vodu) _x000D_
• sací výška 3 m vod. sl. (stanoveno pro zahlcené čerpadlo vodou) _x000D_
• pohon - elektromagnet: 30 W, 230 V, 50 Hz; IP66, (napájecí kabel délky cca 2 m ukončen Eurovidlicí) _x000D_
• materiálové provedení dávkovací hlavy: PP (polypropylen) / těsnění EPDM _x000D_
• připojení sání a výtlaku: šroubení pro hadici 8x5 _x000D_
• nastavení dávkovaného množství: - ručně na čerpadle nebo externím pulzním signálem (REED kontakt) s možností multiplikace nebo externím signálem 0/4-20 mA _x000D_
• možnost zobrazení a nastavení dávkovaného výkonu v l/h přímo na displeji čerpadla v ručním režimu nebo při externím signálu 0/4-20 mA po zapnutí volby Automatika) _x000D_
• možnost dálkového zap./vyp. chodu čerpadla GMXA beznapěťovým kontaktem (funkce "PAUSE") _x000D_
• výstup poruchové signalizace - relé rozpíná (N/C) _x000D_
• (kabel od relé délky 2 m ukončen 3 volnými žilami) _x000D_
• Včetně všech náležitostí pro správnou funkci zařízení  _x000D_
Poznámky: _x000D_
• Konektory pro el. kabely (ovládací; od plováku min. hladiny; monitor průtoku) jsou SHODNÉ jako byly u původního typu DČ GALA. Pro instalaci nabízeného dávkovacího čerpadla GMXA do stávající dávkovací stanice bude zřejmě nutné upravit stávající potrubní přípojky pro nové DČ. _x000D_
kompletní dodávka a montáž</t>
  </si>
  <si>
    <t>2.16</t>
  </si>
  <si>
    <t>NEOCEŇOVAT-Jemnobublinný aerační systém nitrifikační nádrže</t>
  </si>
  <si>
    <t>sd</t>
  </si>
  <si>
    <t>-1523215310</t>
  </si>
  <si>
    <t>2.18</t>
  </si>
  <si>
    <t>NEOCEŇOVAT-Ponorné čerpadlo kalové vody  Flygt DP 3069.180 HT</t>
  </si>
  <si>
    <t>-121228798</t>
  </si>
  <si>
    <t>Poznámka k položce:_x000D_
NEOCEŇOVAT, NENÍ PŘEDMĚTEM TÉTO ETAPY, JE SOUČÁSTÍ 4.LINKY_x000D_
_x000D_
Provedení: kalové ponorné čerpadlo osazené na patkovém koleně _x000D_
Médium: kalová voda _x000D_
Čerpané množství: Q = 4 l/s¨ _x000D_
Výtlačná výška: H = 5 m _x000D_
Průchodnost: 48 mm _x000D_
Patkové koleno DN50 _x000D_
Materiálové provedení: šedá litina  _x000D_
Rozsah dodávky: _x000D_
• Čerpadlo s elektromotorem příkon 1,7 kW, 400 V, 50 Hz včetně stíněného kabelu o délce 10m _x000D_
• Tepelná ochrana vinutí  _x000D_
• Převěšovací řetěz v délce 5 m, včetně závěsu _x000D_
• Montážní příslušenství (patkové koleno, držák vodících tyčí, vodící tyče a kotevní materiál) _x000D_
• Včetně všech náležitostí pro správnou funkci zařízení  _x000D_
Hmotnost čerpadla: cca 38 kg _x000D_
kompletní dodávka a montáž</t>
  </si>
  <si>
    <t>2.1.3</t>
  </si>
  <si>
    <t>Strojní vystrojení dosazovací nádrže v lince č. 3</t>
  </si>
  <si>
    <t>-731119798</t>
  </si>
  <si>
    <t>Poznámka k položce:_x000D_
Rozměry nádrže: _x000D_
• Šířka nádrže:                  12 000 mm _x000D_
• Délka nádrže:                 28 500 mm _x000D_
• Shrabovaná délka:     ca 27 000 mm _x000D_
• Hloubka nádrže:                4 000 mm  _x000D_
• Hloubka vody:                   3 100 mm  _x000D_
Rozsah dodávky:  _x000D_
Shrabovák  dna a hladiny sestávající z: _x000D_
• Článkový hnaný řetěz včetně stíracích lopatek  _x000D_
• Čtyř hřídelový systém včetně kol a ložisek _x000D_
• Vodící lišty včetně konzol _x000D_
• Pohon P=0,25 kW, 400 V, 50 Hz, IP 55 včetně hnacího řetězu a kol _x000D_
• Spojovací a kotevní materiál _x000D_
• Včetně všech náležitostí pro správnou funkci zařízení _x000D_
Vybavení nádrže sestává z: _x000D_
• 4 ks Nátokový deflektor DN 500 _x000D_
• 1 ks Flokulační stěna 12 000x2 000 mm _x000D_
• 1 ks Výtokový deflektor 12 000x1 000 mm _x000D_
• 1 komplet Odtokový žlab čisté vody 650x400x10 000 mm s 10 ks odtokových děrovaných trubek DN 200 mm vyčištěné vody _x000D_
• Spojovací a kotevní materiál _x000D_
Rozvaděč  _x000D_
• včetně kabeláže mezi rozvaděčem a pohony _x000D_
• 2 ks snímačů pohybu lopatek _x000D_
Materiálové provedení shrabováku: _x000D_
• Řetěz – plast; stírací lopatky – sklolaminát / nerez AISI 304;  _x000D_
• Hnaná kola, ložiska – PE _x000D_
• vodící lišty, hřídele, hnací kola, spojovací a kotevní materiál – nerez AISI 304 _x000D_
Materiálové provedení vybavení nádrže: Nerez 1.4301 _x000D_
kompletní dodávka a montáž</t>
  </si>
  <si>
    <t>2.1.4</t>
  </si>
  <si>
    <t>NEOCEŇOVAT-Strojní vystrojení dosazovací nádrže v lince č. 4</t>
  </si>
  <si>
    <t>377067410</t>
  </si>
  <si>
    <t>2.40</t>
  </si>
  <si>
    <t>NEOCEŇOVAT-Kulový kohout s elektropohonem DN100, PN10 s elektropohonem</t>
  </si>
  <si>
    <t>1218390269</t>
  </si>
  <si>
    <t>Poznámka k položce:_x000D_
NEOCEŇOVAT, NENÍ PŘEDMĚTEM TÉTO ETAPY, JE SOUČÁSTÍ 4.LINKY_x000D_
_x000D_
médium: provozní voda _x000D_
Pohon : ZPA Pečky _x000D_
Materiálové provedení: _x000D_
• těleso a kuželka nerez 1.4401, _x000D_
• těsnění koule z PTFE _x000D_
• těsnění vřetene PTFE/FK _x000D_
kompletní dodávka a montáž</t>
  </si>
  <si>
    <t>2.101</t>
  </si>
  <si>
    <t>NEOCEŇOVAT-Přenosný otočný jeřábek</t>
  </si>
  <si>
    <t>200035228</t>
  </si>
  <si>
    <t>Poznámka k položce:_x000D_
NEOCEŇOVAT, NENÍ PŘEDMĚTEM TÉTO ETAPY, JE SOUČÁSTÍ 4.LINKY_x000D_
_x000D_
Jeřábek slouží pro montáž čerpadla interní recirkulace nosnost 150 kg délka ramena 1200 mm _x000D_
• 1 ks patka pro jeřábek kotvená na stěnu včetně kotevního materiálu _x000D_
• Pomocná konstrukce pro oddálení patky jeřábku od zhlaví nádrže z důvodu kolize se stávajícím zábradlím. _x000D_
Materiálové provedení: ocel nerez _x000D_
kompletní dodávka a montáž</t>
  </si>
  <si>
    <t>2.102</t>
  </si>
  <si>
    <t>Demontáž stávajícího zařízení dosazovací nádrže v lince 3</t>
  </si>
  <si>
    <t>-850589587</t>
  </si>
  <si>
    <t>Poznámka k položce:_x000D_
• zařízení ke stírání dna nádrže typu Z-2002 včetně hydraulické pohonné jednotky _x000D_
• zařízení ke stírání hladiny dosazovací nádrže typu Z-3900 _x000D_
• ovládací a kontrolní elektropanel vč. elektropropojení _x000D_
• flokulační válec Floc-bee typu Z-4000 _x000D_
• zařízení na sběr vyčištěné vody _x000D_
• Demontáž 3 ks regulačních uzávěrů poz.  2.40 na přívodu vzduchu do aktivačních nádrží linek 1, 2, 3 _x000D_
kompletní provedení včetně likvidace cca 10000kg</t>
  </si>
  <si>
    <t>2.201</t>
  </si>
  <si>
    <t>NEOCEŇOVAT-Potrubí interní recirkulace</t>
  </si>
  <si>
    <t>-82793764</t>
  </si>
  <si>
    <t>Poznámka k položce:_x000D_
NEOCEŇOVAT, NENÍ PŘEDMĚTEM TÉTO ETAPY, JE SOUČÁSTÍ 4.LINKY_x000D_
specifikace potrubní větve viz položka 2.201 v příloze F.2.103.1.1</t>
  </si>
  <si>
    <t>2.202</t>
  </si>
  <si>
    <t>NEOCEŇOVAT-Výtlačné potrubí čerpadla vratného kalu DN200</t>
  </si>
  <si>
    <t>861471674</t>
  </si>
  <si>
    <t>Poznámka k položce:_x000D_
NEOCEŇOVAT, NENÍ PŘEDMĚTEM TÉTO ETAPY, JE SOUČÁSTÍ 4.LINKY_x000D_
specifikace potrubní větve viz položka 2.202 v příloze F.2.103.1.1</t>
  </si>
  <si>
    <t>2.205</t>
  </si>
  <si>
    <t>Potrubí vzduchu do nitrifikační nádrže linky 3</t>
  </si>
  <si>
    <t>45534709</t>
  </si>
  <si>
    <t>Poznámka k položce:_x000D_
specifikace potrubní větve viz položka 2.205 v příloze F.2.103.1.1</t>
  </si>
  <si>
    <t>2.206</t>
  </si>
  <si>
    <t>NEOCEŇOVAT-Potrubí vzduchu do nitrifikace 4</t>
  </si>
  <si>
    <t>-1644637042</t>
  </si>
  <si>
    <t>Poznámka k položce:_x000D_
NEOCEŇOVAT, NENÍ PŘEDMĚTEM TÉTO ETAPY, JE SOUČÁSTÍ 4.LINKY_x000D_
specifikace potrubní větve viz položka 2.206 v příloze F.2.103.1.1</t>
  </si>
  <si>
    <t>2.207</t>
  </si>
  <si>
    <t>NEOCEŇOVAT-Potrubí vzduchu k mamutkám v dosazovací nádrži DN80, DN50</t>
  </si>
  <si>
    <t>-605310974</t>
  </si>
  <si>
    <t>Poznámka k položce:_x000D_
NEOCEŇOVAT, NENÍ PŘEDMĚTEM TÉTO ETAPY, JE SOUČÁSTÍ 4.LINKY_x000D_
specifikace potrubní větve viz položka 2.207 v příloze F.2.103.1.1</t>
  </si>
  <si>
    <t>2.208</t>
  </si>
  <si>
    <t>NEOCEŇOVAT-Výtlačné potrubí čerpadla kalové vody DN50</t>
  </si>
  <si>
    <t>-2116374953</t>
  </si>
  <si>
    <t>Poznámka k položce:_x000D_
NEOCEŇOVAT, NENÍ PŘEDMĚTEM TÉTO ETAPY, JE SOUČÁSTÍ 4.LINKY_x000D_
specifikace potrubní větve viz položka 2.208 v příloze F.2.103.1.1</t>
  </si>
  <si>
    <t>2.209</t>
  </si>
  <si>
    <t>NEOCEŇOVAT-Potrubí odtahu plovoucích nečistot fekálním vozem DN150</t>
  </si>
  <si>
    <t>-271905941</t>
  </si>
  <si>
    <t>Poznámka k položce:_x000D_
NEOCEŇOVAT, NENÍ PŘEDMĚTEM TÉTO ETAPY, JE SOUČÁSTÍ 4.LINKY_x000D_
specifikace potrubní větve viz položka 2.209 v příloze F.2.103.1.1</t>
  </si>
  <si>
    <t>2.210</t>
  </si>
  <si>
    <t>NEOCEŇOVAT-Potrubí ostřikové vody v dosazovací nádrži DN80</t>
  </si>
  <si>
    <t>-1789565420</t>
  </si>
  <si>
    <t>Poznámka k položce:_x000D_
NEOCEŇOVAT, NENÍ PŘEDMĚTEM TÉTO ETAPY, JE SOUČÁSTÍ 4.LINKY_x000D_
specifikace potrubní větve viz položka 2.210 v příloze F.2.103.1.1</t>
  </si>
  <si>
    <t>2.111</t>
  </si>
  <si>
    <t>NEOCEŇOVAT-Potrubí dávkování síranu DN15</t>
  </si>
  <si>
    <t>131831680</t>
  </si>
  <si>
    <t>Poznámka k položce:_x000D_
NEOCEŇOVAT, NENÍ PŘEDMĚTEM TÉTO ETAPY, JE SOUČÁSTÍ 4.LINKY_x000D_
specifikace potrubní větve viz položka 2.211 v příloze F.2.103.1.1</t>
  </si>
  <si>
    <t>F.2.103.2 - Elektro-technologická část - biologické čištění OV+DN - udržovací práce</t>
  </si>
  <si>
    <t xml:space="preserve">    Díl: M02 - Montážní materiál</t>
  </si>
  <si>
    <t xml:space="preserve">    Díl: M03 - Polní instrumentace</t>
  </si>
  <si>
    <t xml:space="preserve">    Díl: M11 - Zemní práce</t>
  </si>
  <si>
    <t xml:space="preserve">    Díl: M30 - Přidružené práce</t>
  </si>
  <si>
    <t>Díl: M02</t>
  </si>
  <si>
    <t>1 02EM01</t>
  </si>
  <si>
    <t>D+M - Svorkovací přechodová skříň MaR - MX302D</t>
  </si>
  <si>
    <t>-84070107</t>
  </si>
  <si>
    <t>Poznámka k položce:_x000D_
Svorkovací přechodová skříň plastová o rozměrech do 125x275x150mm, IP65,  1ks přepěťová ochrana s výměnnými moduly 230VAC, SDP 3 s VF filtrem, 1ks přepěťová ochrana s výměnnými moduly 24VDC, SDP 2+3_x000D_
8ks - svorka do 2,5mm2, 4ks - vývodka plastová Pg16 s maticí, včetně nerezové konstrukce se stříškou pro uchycení na zábradlí a montáže</t>
  </si>
  <si>
    <t>2 02EM02</t>
  </si>
  <si>
    <t>D+M - Svorkovací přechodová skříň MaR - MX303D</t>
  </si>
  <si>
    <t>-740416897</t>
  </si>
  <si>
    <t>Poznámka k položce:_x000D_
Svorkovací přechodová skříň plastová o rozměrech do 125x275x150mm, IP65,  1ks přepěťová ochrana s výměnnými moduly 230VAC, SDP 3 s VF filtrem, 2ks přepěťová ochrana s výměnnými moduly 24VDC, SDP 2+3_x000D_
8ks - svorka do 2,5mm2, 4ks - vývodka plastová Pg16 s maticí, včetně nerezové konstrukce se stříškou pro uchycení na zábradlí a montáže</t>
  </si>
  <si>
    <t>3 02EM03</t>
  </si>
  <si>
    <t>D+M - Svorkovací přechodová skříň MaR - MX307F</t>
  </si>
  <si>
    <t>993752824</t>
  </si>
  <si>
    <t>Poznámka k položce:_x000D_
Svorkovací přechodová skříň plastová o rozměrech do 125x275x150mm, IP65, 1ks přepěťová ochrana s výměnnými moduly 24VDC, SDP 2+3_x000D_
4ks - svorka do 4mm2, 4ks - vývodka plastová do Pg16 s maticí, včetně nerezové konstrukce se stříškou pro uchycení na zábradlí a montáže</t>
  </si>
  <si>
    <t>4 02EM04</t>
  </si>
  <si>
    <t>D+M - Deblokační skříň -  MSD13 (pro 2 pohony)</t>
  </si>
  <si>
    <t>-1478455768</t>
  </si>
  <si>
    <t>Poznámka k položce:_x000D_
Deblokační skříň plastová o rozměrech do 275x275x150mm, IP65_x000D_
2ks - ovládač 3 polohový, 4x signálka LED 230VAC, 20ks - svorka do 4mm2, 2ks - vývodka plastová do Pg21 s maticí, včetně montáže_x000D_
1kpl - nerezová nosná konstrukce se stříškou, výkopem a betonovým základem - výška nosné konstrukce cca 2m nad terénem dle výkresové dokumentace F.2.103.2.4 ROZVADĚČ RM409.1 - POLE Č.13-16</t>
  </si>
  <si>
    <t>5 02EM05</t>
  </si>
  <si>
    <t>D+M - Deblokační a svorkovací skříň -  MSD21 + MX21 (pro 1 pohon)</t>
  </si>
  <si>
    <t>-120814169</t>
  </si>
  <si>
    <t>Poznámka k položce:_x000D_
Deblokační skříň plastová o rozměrech do 275x275x150mm, IP65_x000D_
Svorkovací skříň plastová o rozměrech do 125x275x150mm, IP65_x000D_
1ks - ovládač 2 polohový, 6x signálka LED 230VAC, 20ks - svorka do 4mm2, 6ks - vývodka plastová do Pg21 s maticí, včetně montáže_x000D_
1kpl - nerezová nosná konstrukce se stříškou, výkopem a betonovým základem - výška nosné konstrukce cca 2m nad terénem dle výkresové dokumentace F.2.103.2.4 ROZVADĚČ RM409.1 - POLE Č.13-16</t>
  </si>
  <si>
    <t>6 02EM06</t>
  </si>
  <si>
    <t>D+M - Deblokační a svorkovací skříň -  MSD25 + MX25 (pro 1 pohon)</t>
  </si>
  <si>
    <t>1806377937</t>
  </si>
  <si>
    <t>Poznámka k položce:_x000D_
Deblokační skříň plastová o rozměrech do 275x275x150mm, IP65_x000D_
Svorkovací skříň plastová o rozměrech do 125x275x150mm, IP65_x000D_
1ks - ovládač 2 polohový, 6x signálka LED 230VAC, 20ks - svorka do 4mm2, 4ks - vývodka plastová do Pg21 s maticí, včetně montáže_x000D_
1kpl - nerezová nosná konstrukce kotvená do betonové konstrukce se stříškou - výška nosné konstrukce cca 2m nad terénem dle výkresové dokumentace F.2.103.2.4 ROZVADĚČ RM409.1 - POLE Č.13-16</t>
  </si>
  <si>
    <t>7 02EM07</t>
  </si>
  <si>
    <t>D+M - Deblokační a svorkovací skříň -  MSD114 + MX114 (pro 1 pohon)</t>
  </si>
  <si>
    <t>-1377961264</t>
  </si>
  <si>
    <t>Poznámka k položce:_x000D_
Deblokační skříň plastová o rozměrech do 275x275x150mm, IP65_x000D_
Svorkovací skříň plastová o rozměrech do 125x275x150mm, IP65_x000D_
1ks - ovládač 2 polohový, 3x signálka LED 230VAC, 20ks - svorka do 4mm2, 6ks - vývodka plastová do Pg21 s maticí osazení, relé hladiny na DIN, včetně montáže_x000D_
1kpl - nerezová nosná konstrukce se stříškou, výkopem a betonovým základem - výška nosné konstrukce cca 2m nad terénem dle výkresové dokumentace F.2.103.2.4 ROZVADĚČ RM409.1 - POLE Č.13-16</t>
  </si>
  <si>
    <t>8 02EM08</t>
  </si>
  <si>
    <t>D+M - Deblokační skříň -  MSD120 (pro 2 armatury)</t>
  </si>
  <si>
    <t>-440737555</t>
  </si>
  <si>
    <t>Poznámka k položce:_x000D_
Deblokační skříň plastová o rozměrech do 425x275x195mm, IP65_x000D_
2ks - ovládač 3 polohový, 8x signálka LED 230VAC, 4ks - tlačítko 1Z, 2ks- tlačítko 1R, 20ks - svorka do 4mm2, 2ks - vývodka plastová do Pg21 s maticí, včetně montáže_x000D_
1kpl - nerezová nosná konstrukce se stříškou, výkopem a betonovým základem - výška nosné konstrukce cca 2m nad terénem dle výkresové dokumentace F.2.103.2.4 ROZVADĚČ RM409.1 - POLE Č.13-16</t>
  </si>
  <si>
    <t>9 02EM09</t>
  </si>
  <si>
    <t>D+M - Deblokační skříň -  MSD96 (pro 1 armaturu)</t>
  </si>
  <si>
    <t>-2127560137</t>
  </si>
  <si>
    <t>Poznámka k položce:_x000D_
Deblokační skříň plastová o rozměrech do 275x275x150mm, IP65_x000D_
1ks - ovládač 3 polohový, 4x signálka LED 230VAC, 2ks - tlačítko 1Z, 1ks- tlačítko 1R, 10ks - svorka do 4mm2, 1ks - vývodka plastová do Pg21 s maticí, včetně montáže_x000D_
1kpl - nerezová nosná konstrukce se stříškou, výkopem a betonovým základem - výška nosné konstrukce cca 2m nad terénem dle výkresové dokumentace F.2.103.2.4 ROZVADĚČ RM409.1 - POLE Č.13-16</t>
  </si>
  <si>
    <t>10 02EM10</t>
  </si>
  <si>
    <t>-634663254</t>
  </si>
  <si>
    <t>11 02EM11</t>
  </si>
  <si>
    <t>D+M - Kabel s měděným jádrem CYKY-O 2x2,5</t>
  </si>
  <si>
    <t>91379459</t>
  </si>
  <si>
    <t>12 02EM12</t>
  </si>
  <si>
    <t>D+M - Kabel s měděným jádrem CYKY-J 4x2,5</t>
  </si>
  <si>
    <t>1391708955</t>
  </si>
  <si>
    <t>13 02EM13</t>
  </si>
  <si>
    <t>458234601</t>
  </si>
  <si>
    <t>14 02EM14</t>
  </si>
  <si>
    <t>-1814891712</t>
  </si>
  <si>
    <t>15 02EM15</t>
  </si>
  <si>
    <t>1646146659</t>
  </si>
  <si>
    <t>16 02EM16</t>
  </si>
  <si>
    <t>D+M - Kabel s měděným jádrem CYKY-J 5x1,5</t>
  </si>
  <si>
    <t>1500253716</t>
  </si>
  <si>
    <t>17 02EM17</t>
  </si>
  <si>
    <t>1305820202</t>
  </si>
  <si>
    <t>18 02EM18</t>
  </si>
  <si>
    <t>D+M - Kabel s měděným jádrem CYKY-O 4x1,5</t>
  </si>
  <si>
    <t>393765074</t>
  </si>
  <si>
    <t>19 02EM19</t>
  </si>
  <si>
    <t>D+M - Kabel s měděným jádrem CYKY-J 3x1,5</t>
  </si>
  <si>
    <t>-1085643290</t>
  </si>
  <si>
    <t>20 02EM20</t>
  </si>
  <si>
    <t>D+M - Kabel s měděným jádrem NYCY 3x6/6</t>
  </si>
  <si>
    <t>-1349549759</t>
  </si>
  <si>
    <t>21 02EM21</t>
  </si>
  <si>
    <t>D+M - Kabel s měděným jádrem NYCY 3x2,5/2,5</t>
  </si>
  <si>
    <t>1866448602</t>
  </si>
  <si>
    <t>22 02EM22</t>
  </si>
  <si>
    <t>-1552719589</t>
  </si>
  <si>
    <t>23 02EM23</t>
  </si>
  <si>
    <t>1627402803</t>
  </si>
  <si>
    <t>24 02EM24</t>
  </si>
  <si>
    <t>527410565</t>
  </si>
  <si>
    <t>25 02EM25</t>
  </si>
  <si>
    <t>D+M - Kabel sdělovací směděným jádrem TCEKFE 4x2x1,0</t>
  </si>
  <si>
    <t>-1531091324</t>
  </si>
  <si>
    <t>26 02EM26</t>
  </si>
  <si>
    <t>D+M - Kabel sdělovací směděným jádrem TCEKFE 2x2x1,0</t>
  </si>
  <si>
    <t>-1415715328</t>
  </si>
  <si>
    <t>27 02EM27</t>
  </si>
  <si>
    <t>D+M - Ekvipotenciální svorkovnice EPS</t>
  </si>
  <si>
    <t>40295730</t>
  </si>
  <si>
    <t>28 02EM28</t>
  </si>
  <si>
    <t>1554756277</t>
  </si>
  <si>
    <t>29 02EM29</t>
  </si>
  <si>
    <t>D+M - Pozinkovaný pásek FeZn 30/4 v zemi</t>
  </si>
  <si>
    <t>1959160728</t>
  </si>
  <si>
    <t>30 02EM30</t>
  </si>
  <si>
    <t>1437174415</t>
  </si>
  <si>
    <t>31 02EM31</t>
  </si>
  <si>
    <t>-2044762824</t>
  </si>
  <si>
    <t>32 02EM32</t>
  </si>
  <si>
    <t>448049892</t>
  </si>
  <si>
    <t>33 02EM33</t>
  </si>
  <si>
    <t>-204360452</t>
  </si>
  <si>
    <t>34 02EM34</t>
  </si>
  <si>
    <t>417021839</t>
  </si>
  <si>
    <t>35 02EM35</t>
  </si>
  <si>
    <t>807407250</t>
  </si>
  <si>
    <t>36 02EM36</t>
  </si>
  <si>
    <t>1256059344</t>
  </si>
  <si>
    <t>37 02EM37</t>
  </si>
  <si>
    <t>-765058581</t>
  </si>
  <si>
    <t>38 02EM38</t>
  </si>
  <si>
    <t>1616967824</t>
  </si>
  <si>
    <t>39 02EM39</t>
  </si>
  <si>
    <t>2117557322</t>
  </si>
  <si>
    <t>40 02EM40</t>
  </si>
  <si>
    <t>2117046645</t>
  </si>
  <si>
    <t>41 02EM41</t>
  </si>
  <si>
    <t>1723549307</t>
  </si>
  <si>
    <t>42 02EM42</t>
  </si>
  <si>
    <t>-1249995716</t>
  </si>
  <si>
    <t>43 02EM43</t>
  </si>
  <si>
    <t>D+M - Kabelový nerezový perforovany žlab 50/50 s víkem vč. příslušenství</t>
  </si>
  <si>
    <t>1158834767</t>
  </si>
  <si>
    <t>Poznámka k položce:_x000D_
Hlavní venkovní kabelové trasy, včetně originálního příslušenství a kotvícího materiálu. Poznámka: Podpěra pro uložení venkovního žlabu na zhlíví nebo stěně s min. odstupem 50mm včetně kotvícího meteriálu!!!</t>
  </si>
  <si>
    <t>44 02EM44</t>
  </si>
  <si>
    <t>D+M - Kabelový nerezový perforovany žlab 100/50 s víkem vč. příslušenství</t>
  </si>
  <si>
    <t>261191937</t>
  </si>
  <si>
    <t>45 02EM45</t>
  </si>
  <si>
    <t>D+M - Kabelový nerezový perforovany žlab 150/50 s víkem a přepážkou vč. příslušenství</t>
  </si>
  <si>
    <t>62078041</t>
  </si>
  <si>
    <t>46 02EM46</t>
  </si>
  <si>
    <t>D+M - Kabelový nerezový perforovany žlab 150/100 s víkem a přepážkou vč. příslušenství</t>
  </si>
  <si>
    <t>-1393288656</t>
  </si>
  <si>
    <t>47 02EM47</t>
  </si>
  <si>
    <t>D+M - Nerezová trubka d=114,3/4mm, EN 10217-7-1.4301</t>
  </si>
  <si>
    <t>1855025223</t>
  </si>
  <si>
    <t>Poznámka k položce:_x000D_
Hlavní venkovní trasa 2x 28m, oloženo vedlesebe včetně společné nerezové konzoly kotvené do zhlaví/stěny nádrže originálního a kotvícího materiálu</t>
  </si>
  <si>
    <t>48 02EM48</t>
  </si>
  <si>
    <t>-493138371</t>
  </si>
  <si>
    <t>49 02EM49</t>
  </si>
  <si>
    <t>-1700574859</t>
  </si>
  <si>
    <t>50 02EM50</t>
  </si>
  <si>
    <t>-2099978002</t>
  </si>
  <si>
    <t>51 02EM51</t>
  </si>
  <si>
    <t>1871581742</t>
  </si>
  <si>
    <t>52 02EM52</t>
  </si>
  <si>
    <t>D+M - Korugovaná chránička DN110</t>
  </si>
  <si>
    <t>-1024061999</t>
  </si>
  <si>
    <t>53 02EM53</t>
  </si>
  <si>
    <t>154067755</t>
  </si>
  <si>
    <t>54 02EM54</t>
  </si>
  <si>
    <t>M - Prostup betonovou stěnou tl. 300-400 mm, otvor do d=75 mm</t>
  </si>
  <si>
    <t>1984971570</t>
  </si>
  <si>
    <t>55 02EM55</t>
  </si>
  <si>
    <t>946770741</t>
  </si>
  <si>
    <t>56 02EM56</t>
  </si>
  <si>
    <t>M - Zatěsnění kabelů v prostupech proti vniknutí spodní vody a hlodavců</t>
  </si>
  <si>
    <t>-311222051</t>
  </si>
  <si>
    <t>57 02EM57</t>
  </si>
  <si>
    <t>M - Zatěsnění vrtaných prostupů s vloženými chráničkami proti spodní vodě</t>
  </si>
  <si>
    <t>979632747</t>
  </si>
  <si>
    <t>58 02EM58</t>
  </si>
  <si>
    <t>422366817</t>
  </si>
  <si>
    <t>59 02EM59</t>
  </si>
  <si>
    <t>D+M - Nerezový držák včetně stříšky pro venkovní skříně</t>
  </si>
  <si>
    <t>1418065230</t>
  </si>
  <si>
    <t>60 02EM60</t>
  </si>
  <si>
    <t>M - Připojení pohonu 230V</t>
  </si>
  <si>
    <t>362432707</t>
  </si>
  <si>
    <t>61 02EM61</t>
  </si>
  <si>
    <t>-1973675115</t>
  </si>
  <si>
    <t>62 02EM62</t>
  </si>
  <si>
    <t>-2021712276</t>
  </si>
  <si>
    <t>63 02EM63</t>
  </si>
  <si>
    <t>-734832684</t>
  </si>
  <si>
    <t>64 02EM64</t>
  </si>
  <si>
    <t>-1873438709</t>
  </si>
  <si>
    <t>65 02EM65</t>
  </si>
  <si>
    <t>1268258827</t>
  </si>
  <si>
    <t>66 02EM66</t>
  </si>
  <si>
    <t>D - Demontáž stávající technologické elektroinstalace 3-4 linka</t>
  </si>
  <si>
    <t>2002398759</t>
  </si>
  <si>
    <t>Poznámka k položce:_x000D_
Položka zahrnuje demontáž stávajících venkovních deblokačních skříni včetně nosných konstrukcí pro 4.linku, odpojení kabelových vývodů pro deblokační skříně a neosazené pohony 4 linky v rozvaděči a na zařízení (rušená zařízení: 5kpl deblokační+svorkovací skříň včetně nosné konstrukce, 5ks pohonů, 3ks armatur, 2ks technologických rozvaděčů DN, odpojení kabelových vývodů pro tato zařízení, které budou napojeny na nové vývody z rozvaděče RM403.1. Demontáž kabelů uložených na povrchu uvnitř a vně objektu od rozvaděče RM409.1 po zařízení a demontáž kabelových venkovních tras, které budou nahrazeny novými.</t>
  </si>
  <si>
    <t>68 02EM68</t>
  </si>
  <si>
    <t>D - Náhrada stávající regulačních klapek 1-3 linka</t>
  </si>
  <si>
    <t>-168374643</t>
  </si>
  <si>
    <t>Poznámka k položce:_x000D_
Položka zahrnuje odpojení stávajících regulačních klapek 3ks a po nahrazení novými klapkami jejich připojení na stávající kabeláž, oživení a  zprovoznění</t>
  </si>
  <si>
    <t>70 02EM70</t>
  </si>
  <si>
    <t>1447906401</t>
  </si>
  <si>
    <t>Díl: M03</t>
  </si>
  <si>
    <t>71 03EM01</t>
  </si>
  <si>
    <t>D+M - Měření diferenčního tlaku</t>
  </si>
  <si>
    <t>-546572959</t>
  </si>
  <si>
    <t>Poznámka k položce:_x000D_
Převodník diferenční tlaku piezorezistivní, membrána kovová - nerez, výstup : 4-20mA HART bez displeje, materiál hlavice hliník, rozsah senzoru; materiál senzoru;  316L; 160bar/16MPa/2400psi, IP66/67 včetně držáku na zábradlí v provedení nerez, zprovoznění zařízení (např. Deltabar S PMD75, E+H)</t>
  </si>
  <si>
    <t>72 03EM02</t>
  </si>
  <si>
    <t>D+M - Měření koncentrace kyslíku a teploty v odpadních vodách, rozsah 0-20mg/l, -5°C +60°C</t>
  </si>
  <si>
    <t>178935857</t>
  </si>
  <si>
    <t>Poznámka k položce:_x000D_
Sestava bude obsahovat:_x000D_
1 ks digitální optický senzor pro analýzu kyslíku a teploty v odpadních vodách, kabel 7m_x000D_
1 ks univerzální 2-kanálový převodník pro montáž ve venkovním prostředí, napájení 230VAC, vstup 1xsenzor, výstup 2x4-20mA, 2xrelé, IP65, včetně nerezové montážní konzoly a stříšky_x000D_
1 ks ponorná armatura senzoru, včetně nosného řetězu, montážní úhel 90°, délka trubky 2,4m_x000D_
1 kpl zprovoznění analytických přístrojů_x000D_
(např. Liquiline CM442, Oxymax COS61D, Ponorná armatura FLEXDIP CYA112, Systém pro instalaci převodníků a  senzorů u nádrží FLEXDIP CYH112, Ochranná stříška CYY101, Instalační kit na trubku pro CM44x, E+H)</t>
  </si>
  <si>
    <t>73 03EM03</t>
  </si>
  <si>
    <t>D+M - Měření pH a ORP v odpadních vodách, rozsah: pH 0/14, 0-135°C; ORP Platina  -1500 - 1500mV</t>
  </si>
  <si>
    <t>1061464611</t>
  </si>
  <si>
    <t>Poznámka k položce:_x000D_
Sestava bude obsahovat:_x000D_
1 ks digitální kombinovaný senzor pH/ORP pro analýzu pH a ORP v odpadních vodách, kabel 5m_x000D_
1 ks univerzální 2-kanálový převodník pro montáž ve venkovním prostředí, napájení 230VAC, vstup 1xsenzor, výstup 2x4-20mA, 2xrelé, IP65, včetně nerezové montážní konzoly a stříšky_x000D_
1 ks ponorná armatura pro PG13,5 senzory, max 3x elektroda 120mm, bajonet, hloubka ponoru 2m_x000D_
1 kpl zprovoznění analytických přístrojů_x000D_
(např. Liquiline CM442, Memosens CPS16E, Měřicí kabel CYK10 Memosens, Ponorná armatura Dipfit W CPA111, Ochranná stříška CYY101, Instalační kit na trubku pro CM44x, E+H)</t>
  </si>
  <si>
    <t>74 03EM04</t>
  </si>
  <si>
    <t>D+M - Měření hladiny - elektrodové zařízení - jímka plovoucích nečistot</t>
  </si>
  <si>
    <t>-1188105171</t>
  </si>
  <si>
    <t>Poznámka k položce:_x000D_
Relé pro kontrolu hladiny pro montáž na DIN - vestavěno do MSD116, napájení: 230V DC, výstup: 0/1, v četně 3ks ponorných elektrod do odpadních vod s kabelem do 10m (např. RVH12V-2,)</t>
  </si>
  <si>
    <t>Díl: M11</t>
  </si>
  <si>
    <t>Zemní práce</t>
  </si>
  <si>
    <t>75 11EM01</t>
  </si>
  <si>
    <t>M - Vytýčení trasy</t>
  </si>
  <si>
    <t>203905987</t>
  </si>
  <si>
    <t>76 11EM02</t>
  </si>
  <si>
    <t>M - Vytýčení stávajícíh inženýrských sítí</t>
  </si>
  <si>
    <t>2048082441</t>
  </si>
  <si>
    <t>77 11EM03</t>
  </si>
  <si>
    <t>M - Výkop 35 x 80 cm tř.3 - ve volném terénu</t>
  </si>
  <si>
    <t>1278231537</t>
  </si>
  <si>
    <t>Poznámka k položce:_x000D_
Výkop 35 x 80 cm, včetně pískového lože 10/10cm, hutnění, výstražné fólie a finální úpravy terénu - osetí travou.</t>
  </si>
  <si>
    <t>78 11EM04</t>
  </si>
  <si>
    <t>M - Výkop 50 x 80 cm tř.3 - ve volném terénu</t>
  </si>
  <si>
    <t>-2004687230</t>
  </si>
  <si>
    <t>Poznámka k položce:_x000D_
Výkop 50 x 80 cm, včetně pískového lože 10/10cm, hutnění, výstražné fólie a finální úpravy terénu - osetí travou.</t>
  </si>
  <si>
    <t>79 11EM05</t>
  </si>
  <si>
    <t>M - Odvoz přebytečné zeminy na skládku</t>
  </si>
  <si>
    <t>t</t>
  </si>
  <si>
    <t>1820030418</t>
  </si>
  <si>
    <t>Poznámka k položce:_x000D_
Vodorovné přemístění výkopku nebo sypaniny po suchu na obvyklém dopravním prostředku, včetně naložení výkopku, se složením na skládce, třídy těžitelnosti I skupiny 1 až 3 včetně poplatku za skládku kód odpadu 17 05 04 .</t>
  </si>
  <si>
    <t>Díl: M30</t>
  </si>
  <si>
    <t>80 30EM01</t>
  </si>
  <si>
    <t>-1130195073</t>
  </si>
  <si>
    <t>81 30EM02</t>
  </si>
  <si>
    <t>-605586371</t>
  </si>
  <si>
    <t>82 30EM03</t>
  </si>
  <si>
    <t>Provizorní režim elektro a MaR v průběhu rekonstrukce</t>
  </si>
  <si>
    <t>-398017593</t>
  </si>
  <si>
    <t>83 30EM04</t>
  </si>
  <si>
    <t>91693207</t>
  </si>
  <si>
    <t>PS-104 - Dmychárna</t>
  </si>
  <si>
    <t>D.2.104.1 - Strojně-technologická část - dmychárna</t>
  </si>
  <si>
    <t>D - PS-104.1 Dmychárna</t>
  </si>
  <si>
    <t>PS-104.1 Dmychárna</t>
  </si>
  <si>
    <t>2.1.1</t>
  </si>
  <si>
    <t>NEOCEŇOVAT - Turbodmýchadlo iTURBO typ ITB 75-08</t>
  </si>
  <si>
    <t>-1312765083</t>
  </si>
  <si>
    <t>Poznámka k položce:_x000D_
NEOCEŇOVAT_x000D_
_x000D_
Nasávané množství vzduchu Q= 2600 Nm3 /h _x000D_
Tlaková diference: p = 50 kPa regulace pomocí frekvenčního měniče _x000D_
Regulační rozsah: 38 – 100% _x000D_
Výtlak: DN200 _x000D_
Jmenovitý příkon elektromotoru: 56kW _x000D_
Maximální příkon /zahrnuje ztráty FM)  62 kW _x000D_
Úroveň hluku v 1 m (po zaizolování výtlačného potrubí): 78dBa _x000D_
Sání: z prostoru dmychárny _x000D_
Rozsah dodávky: _x000D_
• Dmýchadlo s elektromotorem, frekvenční měnič, RFI filtr, vstupní filtry, odlehčovací ventil, systém chlazení, tlumiče hluku za odlehčovacím ventilem a na výstupu chladícího vzduchu, silové připojení, PLC jednotku, místní ovládací HMI panel, protihlukový kryt _x000D_
• integrovaný protihlukový kryt dmýchadla snižuje hladinu hluku na 75-78 dB (A) _x000D_
• Tlumič na výtlaku vzduchu: plnoprůtokový absorpční tlumič, mat. uhlíková ocel+epoxydový nátěr, izolace 100 mm _x000D_
• Mezipřírubová RSK zpětná klapka: Nerezová ocel ASTM 316, vitonové těsnění  _x000D_
• Kompenzátor: Nerezová ocel ASTM 304, točivá příruba  _x000D_
• Včetně všech náležitostí pro správnou funkci zařízení _x000D_
Integrovaný řídicí systém  _x000D_
• integrovaný frekvenční měnič řídí otáčky motoru v závislosti na vstupních informacích (např. od PLC řídící jednotky)  _x000D_
• místní ovládání pomocí barevné dotykové obrazovky HMI vč. tlačítek  _x000D_
• START / STOP / NOUZOVÝ STOP  _x000D_
• HMI obrazovka: vysoké rozlišení, snadná navigace, zobrazení hlavních výkonových parametrů dmychadla v reálném čase (průtok vzduchu, tlak a teplota na sání i výtlaku, spotřeba energie, otáčky atd.)  _x000D_
Komunikace: ProfiNET  _x000D_
Celková hmotnost dmychadla: 520 kg/ks _x000D_
kompletní dodávka a montáž</t>
  </si>
  <si>
    <t>2.1.2</t>
  </si>
  <si>
    <t>Uzavírací klapka s elektropohonem CEREX300 W DN350 PN16 XEP 4408 EPDM</t>
  </si>
  <si>
    <t>-1603663995</t>
  </si>
  <si>
    <t>Poznámka k položce:_x000D_
• Médium: vzduch o teplotě 83°C _x000D_
• Měkkotěsnicí dle EN 593 _x000D_
• Konstrukce: Wafer Typ_k instalaci mezi príruby potrubí _x000D_
• Použití: Vhodná pro oba smery prutoku a maximální diferencní tlak_x000D_
• Připojovací rozměry: DIN EN 1092-2 PN 16 _x000D_
• Centrický disk s čepy uloženými ve třech kluzných pouzdrech _x000D_
• Manžetu tvoří vyměnitelný kovový kroužek s navulkanizovanou pryží natěsno vsunutý do tělesa _x000D_
• Stavební délka dle EN 558 řada 20 _x000D_
• Schváleno a registrováno DVGW _x000D_
• Horní příruba pro připojení pohonu dle ISO 5211 _x000D_
• Maximální pracovní přetlak: 5 bar _x000D_
• Médium: Vzduch _x000D_
• Teplotní rozsah: do 100° C Způsob ovládání:  _x000D_
• Převodovka ZPM12 + el. servomotor MON t.č. 52030.91D2N, standard ON/OFF _x000D_
• Napětí: 3x230/400V, Krytí: IP55, _x000D_
• Příkon/jmenovitý proud: 0,25kW, 0,98A _x000D_
• Otáčky: 15ot/min   _x000D_
• Teplota: -25 až + 70°C, _x000D_
• F12/F10 čtyřhran 22x22mm, _x000D_
• Moment: 560÷875Nm, _x000D_
• Přestavný čas: 40s/90° _x000D_
• Výbava : 2x momentové, 2x polohové a 2x signalizační vypínače, 1x topný článek,1x tepelná ochrana statoru, 1x ruční kolo _x000D_
kompletní dodávka a montáž</t>
  </si>
  <si>
    <t>2140295359</t>
  </si>
  <si>
    <t>Poznámka k položce:_x000D_
• 2 ks Dmychadlové soustrojí KAESER dvouotáčkové _x000D_
• 1 ks Dmychadlové soustrojí WKE SK 41,   _x000D_
• 2 ks Rotační dmychadlo ROBUSCHI L85/3P  _x000D_
• 2 ks Rotační dmychadlo KAESER FB 620 _x000D_
• Příslušné armatury a potrubí _x000D_
kompletní provedení včetně likvidace cca 6000kg</t>
  </si>
  <si>
    <t>2.401</t>
  </si>
  <si>
    <t>Potrubí vzduchu ve dmychárně</t>
  </si>
  <si>
    <t>-2095641563</t>
  </si>
  <si>
    <t>Poznámka k položce:_x000D_
specifikace potrubní větve viz položka 2.401 v příloze D.2.104.1.1</t>
  </si>
  <si>
    <t>D.2.104.2 - Elektro-technologická část - dmychárna</t>
  </si>
  <si>
    <t xml:space="preserve">    Díl: M01.1 - Rozvaděč RM409.1</t>
  </si>
  <si>
    <t xml:space="preserve">    D1 - Rozvaděč MT99</t>
  </si>
  <si>
    <t>Díl: M01.1</t>
  </si>
  <si>
    <t>Rozvaděč RM409.1</t>
  </si>
  <si>
    <t>1 01.1EM01</t>
  </si>
  <si>
    <t>D - Montážní pozinkovaný panel pro pole 2-6</t>
  </si>
  <si>
    <t>398614398</t>
  </si>
  <si>
    <t>2 01.1EM02</t>
  </si>
  <si>
    <t>-1078821042</t>
  </si>
  <si>
    <t>3 01.1EM03</t>
  </si>
  <si>
    <t>D - Výkonový rozbočovač 160A jednopólový</t>
  </si>
  <si>
    <t>738699693</t>
  </si>
  <si>
    <t>4 01.1EM04</t>
  </si>
  <si>
    <t>D - Trojpólový jistič 200A, 36kA</t>
  </si>
  <si>
    <t>2046907747</t>
  </si>
  <si>
    <t>Poznámka k položce:_x000D_
Trojpólový jistič pevné provedení 200A/400V,  termomagnetická nadproudová spoušť, pomocné kontakty 2/0</t>
  </si>
  <si>
    <t>5 01.1EM05</t>
  </si>
  <si>
    <t>D - Spínaný zdroj 230VAC/27,6VDC 2,25A</t>
  </si>
  <si>
    <t>1959148121</t>
  </si>
  <si>
    <t>6 01.1EM06</t>
  </si>
  <si>
    <t>D - Trojpólový pojistkový odpínač 160A - pro nožové pojistky</t>
  </si>
  <si>
    <t>-604789761</t>
  </si>
  <si>
    <t>7 01.1EM07</t>
  </si>
  <si>
    <t>D - Trojpólový pojistkový odpínač 125A - pro válcové pojistky</t>
  </si>
  <si>
    <t>-321803999</t>
  </si>
  <si>
    <t>8 01.1EM08</t>
  </si>
  <si>
    <t>927253885</t>
  </si>
  <si>
    <t>9 01.1EM09</t>
  </si>
  <si>
    <t>782301205</t>
  </si>
  <si>
    <t>10 01.1EM10</t>
  </si>
  <si>
    <t>-1586132902</t>
  </si>
  <si>
    <t>11 01.1EM11</t>
  </si>
  <si>
    <t>-1037719217</t>
  </si>
  <si>
    <t>12 01.1EM12</t>
  </si>
  <si>
    <t>D - Jistič jednopólový 4/C/1, 4A</t>
  </si>
  <si>
    <t>418586319</t>
  </si>
  <si>
    <t>13 01.1EM13</t>
  </si>
  <si>
    <t>-1985952140</t>
  </si>
  <si>
    <t>14 01.1EM14</t>
  </si>
  <si>
    <t>1590943674</t>
  </si>
  <si>
    <t>15 01.1EM15</t>
  </si>
  <si>
    <t>-69981262</t>
  </si>
  <si>
    <t>16 01.1EM16</t>
  </si>
  <si>
    <t>-1776319790</t>
  </si>
  <si>
    <t>17 01.1EM17</t>
  </si>
  <si>
    <t>1846098296</t>
  </si>
  <si>
    <t>18 01.1EM18</t>
  </si>
  <si>
    <t>1803033513</t>
  </si>
  <si>
    <t>19 01.1EM19</t>
  </si>
  <si>
    <t>D - Motorový spouštěč 1 - 1,6A, 400V</t>
  </si>
  <si>
    <t>554457770</t>
  </si>
  <si>
    <t>20 01.1EM20</t>
  </si>
  <si>
    <t>1176198711</t>
  </si>
  <si>
    <t>21 01.1EM21</t>
  </si>
  <si>
    <t>D - Motorový spouštěč 2,5 - 4A, 400V</t>
  </si>
  <si>
    <t>569306745</t>
  </si>
  <si>
    <t>22 01.1EM22</t>
  </si>
  <si>
    <t>825116445</t>
  </si>
  <si>
    <t>23 01.1EM23</t>
  </si>
  <si>
    <t>D - Vyhodnocovací relé temploty a vlhkosti 24VDC</t>
  </si>
  <si>
    <t>1698356489</t>
  </si>
  <si>
    <t>24 01.1EM24</t>
  </si>
  <si>
    <t>753933428</t>
  </si>
  <si>
    <t>25 01.1EM25</t>
  </si>
  <si>
    <t>-1250379630</t>
  </si>
  <si>
    <t>26 01.1EM26</t>
  </si>
  <si>
    <t>-2024115684</t>
  </si>
  <si>
    <t>27 01.1EM27</t>
  </si>
  <si>
    <t>-1996454842</t>
  </si>
  <si>
    <t>28 01.1EM28</t>
  </si>
  <si>
    <t>1793459961</t>
  </si>
  <si>
    <t>29 01.1EM29</t>
  </si>
  <si>
    <t>D - Řadová svorka do 70mm2</t>
  </si>
  <si>
    <t>791016020</t>
  </si>
  <si>
    <t>30 01.1EM30</t>
  </si>
  <si>
    <t>885799372</t>
  </si>
  <si>
    <t>31 01.1EM31</t>
  </si>
  <si>
    <t>-1208142900</t>
  </si>
  <si>
    <t>32 01.1EM32</t>
  </si>
  <si>
    <t>-923974985</t>
  </si>
  <si>
    <t>33 01.1EM33</t>
  </si>
  <si>
    <t>M - Osazení přístrojů na montážní panely 5ks včetně prodrátování</t>
  </si>
  <si>
    <t>1234795341</t>
  </si>
  <si>
    <t>34 01.1EM34</t>
  </si>
  <si>
    <t>M - Osazení montážního panelu do rozvaděče včetně připojení na sběrnice</t>
  </si>
  <si>
    <t>626092747</t>
  </si>
  <si>
    <t>35 01.1EM35</t>
  </si>
  <si>
    <t>M - Zpracování výrobní dílenské dokumentace rozvaděče RM409.1 podle dodaných komponentů</t>
  </si>
  <si>
    <t>337789306</t>
  </si>
  <si>
    <t>D1</t>
  </si>
  <si>
    <t>Rozvaděč MT99</t>
  </si>
  <si>
    <t>36 01.1EM01</t>
  </si>
  <si>
    <t>D+M - Oceloplechový rozvaděč MT99</t>
  </si>
  <si>
    <t>-1572037438</t>
  </si>
  <si>
    <t>Poznámka k položce:_x000D_
Oceloplechový rozvaděč o celkových rozměrech v.2100 x š. 800 x h. 400 mm,  s montážním plechem  a  DIN lištami, a příslušenstvím. Krytí IP54/IP20, přívody a vývody horem.</t>
  </si>
  <si>
    <t>37 01.1EM02</t>
  </si>
  <si>
    <t>D - Přípojnice Cu pro In=40A</t>
  </si>
  <si>
    <t>1869885833</t>
  </si>
  <si>
    <t>38 01.1EM03</t>
  </si>
  <si>
    <t>D - Trojpólová přepěťová ochrana typu 2 se signalizací, TN-C</t>
  </si>
  <si>
    <t>-513200960</t>
  </si>
  <si>
    <t>Poznámka k položce:_x000D_
Trojpólová přepěťová ochrana typu 2 s výměnnými moduly a se signalizací</t>
  </si>
  <si>
    <t>39 01.1EM04</t>
  </si>
  <si>
    <t>D - Trojpólový jistič 40A, 10kA</t>
  </si>
  <si>
    <t>-1346622293</t>
  </si>
  <si>
    <t>Poznámka k položce:_x000D_
Trojpólový jistič 40A/400V, napěťová spoušť 230V, pomocné kontakty</t>
  </si>
  <si>
    <t>40 01.1EM05</t>
  </si>
  <si>
    <t>9309893</t>
  </si>
  <si>
    <t>41 01.1EM06</t>
  </si>
  <si>
    <t>-1260306856</t>
  </si>
  <si>
    <t>42 01.1EM07</t>
  </si>
  <si>
    <t>-1711360022</t>
  </si>
  <si>
    <t>43 01.1EM08</t>
  </si>
  <si>
    <t>-1305489588</t>
  </si>
  <si>
    <t>44 01.1EM09</t>
  </si>
  <si>
    <t>D - Zásuvka 16A, 230V, TN-C na DIN</t>
  </si>
  <si>
    <t>-1345255107</t>
  </si>
  <si>
    <t>45 01.1EM10</t>
  </si>
  <si>
    <t>D - Proudový chránič s nadproudovou ochranou 16A/1N/0,03A/B, 16A</t>
  </si>
  <si>
    <t>-1477560661</t>
  </si>
  <si>
    <t>46 01.1EM11</t>
  </si>
  <si>
    <t>D - Indikační signálka LED zelená, 230V AC, vestavba do dveří rozvaděče</t>
  </si>
  <si>
    <t>-508850226</t>
  </si>
  <si>
    <t>47 01.1EM12</t>
  </si>
  <si>
    <t>D - Indikační signálka LED červená, 230V AC, vestavba do dveří rozvaděče</t>
  </si>
  <si>
    <t>-1102421267</t>
  </si>
  <si>
    <t>48 01.1EM13</t>
  </si>
  <si>
    <t>D - Trojpolohový přepínač M-0-D, černý, 230V AC, 3Z kontakt s adaptérem, vestavba do dveří rozvaděče</t>
  </si>
  <si>
    <t>1402709679</t>
  </si>
  <si>
    <t>49 01.1EM14</t>
  </si>
  <si>
    <t>1644065791</t>
  </si>
  <si>
    <t>50 01.1EM15</t>
  </si>
  <si>
    <t>564067189</t>
  </si>
  <si>
    <t>51 01.1EM16</t>
  </si>
  <si>
    <t>-911650892</t>
  </si>
  <si>
    <t>52 01.1EM17</t>
  </si>
  <si>
    <t>1625264679</t>
  </si>
  <si>
    <t>53 01.1EM18</t>
  </si>
  <si>
    <t>-1179637683</t>
  </si>
  <si>
    <t>54 01.1EM19</t>
  </si>
  <si>
    <t>D - Motorový spouštěč 6 - 10A, 400V</t>
  </si>
  <si>
    <t>-222993551</t>
  </si>
  <si>
    <t>55 01.1EM20</t>
  </si>
  <si>
    <t>941275268</t>
  </si>
  <si>
    <t>56 01.1EM21</t>
  </si>
  <si>
    <t>1283687039</t>
  </si>
  <si>
    <t>57 01.1EM22</t>
  </si>
  <si>
    <t>595546405</t>
  </si>
  <si>
    <t>58 01.1EM23</t>
  </si>
  <si>
    <t>623588386</t>
  </si>
  <si>
    <t>59 01.1EM24</t>
  </si>
  <si>
    <t>564796039</t>
  </si>
  <si>
    <t>60 01.1EM25</t>
  </si>
  <si>
    <t>-631112906</t>
  </si>
  <si>
    <t>61 01.1EM26</t>
  </si>
  <si>
    <t>-1492732124</t>
  </si>
  <si>
    <t>62 01.1EM27</t>
  </si>
  <si>
    <t>1129957856</t>
  </si>
  <si>
    <t>63 01.1EM28</t>
  </si>
  <si>
    <t>588423320</t>
  </si>
  <si>
    <t>64 01.1EM29</t>
  </si>
  <si>
    <t>M - Zpracování výrobní dílenské dokumentace rozvaděče MT99 podle dodaných komponentů</t>
  </si>
  <si>
    <t>-655534252</t>
  </si>
  <si>
    <t>65 02EM01</t>
  </si>
  <si>
    <t>1507268234</t>
  </si>
  <si>
    <t>Poznámka k položce:_x000D_
Deblokační skříň plastová o rozměrech do 275x275x150mm, IP65_x000D_
2ks - ovládač 3 polohový, 5x signálka LED 230VAC, 20ks - svorka do 4mm2, 2ks - vývodka plastová Pg21 s maticí, včetně montáže</t>
  </si>
  <si>
    <t>66 02EM02</t>
  </si>
  <si>
    <t>581659606</t>
  </si>
  <si>
    <t>67 02EM03</t>
  </si>
  <si>
    <t>-212469012</t>
  </si>
  <si>
    <t>68 02EM04</t>
  </si>
  <si>
    <t>D+M - Vypínač 0-I, 400VAC/63A s pojistkami IP54 v plastové skříni</t>
  </si>
  <si>
    <t>1248632263</t>
  </si>
  <si>
    <t>69 02EM05</t>
  </si>
  <si>
    <t>D+M - Kabel s měděným jádrem 1-CYKY-J 3x70+35</t>
  </si>
  <si>
    <t>62180921</t>
  </si>
  <si>
    <t>70 02EM06</t>
  </si>
  <si>
    <t>D+M - Kabel s měděným jádrem CYKY-J 5x10</t>
  </si>
  <si>
    <t>-1885367089</t>
  </si>
  <si>
    <t>71 02EM07</t>
  </si>
  <si>
    <t>D+M - Kabel s měděným jádrem CYKY-O 2x1,5</t>
  </si>
  <si>
    <t>-1336569236</t>
  </si>
  <si>
    <t>72 02EM08</t>
  </si>
  <si>
    <t>719380409</t>
  </si>
  <si>
    <t>73 02EM09</t>
  </si>
  <si>
    <t>-2048048525</t>
  </si>
  <si>
    <t>74 02EM10</t>
  </si>
  <si>
    <t>1620179661</t>
  </si>
  <si>
    <t>75 02EM11</t>
  </si>
  <si>
    <t>2000064359</t>
  </si>
  <si>
    <t>76 02EM12</t>
  </si>
  <si>
    <t>602744718</t>
  </si>
  <si>
    <t>77 02EM13</t>
  </si>
  <si>
    <t>-1791580705</t>
  </si>
  <si>
    <t>78 02EM14</t>
  </si>
  <si>
    <t>-1014230628</t>
  </si>
  <si>
    <t>79 02EM15</t>
  </si>
  <si>
    <t>191677709</t>
  </si>
  <si>
    <t>80 02EM16</t>
  </si>
  <si>
    <t>399149891</t>
  </si>
  <si>
    <t>81 02EM17</t>
  </si>
  <si>
    <t>1723568841</t>
  </si>
  <si>
    <t>82 02EM18</t>
  </si>
  <si>
    <t>570648197</t>
  </si>
  <si>
    <t>83 02EM19</t>
  </si>
  <si>
    <t>-1865800347</t>
  </si>
  <si>
    <t>84 02EM20</t>
  </si>
  <si>
    <t>D+M - Vodič Cu, H07V-K 10 zelenožlutý</t>
  </si>
  <si>
    <t>-1891597208</t>
  </si>
  <si>
    <t>85 02EM21</t>
  </si>
  <si>
    <t>1066594879</t>
  </si>
  <si>
    <t>86 02EM22</t>
  </si>
  <si>
    <t>M - Ukončení kabelů v rozvaděči do 5x10 mm2</t>
  </si>
  <si>
    <t>608271624</t>
  </si>
  <si>
    <t>87 02EM23</t>
  </si>
  <si>
    <t>-505912155</t>
  </si>
  <si>
    <t>88 02EM24</t>
  </si>
  <si>
    <t>M - Ukončení kabelů v rozvaděči do 4x70 mm2</t>
  </si>
  <si>
    <t>1111886303</t>
  </si>
  <si>
    <t>89 02EM25</t>
  </si>
  <si>
    <t>326860970</t>
  </si>
  <si>
    <t>90 02EM26</t>
  </si>
  <si>
    <t>1710817302</t>
  </si>
  <si>
    <t>91 02EM27</t>
  </si>
  <si>
    <t>-828942283</t>
  </si>
  <si>
    <t>92 02EM28</t>
  </si>
  <si>
    <t>702281731</t>
  </si>
  <si>
    <t>93 02EM29</t>
  </si>
  <si>
    <t>M - Kabelová spojka lisovací pro kabel do CYKY 5x2,5</t>
  </si>
  <si>
    <t>1770104303</t>
  </si>
  <si>
    <t>94 02EM30</t>
  </si>
  <si>
    <t>M - Kabelová spojka lisovací pro kabel do CYKY 12x1,5</t>
  </si>
  <si>
    <t>-1422898867</t>
  </si>
  <si>
    <t>95 02EM31</t>
  </si>
  <si>
    <t>D+M - Kabelový nerezový drátěný žlab 50/50 vč. příslušenství</t>
  </si>
  <si>
    <t>1228755990</t>
  </si>
  <si>
    <t>96 02EM32</t>
  </si>
  <si>
    <t>1205086860</t>
  </si>
  <si>
    <t>97 02EM33</t>
  </si>
  <si>
    <t>-202826647</t>
  </si>
  <si>
    <t>98 02EM34</t>
  </si>
  <si>
    <t>-141624344</t>
  </si>
  <si>
    <t>99 02EM35</t>
  </si>
  <si>
    <t>D+M - Kabelový nerezový drátěný žlab 100/100 vč. příslušenství</t>
  </si>
  <si>
    <t>-1332732225</t>
  </si>
  <si>
    <t>100 02EM36</t>
  </si>
  <si>
    <t>D+M - Kabelový nerezový drátěný žlab 200/100 vč. příslušenství</t>
  </si>
  <si>
    <t>724301418</t>
  </si>
  <si>
    <t>101 02EM37</t>
  </si>
  <si>
    <t>D+M - Kabelový nerezový drátěný žlab 400/100 vč. příslušenství</t>
  </si>
  <si>
    <t>-577383161</t>
  </si>
  <si>
    <t>102 02EM38</t>
  </si>
  <si>
    <t>2097142280</t>
  </si>
  <si>
    <t>103 02EM39</t>
  </si>
  <si>
    <t>1054335670</t>
  </si>
  <si>
    <t>104 02EM40</t>
  </si>
  <si>
    <t>-818153337</t>
  </si>
  <si>
    <t>105 02EM41</t>
  </si>
  <si>
    <t>-1249802105</t>
  </si>
  <si>
    <t>106 02EM42</t>
  </si>
  <si>
    <t>-149746159</t>
  </si>
  <si>
    <t>107 02EM43</t>
  </si>
  <si>
    <t>M - Prostup betonovou stěnou tl. 300 mm, otvor do 450x250 mm</t>
  </si>
  <si>
    <t>-1766782027</t>
  </si>
  <si>
    <t>108 02EM44</t>
  </si>
  <si>
    <t>211912566</t>
  </si>
  <si>
    <t>109 02EM45</t>
  </si>
  <si>
    <t>-1273373142</t>
  </si>
  <si>
    <t>110 02EM46</t>
  </si>
  <si>
    <t>1814931894</t>
  </si>
  <si>
    <t>111 02EM47</t>
  </si>
  <si>
    <t>1931793557</t>
  </si>
  <si>
    <t>112 02EM48</t>
  </si>
  <si>
    <t>-1330281549</t>
  </si>
  <si>
    <t>113 02EM49</t>
  </si>
  <si>
    <t>M - Připojení rozvaděčů - komunikace</t>
  </si>
  <si>
    <t>23559133</t>
  </si>
  <si>
    <t>114 02EM50</t>
  </si>
  <si>
    <t>1902647945</t>
  </si>
  <si>
    <t>115 02EM51</t>
  </si>
  <si>
    <t>D - Demontáž stávající výzbroje polí 2-6 o rozměrech pole 800x2100x400mm rozvaděče RM403.1</t>
  </si>
  <si>
    <t>-516061686</t>
  </si>
  <si>
    <t>116 02EM52</t>
  </si>
  <si>
    <t>D - Demontáž samostzatně stojících polí 17-18 skříňového rozvaděče RM409.1 o rozměrech 800x2100x400mm</t>
  </si>
  <si>
    <t>293091677</t>
  </si>
  <si>
    <t>117 02EM53</t>
  </si>
  <si>
    <t>22762498</t>
  </si>
  <si>
    <t>Poznámka k položce:_x000D_
Položka zahrnuje demontáž stávajících deblokačních a svorkovacích skříni v prostoru dmychárny 1.PP, odpojení kabelových vývodů pro rušená zařízení 5ks dmychadel, 2ks ventilátorů, 1ks jeřáb, včetně odpojení kabelových vývodů  v rozvaděči RM409.1 a demontáže kabeláže v celé délce. Přepojení stávajících vývodů z polí 17-18 do pole 5. Demontáž kabelů a kabelových venkovních a vnitřních kompozitových tras, které budou nahrazeny novými nerezovými.</t>
  </si>
  <si>
    <t>119 02EM55</t>
  </si>
  <si>
    <t>-1340750486</t>
  </si>
  <si>
    <t>Poznámka k položce:_x000D_
Položka zahrnuje zapravení otvorů po demontáži technologické elektroinstalace. Ve vnitřních prostorách budou místa napetrována a zapravena hrubou jádrovou omítkou a vrchní jemnou omítkou.</t>
  </si>
  <si>
    <t>120 02EM56</t>
  </si>
  <si>
    <t>D - Demontáž stávajích kabelových tras</t>
  </si>
  <si>
    <t>-599313757</t>
  </si>
  <si>
    <t>Poznámka k položce:_x000D_
Položka zahrnuje demontáž kabelových tras v prostoru pod rozvodnami SIL a MaR, místnost 003 / 1.PP, které budou nahrazeny novými nerezovými drátěnými žlaby a kabelovými lávkami.</t>
  </si>
  <si>
    <t>121 02EM57</t>
  </si>
  <si>
    <t>D+M - Kabelový nerezový drátěný žlab 200/100 vč. příslušenství - náhrada m.č.003</t>
  </si>
  <si>
    <t>-144476744</t>
  </si>
  <si>
    <t>Poznámka k položce:_x000D_
Hlavní vnitřní kabelové trasy, včetně originálního příslušenství a kotvícího materiálu. Dle požadavku provozovatele budou stávající trasy nahrazeny n ovými v provedení nerez. Trasy nejsou zakresleny na výkresech a budou fakturovány dle kutečnosti!!!</t>
  </si>
  <si>
    <t>122 02EM58</t>
  </si>
  <si>
    <t>D+M - Kabelový nerezový drátěný žlab 300/100 vč. příslušenství - náhrada m.č.003</t>
  </si>
  <si>
    <t>-1265522321</t>
  </si>
  <si>
    <t>123 02EM59</t>
  </si>
  <si>
    <t>D+M - Kabelový nerezový drátěný žlab 400/100 vč. příslušenství - náhrada m.č.003</t>
  </si>
  <si>
    <t>930866989</t>
  </si>
  <si>
    <t>124 02EM60</t>
  </si>
  <si>
    <t>D+M - Přepážka pro kabelový nerezový drátěný žlab v.100 vč. příslušenství - náhrada m.č.003</t>
  </si>
  <si>
    <t>-1506532846</t>
  </si>
  <si>
    <t>Poznámka k položce:_x000D_
Hlavní vnitřní kabelové trasy, včetně originálního příslušenství a spojopvacího materiálu. Dle požadavku provozovatele budou stávající trasy nahrazeny n ovými v provedení nerez. Trasy nejsou zakresleny na výkresech a budou fakturovány dle kutečnosti!!!</t>
  </si>
  <si>
    <t>124</t>
  </si>
  <si>
    <t>125 02EM61</t>
  </si>
  <si>
    <t>D+M - Kabelový nerezová lávka 400/60, vzd. příček 300mm, délka 2,1m vč. příslušenství - náhrada m.č.003</t>
  </si>
  <si>
    <t>954192448</t>
  </si>
  <si>
    <t>Poznámka k položce:_x000D_
Hlavní vnitřní kabelové trasy - napájecí kabely 4x AYKY-J 3x240+120, včetně originálního příslušenství, kotvícího materiálu a příchytek Sonap. Dle požadavku provozovatele budou stávající trasy nahrazeny n ovými v provedení nerez. Trasy nejsou zakresleny na výkresech a budou fakturovány dle kutečnosti!!!</t>
  </si>
  <si>
    <t>125</t>
  </si>
  <si>
    <t>126 03EM01</t>
  </si>
  <si>
    <t>-94191128</t>
  </si>
  <si>
    <t>126</t>
  </si>
  <si>
    <t>127 03EM02</t>
  </si>
  <si>
    <t>-363374640</t>
  </si>
  <si>
    <t>Poznámka k položce:_x000D_
Položka zahrnuje demontáž stávajících zařízení MaR pro regulaci VZT v 002 / 1.PP</t>
  </si>
  <si>
    <t>127</t>
  </si>
  <si>
    <t>129 30EM01</t>
  </si>
  <si>
    <t>Nastavení spouští hlavních jističů</t>
  </si>
  <si>
    <t>-1749162217</t>
  </si>
  <si>
    <t>Poznámka k položce:_x000D_
Položka zahrnuje nastavení spouští hlavních jističů v RH1, RM409.1 před a po zkušebním provozu, odladění 1/4hod maxima, rezervovaného příkonu ve vztahu se stávajícími FVE, která je na ČOV instalována</t>
  </si>
  <si>
    <t>128</t>
  </si>
  <si>
    <t>130 30EM02</t>
  </si>
  <si>
    <t>-1065854544</t>
  </si>
  <si>
    <t>129</t>
  </si>
  <si>
    <t>131 30EM03</t>
  </si>
  <si>
    <t>403575073</t>
  </si>
  <si>
    <t>130</t>
  </si>
  <si>
    <t>132 30EM04</t>
  </si>
  <si>
    <t>951100939</t>
  </si>
  <si>
    <t>131</t>
  </si>
  <si>
    <t>133 30EM05</t>
  </si>
  <si>
    <t>441764169</t>
  </si>
  <si>
    <t>SO-403 - Čerpací stanice hrubého předčištění</t>
  </si>
  <si>
    <t xml:space="preserve">D.1.403.1 - Architektonicko-stavební část </t>
  </si>
  <si>
    <t>Jaroslav Pelnář</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</si>
  <si>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</si>
  <si>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</si>
  <si>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</si>
  <si>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</si>
  <si>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</si>
  <si>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</si>
  <si>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</si>
  <si>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94 - Lešení a stavební výtahy</t>
  </si>
  <si>
    <t xml:space="preserve">    96 - Bourání konstrukcí</t>
  </si>
  <si>
    <t xml:space="preserve">    99 - Staveništní přesun hmot</t>
  </si>
  <si>
    <t xml:space="preserve">    997 - Přesun sutě</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</si>
  <si>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</si>
  <si>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</si>
  <si>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</si>
  <si>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</si>
  <si>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</si>
  <si>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</si>
  <si>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</si>
  <si>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</si>
  <si>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</si>
  <si>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</si>
  <si>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</si>
  <si>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HSV</t>
  </si>
  <si>
    <t>Práce a dodávky HSV</t>
  </si>
  <si>
    <t>121151103</t>
  </si>
  <si>
    <t>Sejmutí ornice plochy do 100 m2 tl vrstvy do 200 mm strojně</t>
  </si>
  <si>
    <t>m2</t>
  </si>
  <si>
    <t>CS ÚRS 2024 02</t>
  </si>
  <si>
    <t>1707212325</t>
  </si>
  <si>
    <t>VV</t>
  </si>
  <si>
    <t>ornice tl. 10 cm</t>
  </si>
  <si>
    <t>0,50*1,30" základ pod schodiště</t>
  </si>
  <si>
    <t>Součet</t>
  </si>
  <si>
    <t>131151104</t>
  </si>
  <si>
    <t>Hloubení jam nezapažených v hornině třídy těžitelnosti I skupiny 1 a 2 objem do 500 m3 strojně</t>
  </si>
  <si>
    <t>m3</t>
  </si>
  <si>
    <t>1120489108</t>
  </si>
  <si>
    <t>svozová jímka</t>
  </si>
  <si>
    <t>výpočet v položce výkop jam skupiny 3</t>
  </si>
  <si>
    <t>"geologie h.2 ... 15%" 0,585*0,15</t>
  </si>
  <si>
    <t>131251104</t>
  </si>
  <si>
    <t>Hloubení jam nezapažených v hornině třídy těžitelnosti I skupiny 3 objem do 500 m3 strojně</t>
  </si>
  <si>
    <t>-131326444</t>
  </si>
  <si>
    <t>viz přípoha D.1.403.1.1,  D.1.403.1.6,  D.1.403.1.8</t>
  </si>
  <si>
    <t>0,50*1,30*1,00" základ pod schodiště</t>
  </si>
  <si>
    <t>odpočet</t>
  </si>
  <si>
    <t>-0,65*0,10"ornice 10cm</t>
  </si>
  <si>
    <t>Mezisoučet</t>
  </si>
  <si>
    <t>"geologie h.3 ... 85%" 0,585*0,85</t>
  </si>
  <si>
    <t>162351103</t>
  </si>
  <si>
    <t>Vodorovné přemístění přes 50 do 500 m výkopku/sypaniny z horniny třídy těžitelnosti I skupiny 1 až 3</t>
  </si>
  <si>
    <t>714361156</t>
  </si>
  <si>
    <t>meziskládka ornice tam</t>
  </si>
  <si>
    <t>0,65*0,10</t>
  </si>
  <si>
    <t>1626511RR</t>
  </si>
  <si>
    <t>Vodorovné přemístění výkopku nebo sypaniny po suchu na obvyklém dopravním prostředku, včetně naložení výkopku, se složením na skládkce, třídy těžitelnosti I skupiny 1 až 3 včetně poplatku za skládku kód odpadu 17 05 04</t>
  </si>
  <si>
    <t>1409750756</t>
  </si>
  <si>
    <t>Poznámka k položce:_x000D_
UCHAZEČ ODVOZOVOU VZDÁLENOST A POPLATKY ZA SKLÁDKOVÁNÍ STANOVÍ DLE VLASTNÍHO UVÁŽENÍ, MOŽNOSTÍ A ZJIŠTĚNÍ</t>
  </si>
  <si>
    <t>skládka přebytečné zeminy</t>
  </si>
  <si>
    <t>0,585" výkop 1-3</t>
  </si>
  <si>
    <t>171251201</t>
  </si>
  <si>
    <t>Uložení sypaniny na skládky nebo meziskládky</t>
  </si>
  <si>
    <t>-371471340</t>
  </si>
  <si>
    <t>"meziskládka ornice"0,065</t>
  </si>
  <si>
    <t>Zakládání</t>
  </si>
  <si>
    <t>274313711</t>
  </si>
  <si>
    <t>Základové pásy z betonu tř. C 20/25</t>
  </si>
  <si>
    <t>-283010015</t>
  </si>
  <si>
    <t>278382561</t>
  </si>
  <si>
    <t>Základ pod stroje z ŽB do 5 m3 tř. C 30/37 složitosti I</t>
  </si>
  <si>
    <t>CS ÚRS 2022 01</t>
  </si>
  <si>
    <t>6633379</t>
  </si>
  <si>
    <t>0,90*1,70*0,283*2" betonový blok dolního ložiska</t>
  </si>
  <si>
    <t>Svislé a kompletní konstrukce</t>
  </si>
  <si>
    <t>311235141</t>
  </si>
  <si>
    <t>Zdivo jednovrstvé z cihel broušených přes P10 do P15 na tenkovrstvou maltu tl 240 mm</t>
  </si>
  <si>
    <t>2139970269</t>
  </si>
  <si>
    <t>5,75*4,45" místnost sklad shrabků bude rozdělena novou zděnou stěnou</t>
  </si>
  <si>
    <t>311272221</t>
  </si>
  <si>
    <t>Zdivo z pórobetonových tvárnic na pero a drážku do P2 do 450 kg/m3 na tenkovrstvou maltu tl 300 mm</t>
  </si>
  <si>
    <t>434382817</t>
  </si>
  <si>
    <t>(1,97*3,00*2)" vyplnění otvorů po šnekových čerpadlech</t>
  </si>
  <si>
    <t>(18,00+6,00)*0,60" větrací mezera pod střechou</t>
  </si>
  <si>
    <t>2,40*2,40" zazdění otvoru po plastovém oknu</t>
  </si>
  <si>
    <t>(4,80*2,40)-(2,40*2,40)" zazdění otvoru po ocelovém oknu</t>
  </si>
  <si>
    <t>342151112</t>
  </si>
  <si>
    <t>Montáž opláštění stěn ocelových kcí ze sendvičových panelů šroubovaných budov v přes 6 do 12 m</t>
  </si>
  <si>
    <t>-182338581</t>
  </si>
  <si>
    <t>((3,39+4,75+4,48)*4,90)+(4,00*7,90)-(1,30*2,02)</t>
  </si>
  <si>
    <t>55324718</t>
  </si>
  <si>
    <t>panel sendvičový stěnový vnější, izolace PIR, skryté kotvení, U 0,18W/m2K, modulová/celková š 1000/1050mm tl 120mm</t>
  </si>
  <si>
    <t>-1107907771</t>
  </si>
  <si>
    <t>90,812*1,1 'Přepočtené koeficientem množství</t>
  </si>
  <si>
    <t>Vodorovné konstrukce</t>
  </si>
  <si>
    <t>457311114</t>
  </si>
  <si>
    <t>Vyrovnávací nebo spádový beton C 12/15 včetně úpravy povrchu</t>
  </si>
  <si>
    <t>-1301461574</t>
  </si>
  <si>
    <t>(((0,85*0,85*3,14*0,30)/2)/2*3)" zabetonování rušených žlabů po demontáži šnekových čerpadel</t>
  </si>
  <si>
    <t>8,52*1,20*1,05" zabetonování rušenéhoh žlabu nad zrušenými šnekových čerpadel</t>
  </si>
  <si>
    <t>19,10*0,50*0,40" zabetonování rušeného kanálku u bloků šnekových čerpadel</t>
  </si>
  <si>
    <t>14,00*6,55*1,00" nabetonování podlahy ve skladu shrabků</t>
  </si>
  <si>
    <t>457311118</t>
  </si>
  <si>
    <t>Vyrovnávací nebo spádový beton C 30/37 včetně úpravy povrchu</t>
  </si>
  <si>
    <t>-1092002504</t>
  </si>
  <si>
    <t>(1,50*8,00)*((0,16+0,41)/2)" přítokový žlab po zrušených žlabů</t>
  </si>
  <si>
    <t>Úpravy povrchů, podlahy a osazování výplní</t>
  </si>
  <si>
    <t>611325412</t>
  </si>
  <si>
    <t>Oprava vnitřní vápenocementové hladké omítky tl do 20 mm stropů v rozsahu plochy přes 10 do 30 %</t>
  </si>
  <si>
    <t>1931767623</t>
  </si>
  <si>
    <t>příruční sklad nářadí - m.č. 102</t>
  </si>
  <si>
    <t>(1,90*4,10)" stávající omítky</t>
  </si>
  <si>
    <t>rozvodna - m.č. 103</t>
  </si>
  <si>
    <t>(4,40*4,10)" stávající omítky</t>
  </si>
  <si>
    <t>sklad shrabků- m.č. 104</t>
  </si>
  <si>
    <t>(6,55*7,60)</t>
  </si>
  <si>
    <t>příruční sklad- m.č. 105</t>
  </si>
  <si>
    <t>(6,55*6,15)</t>
  </si>
  <si>
    <t>612321141</t>
  </si>
  <si>
    <t>Vápenocementová omítka štuková dvouvrstvá vnitřních stěn nanášená ručně</t>
  </si>
  <si>
    <t>-1700425795</t>
  </si>
  <si>
    <t>5,75*4,45*2" místnost sklad shrabků a místnost příruční sklad</t>
  </si>
  <si>
    <t>612325412</t>
  </si>
  <si>
    <t>Oprava vnitřní vápenocementové hladké omítky tl do 20 mm stěn v rozsahu plochy přes 10 do 30 %</t>
  </si>
  <si>
    <t>2045300828</t>
  </si>
  <si>
    <t>((1,90+4,10)*2*3,05)-(0,80*2,00)" stávající omítky</t>
  </si>
  <si>
    <t>((4,40+4,10)*2*3,05)-(1,75*2,45)" stávající omítky</t>
  </si>
  <si>
    <t xml:space="preserve">(7,60+6,55+2,80)*2,35 </t>
  </si>
  <si>
    <t>(6,55+6,15+1,50)*2,35</t>
  </si>
  <si>
    <t>622131101</t>
  </si>
  <si>
    <t>Cementový postřik vnějších stěn nanášený celoplošně ručně</t>
  </si>
  <si>
    <t>-1161082983</t>
  </si>
  <si>
    <t>viz přípoha D.1.403.1.1,  D.1.403.1.6,  D.1.403.1.8,  D.1.403.1.9</t>
  </si>
  <si>
    <t>cementový postřik (např: Cemix 2000)</t>
  </si>
  <si>
    <t>břízolitová omítka</t>
  </si>
  <si>
    <t>(7,15*4,20)+(12,30*8,05)-(2,30*2,30)" pohled západní</t>
  </si>
  <si>
    <t>(7,15*4,20)+(12,30*8,05)" pohled východní</t>
  </si>
  <si>
    <t>(19,00*4,20)+(18,60*3,45)-(4,80*1,80*3)-(2,30*1,60)" pohled severní</t>
  </si>
  <si>
    <t>(6,40*8,05)" pohled jižní</t>
  </si>
  <si>
    <t>soklová část fasády</t>
  </si>
  <si>
    <t>(7,15*1,20)+(4,80*1,20)+(7,60*0,70)" pohled západní</t>
  </si>
  <si>
    <t>(7,15*0,95)+((2,05+12,45+1,25)*0,95)" pohled východní</t>
  </si>
  <si>
    <t>((19,00+1,60+0,60)*1,20)-(2,30*1,20)" pohled severní</t>
  </si>
  <si>
    <t>(6,40*0,95)" pohled jižní</t>
  </si>
  <si>
    <t>622131121</t>
  </si>
  <si>
    <t>Penetrační nátěr vnějších stěn nanášený ručně</t>
  </si>
  <si>
    <t>-5297460</t>
  </si>
  <si>
    <t>kontaktní můstek (např: Cemix 8040)</t>
  </si>
  <si>
    <t>622251201R</t>
  </si>
  <si>
    <t>Stěrkování vnějších stěn za použití stěrkového tmelu s armovací tkaninou</t>
  </si>
  <si>
    <t>506781314</t>
  </si>
  <si>
    <t>622321111</t>
  </si>
  <si>
    <t>Vápenocementová omítka hrubá jednovrstvá zatřená vnějších stěn nanášená ručně</t>
  </si>
  <si>
    <t>-380954308</t>
  </si>
  <si>
    <t>jádrová omítka (např: Cemix 2030)</t>
  </si>
  <si>
    <t>jádrová omítka (např: Cemix 2010),</t>
  </si>
  <si>
    <t>622324111</t>
  </si>
  <si>
    <t>Škrábaná omítka vápenocementová (břízolitová) vnějších stěn nanášená ručně</t>
  </si>
  <si>
    <t>862415269</t>
  </si>
  <si>
    <t>břízolitová omítka (např: Cemix 2799)</t>
  </si>
  <si>
    <t>622541022</t>
  </si>
  <si>
    <t>Tenkovrstvá soklová mozaiková zatíraná omítka zrnitost 2,0 mm vnějších stěn včetně penetrace</t>
  </si>
  <si>
    <t>-1364134056</t>
  </si>
  <si>
    <t>631311214</t>
  </si>
  <si>
    <t>Mazanina tl přes 50 do 80 mm z betonu prostého se zvýšenými nároky na prostředí tř. C 25/30</t>
  </si>
  <si>
    <t>2056953494</t>
  </si>
  <si>
    <t>((1,70*1,30*0,10)*1)+((1,97*1,30*0,10)*2)" zabetonování rušených žlabů po demontáži šnekových čerpadel</t>
  </si>
  <si>
    <t>8,52*1,20*0,10" zabetonování rušenéhoh žlabu nad zrušenými šnekových čerpadel</t>
  </si>
  <si>
    <t>19,10*0,50*0,10" zabetonování rušeného kanálku u bloků šnekových čerpadel</t>
  </si>
  <si>
    <t>14,00*6,55*0,10" nabetonování podlahy ve skladu shrabků</t>
  </si>
  <si>
    <t>631319012</t>
  </si>
  <si>
    <t>Příplatek k mazanině tl přes 80 do 120 mm za přehlazení povrchu</t>
  </si>
  <si>
    <t>-1205461423</t>
  </si>
  <si>
    <t>14,00*6,55*0,10" strojně hlazená podlaha v místnosti sklad shrabků a příručního skladu</t>
  </si>
  <si>
    <t>985324221R</t>
  </si>
  <si>
    <t>Sanace pružnou cementovou membránou pro ochranu povrchů před karbonatací a působením chloridů</t>
  </si>
  <si>
    <t>-795710947</t>
  </si>
  <si>
    <t>Poznámka k položce:_x000D_
včetně přípravy podkladu</t>
  </si>
  <si>
    <t>(2,40*4,20*10)+(12,00*((0,75+0,50)*2)*4)" sanace železobetonového skeletu</t>
  </si>
  <si>
    <t>Ostatní konstrukce a práce, bourání</t>
  </si>
  <si>
    <t>938902122</t>
  </si>
  <si>
    <t>Čištění ploch betonových konstrukcí tlakovou vodou</t>
  </si>
  <si>
    <t>1594740375</t>
  </si>
  <si>
    <t xml:space="preserve">přítokový žlab </t>
  </si>
  <si>
    <t xml:space="preserve">(1,50*12,10)" dno </t>
  </si>
  <si>
    <t xml:space="preserve">(1,50+12,10)*2*0,50" stěny </t>
  </si>
  <si>
    <t>žlab šnekového čerpadla</t>
  </si>
  <si>
    <t xml:space="preserve">(1,20*8,70)" dno </t>
  </si>
  <si>
    <t>(1,20+8,70)*2*1,15" stěny</t>
  </si>
  <si>
    <t>952903112</t>
  </si>
  <si>
    <t>Vyčištění objektů ČOV, nádrží, žlabů a kanálů při v do 3,5 m</t>
  </si>
  <si>
    <t>-1890063760</t>
  </si>
  <si>
    <t>m.č. 101 - česlovna</t>
  </si>
  <si>
    <t>173,28</t>
  </si>
  <si>
    <t>m.č. 102 - příruční sklad nářadí</t>
  </si>
  <si>
    <t>1,90*4,10</t>
  </si>
  <si>
    <t>4,40*4,10</t>
  </si>
  <si>
    <t>6,55*7,60</t>
  </si>
  <si>
    <t>6,55*6,15</t>
  </si>
  <si>
    <t>952903119</t>
  </si>
  <si>
    <t>Příplatek za vyčištění prostor v přes 3,5 m čištění objektů ČOV, nádrží, žlabů a kanálů</t>
  </si>
  <si>
    <t>693646616</t>
  </si>
  <si>
    <t>953-334R1</t>
  </si>
  <si>
    <t>Těsnění prostupů vypěněním a zatmelením PUR pěnou</t>
  </si>
  <si>
    <t>kus</t>
  </si>
  <si>
    <t>758638858</t>
  </si>
  <si>
    <t>Poznámka k položce:_x000D_
kompletní těsnění prostupů ... viz příloha D.1.409.1.8 poznámka 1) včetně očištění povrchu prostupu</t>
  </si>
  <si>
    <t>viz přípoha D.1.403.1.1,  D.1.403.1.6</t>
  </si>
  <si>
    <t>výkaz prostupů</t>
  </si>
  <si>
    <t>3" prostup P/01</t>
  </si>
  <si>
    <t>3" prostup P/02</t>
  </si>
  <si>
    <t>1" prostup P/03</t>
  </si>
  <si>
    <t>1" prostup P/04</t>
  </si>
  <si>
    <t>1" prostup P/05</t>
  </si>
  <si>
    <t>953943212R</t>
  </si>
  <si>
    <t>Dodávka a montáž přenosného hasicího přístroje práškového 6kg s hasicí schopností 21A</t>
  </si>
  <si>
    <t>335803940</t>
  </si>
  <si>
    <t>viz přípoha B.1.1</t>
  </si>
  <si>
    <t>2,00</t>
  </si>
  <si>
    <t>953-993R1</t>
  </si>
  <si>
    <t>Dodávka a osazení bezpečnostní, orientační nebo informační tabulky přivrtáním na beton nebo železobeton</t>
  </si>
  <si>
    <t>-1138935373</t>
  </si>
  <si>
    <t>Poznámka k položce:_x000D_
kompletní dodávka a osazení výstražných a bezpečnostních tabulek a značek</t>
  </si>
  <si>
    <t>1 "příloha B.1.1</t>
  </si>
  <si>
    <t>977151131</t>
  </si>
  <si>
    <t>Jádrové vrty diamantovými korunkami do stavebních materiálů D přes 350 do 400 mm</t>
  </si>
  <si>
    <t>-1263496762</t>
  </si>
  <si>
    <t>vzduchotechnika</t>
  </si>
  <si>
    <t>0,12*3" prostup P/02</t>
  </si>
  <si>
    <t>0,30*1" prostup P/05</t>
  </si>
  <si>
    <t>977151133</t>
  </si>
  <si>
    <t>Jádrové vrty diamantovými korunkami do stavebních materiálů D přes 450 do 500 mm</t>
  </si>
  <si>
    <t>-1906000641</t>
  </si>
  <si>
    <t>0,30*3" prostup P/01</t>
  </si>
  <si>
    <t>0,30*1" prostup P/04</t>
  </si>
  <si>
    <t>Lešení a stavební výtahy</t>
  </si>
  <si>
    <t>941111121</t>
  </si>
  <si>
    <t>Montáž lešení řadového trubkového lehkého s podlahami zatížení do 200 kg/m2 š do 1,2 m v do 10 m</t>
  </si>
  <si>
    <t>1544902701</t>
  </si>
  <si>
    <t>Poznámka k položce:_x000D_
Včetně kotvení lešení.</t>
  </si>
  <si>
    <t>vnější lešení</t>
  </si>
  <si>
    <t>((6,30+18,70+6,30+4,60)*9,40)+(18,70*3,70)+((7,15+19,00+7,15)*5,50)</t>
  </si>
  <si>
    <t>941111221</t>
  </si>
  <si>
    <t>Příplatek k lešení řadovému trubkovému lehkému s podlahami š 1,2 m v 10 m za první a ZKD den použití</t>
  </si>
  <si>
    <t>-1214770117</t>
  </si>
  <si>
    <t>"odhad nájmu 1 měsíc" 589,80*30</t>
  </si>
  <si>
    <t>941111821</t>
  </si>
  <si>
    <t>Demontáž lešení řadového trubkového lehkého s podlahami zatížení do 200 kg/m2 š do 1,2 m v do 10 m</t>
  </si>
  <si>
    <t>446190983</t>
  </si>
  <si>
    <t>589,80 "demontáž</t>
  </si>
  <si>
    <t>949101112</t>
  </si>
  <si>
    <t>Lešení pomocné pro objekty pozemních staveb s lešeňovou podlahou v přes 1,9 do 3,5 m zatížení do 150 kg/m2</t>
  </si>
  <si>
    <t>454469145</t>
  </si>
  <si>
    <t>vnitřní lešení</t>
  </si>
  <si>
    <t>(9,20+2,10+4,60+4,80+2,40+9,20+22,20+9,00)*7,40" m.č. 101 - česlovna</t>
  </si>
  <si>
    <t>((1,90+4,10)*2*3,05)" příruční sklad nářadí - m.č. 102</t>
  </si>
  <si>
    <t>((4,40+4,10)*2*3,05)" rozvodna - m.č. 103</t>
  </si>
  <si>
    <t>(6,55+7,60)*2*4,35 " sklad shrabků- m.č. 104</t>
  </si>
  <si>
    <t>((6,55+6,15)*2*4,35)" příruční sklad- m.č. 105</t>
  </si>
  <si>
    <t>Bourání konstrukcí</t>
  </si>
  <si>
    <t>751398821</t>
  </si>
  <si>
    <t>Demontáž větrací mřížky stěnové průřezu do 0,040 m2</t>
  </si>
  <si>
    <t>-2003893419</t>
  </si>
  <si>
    <t>viz přípoha D.1.403.1.1,  D.1.403.1.2,  D.1.403.1.4,  D.1.403.1.5</t>
  </si>
  <si>
    <t>větrací mřížky</t>
  </si>
  <si>
    <t>9,00</t>
  </si>
  <si>
    <t>751525812</t>
  </si>
  <si>
    <t>Demontáž vzduchotechnického potrubí plastového čtyřhranného s přírubou nebo bez příruby do suti průřezu přes 0,07 do 0,28 m2</t>
  </si>
  <si>
    <t>-1319044044</t>
  </si>
  <si>
    <t>plastové větrací potrubí</t>
  </si>
  <si>
    <t>7,40*5</t>
  </si>
  <si>
    <t>764002811</t>
  </si>
  <si>
    <t>Demontáž okapového plechu do suti v krytině povlakové</t>
  </si>
  <si>
    <t>-869386343</t>
  </si>
  <si>
    <t>viz přípoha D.1.403.1.1,  D.1.403.1.2,  D.1.403.1.3,  D.1.403.1.4</t>
  </si>
  <si>
    <t>podokapní žlaby</t>
  </si>
  <si>
    <t>18,00*2</t>
  </si>
  <si>
    <t>764002841</t>
  </si>
  <si>
    <t>Demontáž oplechování horních ploch zdí a nadezdívek do suti</t>
  </si>
  <si>
    <t>-1819236477</t>
  </si>
  <si>
    <t>oplechování atiky</t>
  </si>
  <si>
    <t>12,70*2</t>
  </si>
  <si>
    <t>764004801</t>
  </si>
  <si>
    <t>Demontáž podokapního žlabu včetně háků do suti</t>
  </si>
  <si>
    <t>1777098527</t>
  </si>
  <si>
    <t>764004861</t>
  </si>
  <si>
    <t>Demontáž svodu do suti</t>
  </si>
  <si>
    <t>-1824644796</t>
  </si>
  <si>
    <t>(8,60*2)+(3,60*2)</t>
  </si>
  <si>
    <t>765-01</t>
  </si>
  <si>
    <t xml:space="preserve">Demontáž střešního pláště z dřevěných vaznic, překližkových desek a hydroizolační vrstvy z asfaltových modifikovaných pásů  </t>
  </si>
  <si>
    <t>komplet</t>
  </si>
  <si>
    <t>-1143138434</t>
  </si>
  <si>
    <t>střešní plášť</t>
  </si>
  <si>
    <t>1,00</t>
  </si>
  <si>
    <t>767-01</t>
  </si>
  <si>
    <t>Demontáž ocelového schodiště</t>
  </si>
  <si>
    <t>-179476679</t>
  </si>
  <si>
    <t>viz přípoha D.1.403.1.1,  D.1.403.1.2,  D.1.403.1.4</t>
  </si>
  <si>
    <t>ocelové schodiště</t>
  </si>
  <si>
    <t>767161824</t>
  </si>
  <si>
    <t xml:space="preserve">Demontáž ocelového zábradlí schodišťového </t>
  </si>
  <si>
    <t>2049837932</t>
  </si>
  <si>
    <t>4,80</t>
  </si>
  <si>
    <t>767221801</t>
  </si>
  <si>
    <t>Demontáž zábradlí z kompozitů</t>
  </si>
  <si>
    <t>365435652</t>
  </si>
  <si>
    <t>kompozitní lávka mezi bloky šnekových čerpadel</t>
  </si>
  <si>
    <t>((3,53+1,00+3,53)*3)+((3,53+0,85+3,53)*1)</t>
  </si>
  <si>
    <t>venkovní rampa</t>
  </si>
  <si>
    <t>10,71</t>
  </si>
  <si>
    <t>767591801</t>
  </si>
  <si>
    <t>Demontáž podlah nebo podest z kompozitních pochůzných roštů, včetně rámů a podpůrných konstrukcí</t>
  </si>
  <si>
    <t>-830225279</t>
  </si>
  <si>
    <t>(1,00*3,53*3)+(0,85*3,53*1)</t>
  </si>
  <si>
    <t>kompozitní revizní lávka jeřábové dráhy</t>
  </si>
  <si>
    <t>(10,6*0,70)+(1,30*1,10)+(1,30*0,70)</t>
  </si>
  <si>
    <t>zakrytí kanálku u bloků šnekových čerpadel</t>
  </si>
  <si>
    <t>19,10*0,50</t>
  </si>
  <si>
    <t>767832801</t>
  </si>
  <si>
    <t>Demontáž venkovních požárních žebříků se ochranným košem</t>
  </si>
  <si>
    <t>404374876</t>
  </si>
  <si>
    <t>ocelové žebřík</t>
  </si>
  <si>
    <t>3,25</t>
  </si>
  <si>
    <t>767835801</t>
  </si>
  <si>
    <t>Demontáž žebříků z kompozitů</t>
  </si>
  <si>
    <t>660583468</t>
  </si>
  <si>
    <t>2,23*4</t>
  </si>
  <si>
    <t>5,10</t>
  </si>
  <si>
    <t>891-01</t>
  </si>
  <si>
    <t>Demontáž šnekových čerpadel kompletní provedení</t>
  </si>
  <si>
    <t>-106445353</t>
  </si>
  <si>
    <t>šneková čerpadla</t>
  </si>
  <si>
    <t>3,00</t>
  </si>
  <si>
    <t>89149R</t>
  </si>
  <si>
    <t>Demontáž hradítek ve žlabu včetně vybourání rámů hradítek</t>
  </si>
  <si>
    <t>-2069354702</t>
  </si>
  <si>
    <t>stávající hradítka ve žlabu</t>
  </si>
  <si>
    <t>6,00</t>
  </si>
  <si>
    <t>949-01</t>
  </si>
  <si>
    <t>Demontáž jeřábové dráhy kompletní provedení</t>
  </si>
  <si>
    <t>1400494729</t>
  </si>
  <si>
    <t>jeříbová dráha</t>
  </si>
  <si>
    <t>962032112</t>
  </si>
  <si>
    <t>Bourání zdiva z keramických stěnových panelů</t>
  </si>
  <si>
    <t>297740864</t>
  </si>
  <si>
    <t>keramické stěnové panely na jižní fasádě</t>
  </si>
  <si>
    <t>(12,00*6,85*0,30)-(0,90*2,02*0,30)-(1,70*3,00*0,30*3)</t>
  </si>
  <si>
    <t>stěna ve skladu shrabků</t>
  </si>
  <si>
    <t>(4,80*1,75*0,30)-(2,30*1,50*0,30)</t>
  </si>
  <si>
    <t>2,40*0,45*0,30</t>
  </si>
  <si>
    <t>966-R01</t>
  </si>
  <si>
    <t>Demontáž sklolaminátového zakrytí žlabů kompletní provedení</t>
  </si>
  <si>
    <t>-1405761523</t>
  </si>
  <si>
    <t>sklolaminátové zakrytí žlabů</t>
  </si>
  <si>
    <t>(1,70*13,40*1)+(1,97*13,40*2)</t>
  </si>
  <si>
    <t>966-R02</t>
  </si>
  <si>
    <t>Demontáž plastové výplně otvorů kompletní provedení</t>
  </si>
  <si>
    <t>673655946</t>
  </si>
  <si>
    <t>plastová výplň otvorů na jižní fasádě</t>
  </si>
  <si>
    <t>(1,70*3,00*3)+(1,97*3,00*2)</t>
  </si>
  <si>
    <t>968072357</t>
  </si>
  <si>
    <t>Vybourání kovových rámů oken zdvojených včetně křídel pl přes 4 m2</t>
  </si>
  <si>
    <t>-925082149</t>
  </si>
  <si>
    <t>ocelové okno</t>
  </si>
  <si>
    <t>4,80*2,40</t>
  </si>
  <si>
    <t>4,80*1,45</t>
  </si>
  <si>
    <t>968072455</t>
  </si>
  <si>
    <t>Vybourání kovových dveřních zárubní pl do 2 m2</t>
  </si>
  <si>
    <t>-1023292014</t>
  </si>
  <si>
    <t>plechová výplň otvoru</t>
  </si>
  <si>
    <t>1,00*1,00</t>
  </si>
  <si>
    <t>968072559</t>
  </si>
  <si>
    <t>Vybourání kovových vrat pl přes 5 m2</t>
  </si>
  <si>
    <t>-438899378</t>
  </si>
  <si>
    <t>plechová vrata</t>
  </si>
  <si>
    <t>2,30*2,50</t>
  </si>
  <si>
    <t>968082018</t>
  </si>
  <si>
    <t>Vybourání plastových rámů oken včetně křídel plochy přes 4 m2</t>
  </si>
  <si>
    <t>139023210</t>
  </si>
  <si>
    <t>plastové okno</t>
  </si>
  <si>
    <t>2,40*2,40</t>
  </si>
  <si>
    <t>968082021</t>
  </si>
  <si>
    <t>Vybourání plastových zárubní dveří plochy do 2 m2</t>
  </si>
  <si>
    <t>-568185375</t>
  </si>
  <si>
    <t>plastové dveře</t>
  </si>
  <si>
    <t>0,90*2,02</t>
  </si>
  <si>
    <t>976085411R</t>
  </si>
  <si>
    <t>Vybourání ocelových poklopů, vč. podpůrných a kotevních prvků</t>
  </si>
  <si>
    <t>41718293</t>
  </si>
  <si>
    <t>ocelový poklop</t>
  </si>
  <si>
    <t>978015391</t>
  </si>
  <si>
    <t>Otlučení (osekání) vnější vápenné nebo vápenocementové omítky stupně členitosti 1 a 2 v rozsahu přes 80 do 100 %</t>
  </si>
  <si>
    <t>1212503297</t>
  </si>
  <si>
    <t>omítka</t>
  </si>
  <si>
    <t>(7,15*4,20)+(12,30*8,05)-(2,30*2,30)" pohled východní</t>
  </si>
  <si>
    <t>(19,00*4,20)+(18,60*3,45)-(4,80*1,80*3)" pohled severní</t>
  </si>
  <si>
    <t>(18,60*4,25)+(4,10*3,00)-(0,80*2,00)" pohled jižní</t>
  </si>
  <si>
    <t>978059641</t>
  </si>
  <si>
    <t>Odsekání a odebrání obkladů stěn z vnějších obkládaček plochy přes 1 m2</t>
  </si>
  <si>
    <t>1098981161</t>
  </si>
  <si>
    <t>kabřincový obklad</t>
  </si>
  <si>
    <t>((19,00+1,60+0,60)*1,20)" pohled severní</t>
  </si>
  <si>
    <t>((2,20+0,80)*0,95)" pohled jižní</t>
  </si>
  <si>
    <t>981511114</t>
  </si>
  <si>
    <t>Bourání konstrukcí objektů z betonu železového postupným rozebíráním</t>
  </si>
  <si>
    <t>1307372867</t>
  </si>
  <si>
    <t>betonový blok šnekového čerpadla</t>
  </si>
  <si>
    <t>((1,75*2,40*((2,60+1,30)/2)+((1,30*0,60*1,75)/2))*1)+((1,97*2,40*((2,60+1,30)/2)+((1,30*0,60*1,97)/2))*2)</t>
  </si>
  <si>
    <t>(1,75*2,60*0,20)*2</t>
  </si>
  <si>
    <t>(((1,70*1,40*0,70)/2)-((0,35*0,35*3,14*1,40)/3))+((((1,97*1,40*0,70)/2)*2)-((0,35*0,35*3,14*1,40)/3)*2)</t>
  </si>
  <si>
    <t>betonové sloupky hradítek</t>
  </si>
  <si>
    <t>(((0,15+0,60+0,15)*0,15*0,90)*10)+((0,60*0,30*0,90)+(0,30*0,15*0,90*2))</t>
  </si>
  <si>
    <t>jeřábová dráha</t>
  </si>
  <si>
    <t>0,60*0,60*0,35*8</t>
  </si>
  <si>
    <t>3,35*2,00*0,30</t>
  </si>
  <si>
    <t>981511116</t>
  </si>
  <si>
    <t>Bourání konstrukcí objektů z betonu prostého postupným rozebíráním</t>
  </si>
  <si>
    <t>403357980</t>
  </si>
  <si>
    <t>betonový blok dolního ložiska</t>
  </si>
  <si>
    <t>0,90*1,725*0,10*2</t>
  </si>
  <si>
    <t>Staveništní přesun hmot</t>
  </si>
  <si>
    <t>998142251</t>
  </si>
  <si>
    <t>Přesun hmot pro nádrže, jímky, zásobníky a jámy betonové monolitické v do 25 m</t>
  </si>
  <si>
    <t>-1994853936</t>
  </si>
  <si>
    <t>997</t>
  </si>
  <si>
    <t>Přesun sutě</t>
  </si>
  <si>
    <t>997013112</t>
  </si>
  <si>
    <t>Vnitrostaveništní doprava suti a vybouraných hmot pro budovy v přes 6 do 9 m</t>
  </si>
  <si>
    <t>-1433043363</t>
  </si>
  <si>
    <t>9970135R1</t>
  </si>
  <si>
    <t>Odvoz suti a vybouraných hmot na skládku nebo meziskládku s naložením a se složením včetně poplatku za skládku směsný stavební a demoliční odpad kód odpadu 17 09 04</t>
  </si>
  <si>
    <t>443493838</t>
  </si>
  <si>
    <t>Demontážní hmotnosti z položek</t>
  </si>
  <si>
    <t>22,019" střešní plášť</t>
  </si>
  <si>
    <t>0,054+0,248+0,151"plast</t>
  </si>
  <si>
    <t>0,257+1,316+0,084+0,151 "kompozit, SKL</t>
  </si>
  <si>
    <t>3,375+3,527+0,137 "čerpadla, hradítka, VZT</t>
  </si>
  <si>
    <t>0,303 "klempíř.kce</t>
  </si>
  <si>
    <t>0,076+0,924+0,38+0,054+0,267+0,12+0,163 "oc</t>
  </si>
  <si>
    <t>26,863" omítky</t>
  </si>
  <si>
    <t>0,685 "obklady vnitřní</t>
  </si>
  <si>
    <t>6,204" obklady vnější</t>
  </si>
  <si>
    <t>1,778" jeřábová dráha</t>
  </si>
  <si>
    <t>9970135R2</t>
  </si>
  <si>
    <t>Odvoz suti a vybouraných hmot na skládku nebo meziskládku s naložením a se složením včetně poplatku za skládku za odpad z prostého betonu kód odpadu 17 01 01</t>
  </si>
  <si>
    <t>-979328424</t>
  </si>
  <si>
    <t>0,684</t>
  </si>
  <si>
    <t>9970135R3</t>
  </si>
  <si>
    <t>Odvoz suti a vybouraných hmot na skládku nebo meziskládku s naložením a se složením včetně poplatku za skládku za odpad z armovaného betonu kód odpadu 17 01 01</t>
  </si>
  <si>
    <t>-2091213016</t>
  </si>
  <si>
    <t>90,059+0,178+0,516</t>
  </si>
  <si>
    <t>9970135R4</t>
  </si>
  <si>
    <t>Odvoz suti a vybouraných hmot na skládku nebo meziskládku s naložením a se složením včetně poplatku za skládku za odpad z cihel kód odpadu 17 01 02</t>
  </si>
  <si>
    <t>-1142136243</t>
  </si>
  <si>
    <t>21,334</t>
  </si>
  <si>
    <t>PSV</t>
  </si>
  <si>
    <t>Práce a dodávky PSV</t>
  </si>
  <si>
    <t>711</t>
  </si>
  <si>
    <t>Izolace proti vodě, vlhkosti a plynům</t>
  </si>
  <si>
    <t>711131111</t>
  </si>
  <si>
    <t>Provedení izolace proti zemní vlhkosti pásy na sucho samolepící vodorovné</t>
  </si>
  <si>
    <t>-1813225778</t>
  </si>
  <si>
    <t>226,80*1,4" parotěsná vrstva</t>
  </si>
  <si>
    <t>62856002</t>
  </si>
  <si>
    <t>pás asfaltový samolepicí modifikovaný SBS s kompozitní nosnou vložkou, horní povrch skelná mřížka a hliníková fólie, spodní povrch lehce odstranitelná separační fólie z plastů</t>
  </si>
  <si>
    <t>1308592426</t>
  </si>
  <si>
    <t>711141559</t>
  </si>
  <si>
    <t>Provedení izolace proti zemní vlhkosti pásy přitavením vodorovné NAIP</t>
  </si>
  <si>
    <t>87589005</t>
  </si>
  <si>
    <t>5,75*0,45" místnost sklad shrabků bude rozdělena novou zděnou stěnou</t>
  </si>
  <si>
    <t>62853004</t>
  </si>
  <si>
    <t>pás asfaltový natavitelný modifikovaný SBS s vložkou ze skleněné tkaniny a spalitelnou PE fólií nebo jemnozrnným minerálním posypem na horním povrchu tl 4,0mm</t>
  </si>
  <si>
    <t>-1833348348</t>
  </si>
  <si>
    <t>711812511R</t>
  </si>
  <si>
    <t>Hydroizolační stěrka pružná</t>
  </si>
  <si>
    <t>73281310</t>
  </si>
  <si>
    <t>(9,20+2,10+4,60+4,80+2,40)*2,40" nový obklad v m.č. 101 - česlovna</t>
  </si>
  <si>
    <t>(9,20+22,20+9,00)*2,40*0,20" stávající obklad v m.č. 101 - česlovna ... doplnění odhad cca 20%</t>
  </si>
  <si>
    <t>(6,55+8,40+6,55+4,00)*2,00" nový obklad v m.č. 104 - sklad shrabků</t>
  </si>
  <si>
    <t>998711101</t>
  </si>
  <si>
    <t>Přesun hmot tonážní pro izolace proti vodě, vlhkosti a plynům v objektech výšky do 6 m</t>
  </si>
  <si>
    <t>-5246892</t>
  </si>
  <si>
    <t>712</t>
  </si>
  <si>
    <t>Povlakové krytiny</t>
  </si>
  <si>
    <t>712341559</t>
  </si>
  <si>
    <t>Provedení povlakové krytiny střech do 10° pásy NAIP přitavením v plné ploše</t>
  </si>
  <si>
    <t>-656942153</t>
  </si>
  <si>
    <t>226,80" vrchní finální asfaltový pás</t>
  </si>
  <si>
    <t>62855002</t>
  </si>
  <si>
    <t>pás asfaltový natavitelný modifikovaný SBS s vložkou z polyesterové rohože a spalitelnou PE fólií nebo jemnozrnným minerálním posypem na horním povrchu tl 4,5mm</t>
  </si>
  <si>
    <t>-2001440024</t>
  </si>
  <si>
    <t>226,80*1,1655" vrchní finální asfaltový pás</t>
  </si>
  <si>
    <t>712363411</t>
  </si>
  <si>
    <t>Provedení povlak krytiny mechanicky kotvenou do trapézu TI tl do 100 mm vnitřní pole, budova v do 18 m</t>
  </si>
  <si>
    <t>-216248205</t>
  </si>
  <si>
    <t>226,80" spodní podkladní asfaltový pás</t>
  </si>
  <si>
    <t>62857022</t>
  </si>
  <si>
    <t>pás asfaltový mechanicky kotvený do trapézových plechů teleskopickými kotvami modifikovaný SBS s nosnou vložkou ze skelné tkaniny, tl. 3 mm, s horní spalitelnou PE fólií</t>
  </si>
  <si>
    <t>1390643948</t>
  </si>
  <si>
    <t>226,80*1,1655" spodní podkladní asfaltový pás</t>
  </si>
  <si>
    <t>998712102</t>
  </si>
  <si>
    <t>Přesun hmot tonážní pro krytiny povlakové v objektech v přes 6 do 12 m</t>
  </si>
  <si>
    <t>119900333</t>
  </si>
  <si>
    <t>713</t>
  </si>
  <si>
    <t>Izolace tepelné</t>
  </si>
  <si>
    <t>713141152</t>
  </si>
  <si>
    <t>Montáž izolace tepelné střech plochých kladené volně 2 vrstvy rohoží, pásů, dílců, desek</t>
  </si>
  <si>
    <t>513847150</t>
  </si>
  <si>
    <t>226,80" dvě vrstvy z tuhých desek z kamenné vlny 50+50 mm</t>
  </si>
  <si>
    <t>63151497</t>
  </si>
  <si>
    <t>deska tepelně izolační minerální plochých střech vrchní vrstva 70kPa λ=0,038-0,039 tl 50mm</t>
  </si>
  <si>
    <t>256390627</t>
  </si>
  <si>
    <t>Poznámka k položce:_x000D_
např. deska tepelně izolační z kamenné vlny HARDROCK MAX 1200x2000x50</t>
  </si>
  <si>
    <t>226,80*2*1,05" dvě vrstvy z tuhých desek z kamenné vlny 50+50 mm</t>
  </si>
  <si>
    <t>713141222</t>
  </si>
  <si>
    <t>Přikotvení tepelné izolace šrouby do trapézového plechu nebo do dřeva pro izolaci tl přes 60 do 100 mm</t>
  </si>
  <si>
    <t>1248940498</t>
  </si>
  <si>
    <t>Desky společně s podkladním asfaltovým pásem budou kotveny teleskopickými kotvami do trapézových plechů</t>
  </si>
  <si>
    <t>998713102</t>
  </si>
  <si>
    <t>Přesun hmot tonážní pro izolace tepelné v objektech v přes 6 do 12 m</t>
  </si>
  <si>
    <t>-771507324</t>
  </si>
  <si>
    <t>764</t>
  </si>
  <si>
    <t>Konstrukce klempířské</t>
  </si>
  <si>
    <t>764-K/01</t>
  </si>
  <si>
    <t>K/01 - Dodávka a montáž podokapní žlab půlkruhového tvaru DN 160 mm rš 330 mm z titanzinkového plechu tl. 0,7 mm</t>
  </si>
  <si>
    <t>-1876035857</t>
  </si>
  <si>
    <t>Poznámka k položce:_x000D_
Příloha D.1.403.1.1_x000D_
Výpis klempířských výrobků_x000D_
K/01 - Podokapní žlab půlkruhového tvaru DN 160 mm:_x000D_
- titanzinkový plech tl. 0,7 mm, bez dalších nátěrů;_x000D_
- včetně žlabových háků a všech potřebných příponek a spojovacích prostředků;_x000D_
- včetně dvou kónických kotlíků, čtyř žlabových čel;_x000D_
- rozvinutá šířka 330 mm.</t>
  </si>
  <si>
    <t>Výpis klempířskýchh výrobků</t>
  </si>
  <si>
    <t>36,00"  K/01 - Podokapní žlab půlkruhového tvaru DN 160 mm</t>
  </si>
  <si>
    <t>764-K/02</t>
  </si>
  <si>
    <t>K/02 - Dodávka a montáž plechové odpadní potrubí DN 100 mm z podokapního žlabu ve výšce cca 8,60 m nad terénem - titanzinkový plech tl. 0,7 mm</t>
  </si>
  <si>
    <t>-1731658671</t>
  </si>
  <si>
    <t>Poznámka k položce:_x000D_
Příloha D.1.403.1.1_x000D_
Výpis klempířských výrobků_x000D_
K/02 - Plechové odpadní potrubí DN 100 mm z podokapního žlabu ve výšce cca 8,60 m nad terénem, zaústěné do areálové kanalizace:_x000D_
- titanzinkový plech tl. 0,7 mm, bez dalších nátěrů;_x000D_
- včetně prodlouženého odskoku, výtokového kolena, kotevních zděří a všech potřebných příponek a spojovacích prostředků;_x000D_
- rozvinutá šířka 330 mm.</t>
  </si>
  <si>
    <t>2,00"  K/02 - Plechové odpadní potrubí DN 100 mm z podokapního žlabu ve výšce cca 8,60 m nad terénem</t>
  </si>
  <si>
    <t>764-K/03</t>
  </si>
  <si>
    <t>K/03 - Dodávka a montáž plechové odpadní potrubí DN 100 mm z podokapního žlabu ve výšce cca 3,60 m nad sousední střechou - titanzinkový plech tl. 0,7 mm</t>
  </si>
  <si>
    <t>-414361071</t>
  </si>
  <si>
    <t>Poznámka k položce:_x000D_
Příloha D.1.403.1.1_x000D_
Výpis klempířských výrobků_x000D_
K/03 - Plechové odpadní potrubí DN 100 mm z podokapního žlabu ve výšce cca 3,60 m nad_x000D_
sousední střechou, vyústěné na sousední plochou střechu:_x000D_
- titanzinkový plech tl. 0,7 mm, bez dalších nátěrů;_x000D_
- včetně prodlouženého odskoku, výtokového kolena, kotevních zděří a všech potřebných příponek a spojovacích prostředků;_x000D_
- rozvinutá šířka 330 mm.</t>
  </si>
  <si>
    <t>2,00"  K/03 - Plechové odpadní potrubí DN 100 mm z podokapního žlabu ve výšce cca 3,60 m nad sousední střechou</t>
  </si>
  <si>
    <t>764-K/04</t>
  </si>
  <si>
    <t>K/04 - Dodávka a montáž oplechování atiky – šířka atiky 300 mm - titanzinkový plech tl. 0,7 mm</t>
  </si>
  <si>
    <t>1354728141</t>
  </si>
  <si>
    <t>Poznámka k položce:_x000D_
Příloha D.1.403.1.1_x000D_
Výpis klempířských výrobků_x000D_
K/04 - Oplechování atiky – šířka atiky 300 mm:_x000D_
- titanzinkový plech tl. 0,7 mm, bez dalších nátěrů;_x000D_
- R.Š. 500 mm;_x000D_
- včetně doplňků – příponky, spojovací prostředky, dilatační díly, …;_x000D_
- provést dle ČSN 73 1901 a ČSN 73 3610.</t>
  </si>
  <si>
    <t>1,00"  K/04 - Oplechování atiky – šířka atiky 300 mm</t>
  </si>
  <si>
    <t>764-K/05</t>
  </si>
  <si>
    <t>K/05 - Dodávka a montáž ukončení tepelné izolace u okapové hrany z pozinkovaného plechu tl. 0,7 mm, R.Š. 400 mm</t>
  </si>
  <si>
    <t>1772828283</t>
  </si>
  <si>
    <t>Poznámka k položce:_x000D_
Příloha D.1.403.1.1_x000D_
Výpis klempířských výrobků_x000D_
K/04 - Ukončení tepelné izolace u okapové hrany:_x000D_
- Pozinkovaný plech tl. 0,7 mm, bez dalších nátěrů, povrchová úprava musí odolávat korozivnímu prostředí C5 – Průmyslové prostředí s vysokou vlhkostí a agresivní atmosférou - s životností 15 let;_x000D_
- profil ve tvaru U;_x000D_
- R.Š. 400 mm;_x000D_
- včetně doplňků – příponky, spojovací prostředky, dilatační díly, …;_x000D_
- provést dle ČSN 73 1901 a ČSN 73 3610.</t>
  </si>
  <si>
    <t>36,00"  K/05 - Ukončení tepelné izolace u okapové hrany</t>
  </si>
  <si>
    <t>998764101</t>
  </si>
  <si>
    <t>Přesun hmot tonážní pro konstrukce klempířské v objektech v do 6 m</t>
  </si>
  <si>
    <t>847871373</t>
  </si>
  <si>
    <t>766</t>
  </si>
  <si>
    <t>Konstrukce truhlářské</t>
  </si>
  <si>
    <t>766-1/O</t>
  </si>
  <si>
    <t>1/O - Dodávka a montáž plastové okno jednokřídlové, otvíravé/sklápěcí, 900/900 mm</t>
  </si>
  <si>
    <t>468770145</t>
  </si>
  <si>
    <t>Poznámka k položce:_x000D_
Příloha D.1.403.1.1_x000D_
Výpis vystrojení okenních otvorů_x000D_
1/O - Plastové okno jednokřídlové, otvíravé/sklápěcí, 900/900 mm:_x000D_
- křídlo otvíravé a sklápěcí;_x000D_
- do stavebního otvoru 900/900 mm;_x000D_
- rámy plastové min. 6 komor, stavební tloušťka min. 80 mm;_x000D_
- tepelný prostup Uw ≤ 1,1 W/m2K;_x000D_
- zasklení čirým tepelněizolačním dvojsklem Ug ≤ 0,9 W/m2K, plastový distanční rámeček;_x000D_
- celoobvodové kování ovládané kličkou (bílý komaxit), omezovač otevření křídla_x000D_
  s fixací v otevřené poloze;_x000D_
- těsnění dvouúrovňové celoobvodové pryžové osazené v drážkách;_x000D_
- včetně sítě proti hmyzu;_x000D_
- vnitřní parapet plastový, barva bílá;_x000D_
- venkovní parapet titanzinkový plech;_x000D_
- barva interiér bílá, exteriér světle zelená, odstín shodný se stávajícími okny;_x000D_
- okna budou dodána včetně veškerého vybavení – v rámci dodávky oken budou_x000D_
   dodány i vnitřní plastové a venkovní parapety</t>
  </si>
  <si>
    <t>Výpis vystrojení okenních otvorů</t>
  </si>
  <si>
    <t>1,00"  1/O - Plastové okno jednokřídlové</t>
  </si>
  <si>
    <t>998766102</t>
  </si>
  <si>
    <t>Přesun hmot tonážní pro kce truhlářské v objektech v přes 6 do 12 m</t>
  </si>
  <si>
    <t>1029884376</t>
  </si>
  <si>
    <t>767</t>
  </si>
  <si>
    <t>Konstrukce zámečnické</t>
  </si>
  <si>
    <t>642-D/01</t>
  </si>
  <si>
    <t>D/01 - Dodávka a montáž venkovní dvoukřídlé dveře hliníkové do příručního skladu, otočné, ven otvíravé, tepelně izolační, jmenovitá světlost 2300/2800 mm</t>
  </si>
  <si>
    <t>760729340</t>
  </si>
  <si>
    <t>Poznámka k položce:_x000D_
Příloha D.1.403.1.1_x000D_
Výpis vystrojení dveřních otvorů_x000D_
D/01 - Venkovní dvoukřídlé dveře do příručního skladu, otočné, ven otvíravé, tepelně izolační,_x000D_
jmenovitá světlost 2300/2800 mm:_x000D_
• provedení: hliníkové, vstupní, dvoukřídlé symetrické, aktivní křídlo pravé, ven otvíravé,_x000D_
  odstín tmavě hnědé;_x000D_
• velikost (mm): osadit do otvoru 2400/2850 mm ve zděné stěně;_x000D_
• souč.tep.propustn.: U/d ≤ 1,7 W/m2/K;_x000D_
• požární odolnost: -;_x000D_
• neprůzvučnost: -;_x000D_
• Dveřní křídlo:_x000D_
provedení: hliníkové, zavěšené na postranních otočných závěsech, plné, hladké, oboustranně oplechované, s izolační výplní,_x000D_
zámek: aktivní křídlo zadlabací zámek s bezp. cylindr. vložkou, pasivní křídlo zajištěno_x000D_
dvoucestnou rozvorou,_x000D_
kování: bezpečnostní, klika/klika, omezovač otevření křídel, zařízení pro fixaci křídel v_x000D_
otevřené poloze;_x000D_
• Zárubeň:_x000D_
provedení: hliníková rámová;_x000D_
těsnění: pryžové celoobvodové;_x000D_
práh: prahová spojka pro zabetonování</t>
  </si>
  <si>
    <t>Výpis vystrojení dveřních otvorů</t>
  </si>
  <si>
    <t>1,00"  D/01 - Venkovní dvoukřídlé dveře do příručního skladu</t>
  </si>
  <si>
    <t>642-D/02</t>
  </si>
  <si>
    <t>D/02 - Dodávka a montáž venkovní dvoukřídlé dveře hliníkové do česlovny, otočné, ven otvíravé, tepelně izolační, jmenovitá světlost 1200/1970 mm</t>
  </si>
  <si>
    <t>112319524</t>
  </si>
  <si>
    <t>Poznámka k položce:_x000D_
Příloha D.1.403.1.1_x000D_
Výpis vystrojení dveřních otvorů_x000D_
D/02 - Venkovní dvoukřídlé dveře do česlovny, otočné, ven otvíravé, tepelně izolační, jmenovitá_x000D_
světlost 1200/1970 mm:_x000D_
• provedení: hliníkové, vstupní, dvoukřídlé asymetrické, aktivní křídlo pravé o šířce 800 mm,_x000D_
ven otvíravé, odstín tmavě hnědé;_x000D_
• velikost (mm): osadit do otvoru 1300/2020 mm v montované stěně z PIR panelů_x000D_
s ocelovou nosnou kosntrukcí;_x000D_
• souč.tep.propustn.: U/d ≤ 1,7 W/m2/K;_x000D_
• požární odolnost: -;_x000D_
• neprůzvučnost: -;_x000D_
• Dveřní křídlo:_x000D_
provedení: hliníkové, zavěšené na postranních otočných závěsech, plné, hladké,_x000D_
oboustranně oplechované,_x000D_
zámek: aktivní křídlo zadlabací zámek s bezp. cylindr. vložkou, pasivní křídlo zajištěno_x000D_
dvoucestnou rozvorou,_x000D_
kování: bezpečnostní, klika/klika, omezovač otevření křídel, zařízení pro fixaci křídel v_x000D_
otevřené poloze;_x000D_
• Zárubeň:_x000D_
provedení: hliníková rámová;_x000D_
těsnění: pryžové celoobvodové;_x000D_
práh: profilovaná prahová lišta pro montáž na hotovou podlahu.</t>
  </si>
  <si>
    <t>1,00"  D/02 - Venkovní dvoukřídlé dveře do česlovny</t>
  </si>
  <si>
    <t>767-Z/01</t>
  </si>
  <si>
    <t>Z/01 - Dodávka a montáž - vnitřní jednoramenné schodiště s výstupní podestou pro výškový rozdíl 1,35 m - ze sklolaminátového kompozitu</t>
  </si>
  <si>
    <t>-2020064237</t>
  </si>
  <si>
    <t>Poznámka k položce:_x000D_
Příloha D.1.403.1.1_x000D_
Výpis zámečnických výrobků_x000D_
Z/01 - Vnitřní jednoramenné schodiště s výstupní podestou pro výškový rozdíl 1,35 m - ze_x000D_
sklolaminátového kompozitu_x000D_
- přímé schodišťové rameno 7x193x250 mm, světlá šířka ramen mezi schodnicemi 0,9 m, půdorysná   délka ramene 1,5m;_x000D_
- výstupní podesta o půdorysných rozměrech 1,0x0,9 m;_x000D_
- nosnost minimálně 3,5 kN/m2, maximální průhyb nesmí být větší než 10 mm nebo než hodnota   rovná 1/200 rozpětí;_x000D_
- nosná konstrukce z kompozitů - schodnice opřené do betonové podlahy a kotvené do stěn, dodat   včetně všech potřebných podpěr, výztuh a zavětrování, schodnice kotvit do konstrukcí pomocí   lepených kotev;_x000D_
- kompozitový podlahový rošt podesty a stupňů s protiskluznou úpravou, nepodpírané podélné   hrany schodišťových stupňů vyztužit přídavným profilem, aby nedocházelo k nadměrným   průhybům stupňů;_x000D_
- dimenzování všech prvků provede výrobce schodiště;_x000D_
- jednostranné kompozitové zábradlí výšky 1,1m (madlo, jednotyčová výplň, zarážka) – sloupky   kotvit do schodnice.</t>
  </si>
  <si>
    <t>Výpis zámečnických výrobků</t>
  </si>
  <si>
    <t>1,00"  Z/01 - Vnitřní jednoramenné schodiště s výstupní podestou</t>
  </si>
  <si>
    <t>767-Z/02</t>
  </si>
  <si>
    <t>Z/02 - Dodávka a montáž - venkovní jednoramenné schodiště pro výškový rozdíl 1,0 m - ze sklolaminátového kompozitu</t>
  </si>
  <si>
    <t>-1410993862</t>
  </si>
  <si>
    <t>Poznámka k položce:_x000D_
Příloha D.1.403.1.1_x000D_
Výpis zámečnických výrobků_x000D_
Z/02 - Venkovní jednoramenné schodiště pro výškový rozdíl 1,0 m - ze sklolaminátového_x000D_
           kompozitu_x000D_
- přímé schodišťové rameno 6x167x300 mm, světlá šířka ramen mezi schodnicemi 0,9 m, půdorysná   délka ramene 1,8m;_x000D_
- nosnost minimálně 3,5 kN/m2, maximální průhyb nesmí být větší než 10 mm nebo než hodnota   rovná 1/200 rozpětí;_x000D_
- nosná konstrukce z kompozitů - schodnice opřené do betonového základu a kotvené do stěn,   dodat včetně všech potřebných podpěr, výztuh a zavětrování, schodnice kotvit do konstrukcí   pomocí lepených kotev;_x000D_
- kompozitový podlahový rošt podesty a stupňů s protiskluznou úpravou, nepodpírané podélné   hrany schodišťových stupňů vyztužit přídavným profilem, aby nedocházelo k nadměrným   průhybům stupňů;_x000D_
- dimenzování všech prvků provede výrobce schodiště;_x000D_
- oboustranné kompozitové zábradlí výšky 1,1m (madlo, dvoutyčová výplň) – sloupky kotvit do   schodnice.</t>
  </si>
  <si>
    <t>1,00"  Z/02 - Venkovní jednoramenné schodiště pro výškový rozdíl 1,0 m</t>
  </si>
  <si>
    <t>767-Z/03</t>
  </si>
  <si>
    <t>Z/03 - Dodávka a montáž venkovní žebřík s ochranným košem a zábradlím pro výstup na střechu čerpací stanice, výstupní výška cca 8,85 m – z pozinkované oceli + nátěrový systém</t>
  </si>
  <si>
    <t>-387432054</t>
  </si>
  <si>
    <t>Poznámka k položce:_x000D_
Příloha D.1.403.1.1_x000D_
Výpis zámečnických výrobků_x000D_
Z/03 - Venkovní žebřík s ochranným košem a zábradlím pro výstup na střechu čerpací stanice,            výstupní výška cca 8,85 m – z pozinkované oceli + nátěrový systém:_x000D_
- na střeše budou štěříny žebříku navazovat na zábradlí, které bude umístěno na atice;_x000D_
- zábradlí bude mít délku 1,5+1,5 = 3,00 m;_x000D_
- výstupní žebřík bude mít ochranný koš, výška koše bude 7,25 m;_x000D_
- štěříny žebříků budou cca 1,1 m nad poslední příčlí zalomeny a budou výškově a polohově   navazovat na zábradlí;_x000D_
- příčle žebříků budou protiskluzné bezpečnostní;_x000D_
- žebřík bude kotven do stávajícího obvodového pláště z keramických panelů;_x000D_
- žebřík musí vyhovovat ČSN 750748;_x000D_
- dimenzování a dílenskou dokumentaci provede výrobce;_x000D_
- nátěrový antikorozní systém bude mít odstín světle zelené, bude shodný s odstínem venkovních     zámečnických výrobků dmychárny, nátěr bude mít min. tloušťku 240 mikrometrů.</t>
  </si>
  <si>
    <t>1,00"  Z/03 - Venkovní žebřík s ochranným košem a zábradlím</t>
  </si>
  <si>
    <t>767-Z/04</t>
  </si>
  <si>
    <t>Z/04 - Dodávka a montáž certifikovaný záchytný a zádržný systém proti pádu osob na střeše čerpací stanice - zhotovit z nerezové oceli</t>
  </si>
  <si>
    <t>-1847431841</t>
  </si>
  <si>
    <t>Poznámka k položce:_x000D_
Příloha D.1.403.1.1_x000D_
Výpis zámečnických výrobků_x000D_
Z/04 - Certifikovaný záchytný a zádržný systém proti pádu osob na střeše čerpací stanice_x000D_
- zhotovit z nerezové oceli:_x000D_
- systém bude tvořen celonerezovými kotvícími body s izolační podložkou, mezi kterými bude po   celém obvodě střechy nataženo permanentní nerezové lano;_x000D_
- bude se jednat o plochou střechu se sedlovým tvarem o půdorysných rozměrech 18,0x12,6m;_x000D_
- k tomuto lanu se budou pracovníci kotvit pomocí osobních ochranných prostředků při provádění   prací při okraji střechy._x000D_
- připevnění kotvících bodů tohoto systému bude provedeno shora přes střešní plášť do   trapézového plechu nebo ocelových vaznic přes izolační podložky omezujícími vznik tepelných   mostů;_x000D_
- kotevní body je nutno osadit před montáží střešního pláště;_x000D_
- střešní krytina bude vodotěsně napojena na dříky kotvících bodů a vyvedena minimálně do výšky   150 mm nad povrch střechy_x000D_
- řešení záchytného systém koordinovat s dodavatelem FVE, projekt FVE není součástí tohoto    projektu.</t>
  </si>
  <si>
    <t>1,00"  Z/04 - Certifikovaný záchytný a zádržný systém proti pádu osob na střeše čerpací stanice</t>
  </si>
  <si>
    <t>767-Z/05</t>
  </si>
  <si>
    <t xml:space="preserve">Z/05 - Dodávka a montáž zábradlí ze sklolaminátového kompozitu výška 1,1 m celková délka zábradlí cca 1,01+1,03=2,04 m </t>
  </si>
  <si>
    <t>1236234666</t>
  </si>
  <si>
    <t>Poznámka k položce:_x000D_
Příloha D.1.403.1.1_x000D_
Výpis zámečnických výrobků_x000D_
Z/05 - Zábradlí – ze sklolaminátového kompozitu_x000D_
- výška zábradlí 1,1 m;_x000D_
- celková délka zábradlí cca 1,01+1,03=2,04 m;_x000D_
- zábradlí tvoří madlo, jednotyčová výplň, zarážka, sloupky;_x000D_
- sloupky kotvit pomocí navařených kotevních desek shora do železobetonových konstrukcí;_x000D_
- zábradlí musí vyhovovat ČSN 74 3305 – Ochranná zábradlí.</t>
  </si>
  <si>
    <t>1,00"  Z/05 - Zábradlí – ze sklolaminátového kompozitu</t>
  </si>
  <si>
    <t>767-Z/06</t>
  </si>
  <si>
    <t>Z/06 - Dodávka a montáž renovace stávajícího venkovního zábradlí čerpací stanice – z oceli, výška 1,1 m délka 236,00 m</t>
  </si>
  <si>
    <t>-727891431</t>
  </si>
  <si>
    <t>Poznámka k položce:_x000D_
Příloha D.1.403.1.1_x000D_
Výpis zámečnických výrobků_x000D_
Z/06 - Renovace stávajícího venkovního zábradlí čerpací stanice – z oceli:_x000D_
- výška zábradlí 1,1 m;_x000D_
- celková délka zábradlí 236,00 m;_x000D_
- zábradlí tvoří madlo, dvoutyčová výplň, zarážka, sloupky;_x000D_
- sloupky jsou zabetonovány do zhlaví ŽB stěn nebo jsou kotveny zboku do lávek;_x000D_
- nátěrový systém bude nanášen na řádně připravený povrch, aplikace nátěrového systému bude   provedena dle postupu udávaného výrobcem;_x000D_
- zábradlí musí vyhovovat ČSN 74 3305 – Ochranná zábradlí.</t>
  </si>
  <si>
    <t>1,00"  Z/06 - Renovace stávajícího venkovního zábradlí čerpací stanice – z oceli</t>
  </si>
  <si>
    <t>767-Z/07</t>
  </si>
  <si>
    <t>Z/07 - Dodávka a montáž výměna ocelové lávky u paty šnekových čerpadel - ze sklolaminátového kompozitu vč. zábradlí, délka lávky je 12,9 m a šířka je 0,9 m</t>
  </si>
  <si>
    <t>-1165701612</t>
  </si>
  <si>
    <t>Poznámka k položce:_x000D_
Příloha D.1.403.1.1_x000D_
Výpis zámečnických výrobků_x000D_
Z/07 - Výměna ocelové lávky u paty šnekových čerpadel - ze sklolaminátového kompozitu:_x000D_
- stávající lávka z pozinkované oceli a bude nahrazená novou lávkou ze sklolaminátového kompozitu   vč. zábradlí;_x000D_
- délka lávky je 12,9 m a šířka je 0,9 m;_x000D_
- statické dimenzování všech prvků lávky provede jejich výrobce v rámci své dodavatelské   dokumentace, užitné zatížení podlahy lávky min. 3,5 kN/m² a maximální průhyb nesmí být větší,   než 10 mm nebo větší než 1/200 rozpětí;_x000D_
- zábradlí tvoří madlo, jednotyčová výplň, zarážka, sloupky;_x000D_
- zábradlí bude kotveno zboku do nosníku lávky;_x000D_
- výška zábradlí bude 1,1m;_x000D_
- zábradlí musí vyhovovat ČSN 74 3305 – Ochranná zábradlí.</t>
  </si>
  <si>
    <t>1,00"  Z/07 - Výměna ocelové lávky u paty šnekových čerpadel - ze sklolaminátového kompozitu</t>
  </si>
  <si>
    <t>767-Z/08</t>
  </si>
  <si>
    <t>Z/08 - Dodávka a montáž výměna ocelových pororoštů na lávce a výměna ocelových pororoštů zakrytí přítokového žlabu - ze sklolaminátového kompozitu</t>
  </si>
  <si>
    <t>1022261861</t>
  </si>
  <si>
    <t>Poznámka k položce:_x000D_
Příloha D.1.403.1.1_x000D_
Výpis zámečnických výrobků_x000D_
Z/08 - Výměna ocelových pororoštů na lávce a výměna ocelových pororoštů zakrytí přítokového           žlabu - ze sklolaminátového kompozitu:_x000D_
- stávající rošty jsou vyrobeny z pozinkované oceli a budou nahrazení pororošty ze   sklolaminátového kompozitu;_x000D_
- délka lávky je 3,6 m a šířka je 1,0 m;_x000D_
- půdorysné rozměry zakrytí jsou 3,0 x 1,44 m a 3,71 x 1,23 m;_x000D_
- veškerý spojovací a kotevní materiál zhotovit z nerezové austenitické oceli X5CrNi 18-10 (DIN   1.4301) dle EN 10088-1;_x000D_
- návrh a statické posouzení provede výrobce;_x000D_
- užitné zatížení min. 3,5 kN/m2, maximální průhyb nesmí být v souladu s ČSN EN 12255-1 větší,   než 10 mm nebo větší než 1/200 rozpětí.</t>
  </si>
  <si>
    <t>1,00"  Z/08 - Výměna ocelových pororoštů na lávce a výměna ocelových pororoštů zakrytí přítokového žlabu - ze sklolaminátového kompozitu</t>
  </si>
  <si>
    <t>767-Z/09</t>
  </si>
  <si>
    <t xml:space="preserve">Z/09 - Dodávka a montáž výměna stávajícího kompozitního zábradlí za nové zábradlí na schodišti a nákladové rampě – ze sklolaminátového kompozitu, výška 1,1 m, celková délka zábradlí cca 1,93+8,78=10,71 m </t>
  </si>
  <si>
    <t>-490052968</t>
  </si>
  <si>
    <t xml:space="preserve">Poznámka k položce:_x000D_
Příloha D.1.403.1.1_x000D_
Výpis zámečnických výrobků_x000D_
Z/09 - Výměna stávajícího kompozitního zábradlí za nové zábradlí na schodišti a nákladové rampě –            ze sklolaminátového kompozitu_x000D_
- výška zábradlí 1,1 m;_x000D_
- celková délka zábradlí cca 1,93+8,78=10,71 m;_x000D_
- součástí zábradlí je dvoukřídlá branka o šířce 2,5 m;_x000D_
- zábradlí tvoří madlo, dvoutyčová výplň, zarážka, sloupky;_x000D_
- na schodišti sloupky kotvit shora do betonového ramena schodiště a na nákladové rampě sloupky    kotvit zboku do betonových stěn;_x000D_
- zábradlí musí vyhovovat ČSN 74 3305 – Ochranná zábradlí._x000D_
</t>
  </si>
  <si>
    <t>1,00"  Z/09 - Výměna stávajícího kompozitního zábradlí za nové zábradlí na schodišti a nákladové rampě – ze sklolaminátového kompozitu</t>
  </si>
  <si>
    <t>767-Z/10</t>
  </si>
  <si>
    <t>Z/10 - Dodávka a montáž pojezdové plechy pod natahovací válečkový kontejner – z nerezové oceli, 2x plech P8 - 0,5 x 6,0 m</t>
  </si>
  <si>
    <t>877940122</t>
  </si>
  <si>
    <t>Poznámka k položce:_x000D_
Příloha D.1.403.1.1_x000D_
Výpis zámečnických výrobků_x000D_
Z/10 - Pojezdové plechy pod natahovací válečkový kontejner – z nerezové oceli:_x000D_
- 2x plech P8 - 0,5 x 6,0 m - plechy vyspádovat shodně se sklonem podlahy;_x000D_
- na vnitřních podélných stranách plechu navařit svislou vodící pásovinu pojezdových válečků   kontejneru z pásnice 10 x 30 mm, délka 4,0 m;_x000D_
- pojezdové plechy budou spojeny plechem P8 – 1,1 x 1,0m, na začátku bude k plechům navařen   úhelník L 40 x 5 mm, délka 2,1 m;_x000D_
- na konci plechů budu navařeny zarážky, 2x úhelník L 40 x 5 mm, délka 0,5 m;_x000D_
- kotevní pracny (z pásoviny 4x40 – 150 mm) navařit na rubovou stranu pojezdového plechu po   cca 500 mm – 24 ks;_x000D_
- další kotevní pracny (úhleník L 40 x 5 mm) navařit na rubovou stranu po podélných hranách   pojezdového plechu po cca 500 mm – 48ks, do úhelníků vyvrtat otvory Ø14 pro osazení   rektifikace při betonáži podlahy;_x000D_
- osadit před betonáží podlahy a podlít vhodnou betonovou podlévací směsí;_x000D_
- je nutno koordinovat velikost a polohu plechů s dodavatelem kontejnerů a s dodavatelem   technologie.</t>
  </si>
  <si>
    <t>1,00"  Z/10 - Pojezdové plechy pod natahovací válečkový kontejner – z nerezové oceli</t>
  </si>
  <si>
    <t>767-Z/11</t>
  </si>
  <si>
    <t>Z/11 - Dodávka a montáž otevíravý poklop s rámem pro zabetonování 900/900 mm – ze sklolaminátového kompozitu</t>
  </si>
  <si>
    <t>-1944444362</t>
  </si>
  <si>
    <t>Poznámka k položce:_x000D_
Příloha D.1.403.1.1_x000D_
Výpis zámečnických výrobků_x000D_
Z/11 - Otevíravý poklop s rámem pro zabetonování – ze sklolaminátového kompozitu:_x000D_
- pro otvor o světlé velikosti 900/900 mm;_x000D_
- odnímatelný kryt bude s protiskluznou úpravou na horním líci, s manipulačními madly   zasouvatelným pod horní líc krytu;_x000D_
- kryt bude v rámu podložen pryžovým těsněním a bude uzamykatelný pomocí šroubů nebo   jazýčků;_x000D_
- rám osadit při betonáži.</t>
  </si>
  <si>
    <t>1,00"  Z/11 - Otevíravý poklop s rámem pro zabetonování – ze sklolaminátového kompozitu</t>
  </si>
  <si>
    <t>767-Z/12</t>
  </si>
  <si>
    <t>Z/12 - Dodávka a montáž gumový závěs na začátku česlicového žlabu – z gumy EPDM pro žlab o šířce 1200 mm a výšce 1000 mm</t>
  </si>
  <si>
    <t>1093334582</t>
  </si>
  <si>
    <t>Poznámka k položce:_x000D_
Příloha D.1.403.1.1_x000D_
Výpis zámečnických výrobků_x000D_
Z/12 - Gumový závěs na začátku česlicového žlabu – z gumy EPDM:_x000D_
- pro žlab o šířce 1200 mm a výšce 1000 mm;_x000D_
- závěs z gumy EPDM o tloušťce 3 mm bude nahoře uchycen pomocí nerezového úhelníku L 100/80/9 a pásoviny 100/9, guma bude sevřena mezi úhelníkem a pásovinou, které budou spojeny řadou šroubových spojů po 150 mm;_x000D_
- nerezový úhelník bude kotven přes nerezové kotevní plechy do stěn žlabu</t>
  </si>
  <si>
    <t>1,00"  Z/12 - Gumový závěs na začátku česlicového žlabu – z gumy EPDM</t>
  </si>
  <si>
    <t>767-Z/13</t>
  </si>
  <si>
    <t>Z/13 - Dodávka a montáž lávka u pohonů šnekových čerpadel vč. žebříku a zábradlí – ze sklolaminátového kompozitu</t>
  </si>
  <si>
    <t>-525238243</t>
  </si>
  <si>
    <t>Poznámka k položce:_x000D_
Příloha D.1.403.1.1_x000D_
Výpis zámečnických výrobků_x000D_
Z/13 - Lávka u pohonů šnekových čerpadel vč. žebříku a zábradlí – ze sklolaminátového kompozitu:_x000D_
- lávka obdélníkového půdorysného tvaru s rozměry 4,60 x 1,60 m, výška lávky nad podlahou 1NP bude 2,1 m;_x000D_
- nosný rám lávky z kompozitových nosníků bude kotven chemickými kotvami do přilehlých železobetonových konstrukcí;_x000D_
- kompozitový podlahový rošt lávky s protiskluznou úpravou;_x000D_
- dimenzování kompozitových prvků provede výrobce, nosnost minimálně 3,5 kN/m2, maximální průhyb nesmí být větší než 10 mm nebo než hodnota rovná 1/200 rozpětí;_x000D_
- zábradlí bude mít výšku 1,1m (madlo, dvoutyčová výplň) – sloupky kotvit zboku do nosného rámu, zábradlí musí vyhovovat ČSN 74 3305 – Ochranná zábradlí;_x000D_
- žebřík bude mít výstupní výšku 2,1 m, štěříny budou navazovat na zábradlí, žebřík bude kotven do rámu lávky a do železobetonové stěny, žebřík musí vyhovovat ČSN 750748.</t>
  </si>
  <si>
    <t>1,00"  Z/13 - Lávka u pohonů šnekových čerpadel vč. žebříku a zábradlí – ze sklolaminátového kompozitu</t>
  </si>
  <si>
    <t>998767101</t>
  </si>
  <si>
    <t>Přesun hmot tonážní pro zámečnické konstrukce v objektech v do 6 m</t>
  </si>
  <si>
    <t>-413371101</t>
  </si>
  <si>
    <t>771</t>
  </si>
  <si>
    <t>Podlahy z dlaždic</t>
  </si>
  <si>
    <t>771121011</t>
  </si>
  <si>
    <t>Nátěr penetrační na podlahu</t>
  </si>
  <si>
    <t>599409141</t>
  </si>
  <si>
    <t>((1,70*1,30)*1)+((1,97*1,30)*2)" doplnění dlažby po zabetonování rušených žlabů po demontáži šnekových čerpadel</t>
  </si>
  <si>
    <t>8,52*1,20" doplnění dlažby po zabetonování rušenéhoh žlabu nad zrušenými šnekových čerpadel</t>
  </si>
  <si>
    <t>19,10*0,50" doplnění dlažby po zabetonování rušeného kanálku u bloků šnekových čerpadel</t>
  </si>
  <si>
    <t>(1,75*2,40*1)+(1,97*2,40*2)" doplnění dlažby po vybourání betonových bloků šnekového čerpadla</t>
  </si>
  <si>
    <t>m.č.101 česlovna ... 173,28m2</t>
  </si>
  <si>
    <t>oprava dlažby na cca 15% plochy</t>
  </si>
  <si>
    <t>173,28*0,15</t>
  </si>
  <si>
    <t>771573914</t>
  </si>
  <si>
    <t>Výměna dlaždice keramické lepené velikosti přes 12 do 19 ks/m2</t>
  </si>
  <si>
    <t>174417449</t>
  </si>
  <si>
    <t>odhad 16-19ks dlažby/ 1m2</t>
  </si>
  <si>
    <t>18ks x 1073,28m2 = 3119ks</t>
  </si>
  <si>
    <t>3119,00 x 0,15 = 468ks</t>
  </si>
  <si>
    <t>468,00</t>
  </si>
  <si>
    <t>5976117R</t>
  </si>
  <si>
    <t>dlažba keramická slinutá mrazuvzdorná R10/A povrch hladký/matný tl do 10mm přes 16 do 19ks/m2</t>
  </si>
  <si>
    <t>-1324171878</t>
  </si>
  <si>
    <t>468,00*0,25*0,25*1,05</t>
  </si>
  <si>
    <t>771574115</t>
  </si>
  <si>
    <t>Montáž podlah keramických hladkých lepených flexibilním lepidlem přes 22 do 25 ks/m2</t>
  </si>
  <si>
    <t>-813162028</t>
  </si>
  <si>
    <t>((1,70*1,30)*1)+((1,97*1,30)*2)" doplění dlažby po zabetonování rušených žlabů po demontáži šnekových čerpadel</t>
  </si>
  <si>
    <t>8,52*1,20" doplění dlažby po zabetonování rušenéhoh žlabu nad zrušenými šnekových čerpadel</t>
  </si>
  <si>
    <t>19,10*0,50" doplění dlažby po zabetonování rušeného kanálku u bloků šnekových čerpadel</t>
  </si>
  <si>
    <t>(1,75*2,40*1)+(1,97*2,40*2)" doplění dlažby po vybourání betonových bloků šnekového čerpadla</t>
  </si>
  <si>
    <t>59761171</t>
  </si>
  <si>
    <t>dlažba keramická slinutá mrazuvzdorná R10/A povrch hladký/matný tl do 10mm přes 22 do 25ks/m2</t>
  </si>
  <si>
    <t>-1585448584</t>
  </si>
  <si>
    <t>ztratné 4-10% ... 7%</t>
  </si>
  <si>
    <t>(((1,70*1,30)*1)+((1,97*1,30)*2))*1,07" doplění dlažby po zabetonování rušených žlabů po demontáži šnekových čerpadel</t>
  </si>
  <si>
    <t>(8,52*1,20)*1,07" doplění dlažby po zabetonování rušenéhoh žlabu nad zrušenými šnekových čerpadel</t>
  </si>
  <si>
    <t>(19,10*0,50)*1,07" doplění dlažby po zabetonování rušeného kanálku u bloků šnekových čerpadel</t>
  </si>
  <si>
    <t>((1,75*2,40*1)+(1,97*2,40*2))*1,07" doplění dlažby po vybourání betonových bloků šnekového čerpadla</t>
  </si>
  <si>
    <t>771574907</t>
  </si>
  <si>
    <t>Oprava spárování podlah z dlaždic keramických přes 15 do 20 ks/m2</t>
  </si>
  <si>
    <t>-1098850498</t>
  </si>
  <si>
    <t>771577911</t>
  </si>
  <si>
    <t>Příplatek k opravě spárování podlah z dlaždic keramických za plochu do 5 m2</t>
  </si>
  <si>
    <t>-1344778282</t>
  </si>
  <si>
    <t>771591115</t>
  </si>
  <si>
    <t>Podlahy spárování silikonem</t>
  </si>
  <si>
    <t>-1146506584</t>
  </si>
  <si>
    <t>11,60</t>
  </si>
  <si>
    <t>998771101</t>
  </si>
  <si>
    <t>Přesun hmot tonážní pro podlahy z dlaždic v objektech v do 6 m</t>
  </si>
  <si>
    <t>-1233382565</t>
  </si>
  <si>
    <t>781</t>
  </si>
  <si>
    <t>Dokončovací práce - obklady</t>
  </si>
  <si>
    <t>629995101</t>
  </si>
  <si>
    <t>Očištění obložených ploch tlakovou vodou</t>
  </si>
  <si>
    <t>1400078376</t>
  </si>
  <si>
    <t xml:space="preserve">(9,20+22,20+9,00)*2,40" stávající obklad v m.č. 101 - česlovna </t>
  </si>
  <si>
    <t>781469195</t>
  </si>
  <si>
    <t>Spárování obkladů vnitřních</t>
  </si>
  <si>
    <t>-1346525542</t>
  </si>
  <si>
    <t>781474115</t>
  </si>
  <si>
    <t>Montáž obkladů vnitřních keramických hladkých do 25 ks/m2 lepených flexibilním lepidlem</t>
  </si>
  <si>
    <t>1582194847</t>
  </si>
  <si>
    <t>(9,20+22,20+9,00)*2,40*0,15" stávající obklad v m.č. 101 - česlovna ... doplnění odhad cca 15%</t>
  </si>
  <si>
    <t>59761714</t>
  </si>
  <si>
    <t>obklad keramický nemrazuvzdorný povrch hladký/matný tl do 10mm přes 22 do 25ks/m2</t>
  </si>
  <si>
    <t>514252371</t>
  </si>
  <si>
    <t>((9,20+2,10+4,60+4,80+2,40)*2,40)*1,10" nový obklad v m.č. 101 - česlovna</t>
  </si>
  <si>
    <t>((9,20+22,20+9,00)*2,40*0,15)*1,10" stávající obklad v m.č. 101 - česlovna ... doplnění odhad cca 15%</t>
  </si>
  <si>
    <t>((6,55+8,40+6,55+4,00)*2,00)*1,10" nový obklad v m.č. 104 - sklad shrabků</t>
  </si>
  <si>
    <t>781495111</t>
  </si>
  <si>
    <t>Nátěr penetrační na stěnu</t>
  </si>
  <si>
    <t>-1351573866</t>
  </si>
  <si>
    <t>998781202</t>
  </si>
  <si>
    <t>Přesun hmot procentní pro obklady keramické v objektech v do 12 m</t>
  </si>
  <si>
    <t>%</t>
  </si>
  <si>
    <t>-1082378189</t>
  </si>
  <si>
    <t>783</t>
  </si>
  <si>
    <t>Dokončovací práce - nátěry</t>
  </si>
  <si>
    <t>783933151</t>
  </si>
  <si>
    <t>Penetrační epoxidový nátěr hladkých betonových podlah</t>
  </si>
  <si>
    <t>-2009746846</t>
  </si>
  <si>
    <t>14,00*6,55" podlaha ve skladu shrabků</t>
  </si>
  <si>
    <t>783937163</t>
  </si>
  <si>
    <t>Krycí dvojnásobný epoxidový rozpouštědlový nátěr betonové podlahy s nekluzným povrchem</t>
  </si>
  <si>
    <t>428027678</t>
  </si>
  <si>
    <t>viz příloha D.1.403.1.1,  D.1.403.1.6,  D.1.403.1.8</t>
  </si>
  <si>
    <t>784181103</t>
  </si>
  <si>
    <t>Základní akrylátová jednonásobná bezbarvá penetrace podkladu v místnostech v přes 3,80 do 5,00 m</t>
  </si>
  <si>
    <t>-1316684801</t>
  </si>
  <si>
    <t>9853242R1</t>
  </si>
  <si>
    <t>Ochranný akrylátový nátěr betonu dvojnásobný protiplísňový</t>
  </si>
  <si>
    <t>942622764</t>
  </si>
  <si>
    <t>Poznámka k položce:_x000D_
konečná úprava beton.konstrukcí, nátěr silikon-akrylátový jednosložkový (např.Bisil)</t>
  </si>
  <si>
    <t>nový nátěr BISIL</t>
  </si>
  <si>
    <t>(9,20+2,10+4,60+4,80+2,40+9,20+22,20+9,00)*5,00" m.č. 101 - česlovna</t>
  </si>
  <si>
    <t>784</t>
  </si>
  <si>
    <t>Dokončovací práce - malby a tapety</t>
  </si>
  <si>
    <t>132</t>
  </si>
  <si>
    <t>784111001</t>
  </si>
  <si>
    <t>Oprášení (ometení ) podkladu v místnostech v do 3,80 m</t>
  </si>
  <si>
    <t>754952724</t>
  </si>
  <si>
    <t>stěny</t>
  </si>
  <si>
    <t>podhled</t>
  </si>
  <si>
    <t>133</t>
  </si>
  <si>
    <t>784111003</t>
  </si>
  <si>
    <t>Oprášení (ometení ) podkladu v místnostech v přes 3,80 do 5,00 m</t>
  </si>
  <si>
    <t>-1442249316</t>
  </si>
  <si>
    <t xml:space="preserve">(6,55+7,60+6,55+2,80)*2,35 </t>
  </si>
  <si>
    <t>((6,55+6,15)*2*2,35)-(2,30*0,80)</t>
  </si>
  <si>
    <t>134</t>
  </si>
  <si>
    <t>784331001</t>
  </si>
  <si>
    <t>Dvojnásobné bílé protiplísňové malby v místnostech v do 3,80 m</t>
  </si>
  <si>
    <t>-2061566483</t>
  </si>
  <si>
    <t>135</t>
  </si>
  <si>
    <t>784331003</t>
  </si>
  <si>
    <t>Dvojnásobné bílé protiplísňové malby v místnostech výšky do 5,00 m</t>
  </si>
  <si>
    <t>1319667977</t>
  </si>
  <si>
    <t>D.1.403.2 - Stavebně-konstrukční část</t>
  </si>
  <si>
    <t xml:space="preserve">    38 - Různé kompletní konstrukce</t>
  </si>
  <si>
    <t xml:space="preserve">    789 - Povrchové úpravy ocelových konstrukcí a technologických zařízení</t>
  </si>
  <si>
    <t>Různé kompletní konstrukce</t>
  </si>
  <si>
    <t>380326132</t>
  </si>
  <si>
    <t>Kompletní konstrukce ČOV, nádrží ze ŽB se zvýšenými nároky na prostředí tř. C 30/37 tl přes 150 do 300 mm</t>
  </si>
  <si>
    <t>511783080</t>
  </si>
  <si>
    <t>Poznámka k položce:_x000D_
vodostavební beton tř.C30/37 XC4, XF1, XA1</t>
  </si>
  <si>
    <t>viz přípoha D.1.403.2.2,  D.1.403.2.3</t>
  </si>
  <si>
    <t>stěny tl.300mm</t>
  </si>
  <si>
    <t>((3,54*(3,86+3,68)/2)*0,30)+(4,62*3,10*0,30)+(0,99*1,75*0,30*2)+(0,975*2,32*2,20)+(0,975*0,90*0,30)" stěny S1</t>
  </si>
  <si>
    <t>viz přípoha D.1.403.2.2,  D.1.403.2.6</t>
  </si>
  <si>
    <t>deska tl. 200mm</t>
  </si>
  <si>
    <t>2,57*1,75*0,20*2" deska D1</t>
  </si>
  <si>
    <t>((0,85*0,85*3,14*0,30)/2)*2" zabetonování rušených žlabů po demontáži šnekových čerpadel pod obvodovou zdí</t>
  </si>
  <si>
    <t>380326133</t>
  </si>
  <si>
    <t>Kompletní konstrukce ČOV, nádrží ze ŽB se zvýšenými nároky na prostředí tř. C 30/37 tl přes 300 mm</t>
  </si>
  <si>
    <t>-2103733851</t>
  </si>
  <si>
    <t>(1,20*2,90*0,60*1)+(1,60*2,90*0,60*2)" zabetonování přítoků do rušených žlabů po demontáži šnekových čerpadel</t>
  </si>
  <si>
    <t>380356231</t>
  </si>
  <si>
    <t>Bednění kompletních konstrukcí ČOV, nádrží nebo vodojemů neomítaných ploch rovinných zřízení</t>
  </si>
  <si>
    <t>1615870269</t>
  </si>
  <si>
    <t>(3,54*3,86)+(3,21*3,68)+(4,92*3,10)+(2,40*3,10)+(2,52*1,20)+(0,99*1,75*2*2)+(0,975*2,20*2)+(0,975*0,90*2)" stěny S1</t>
  </si>
  <si>
    <t>(2,57+1,75)*2*0,20*2" deska D1</t>
  </si>
  <si>
    <t>(1,20*2,90*2)+(1,60*2,90*2*2)" zabetonování přítoků do rušených žlabů po demontáži šnekových čerpadel</t>
  </si>
  <si>
    <t>((0,85*0,85*3,14)/2)*2*2" zabetonování rušených žlabů po demontáži šnekových čerpadel pod obvodovou zdí</t>
  </si>
  <si>
    <t>380356232</t>
  </si>
  <si>
    <t>Bednění kompletních konstrukcí ČOV, nádrží nebo vodojemů neomítaných ploch rovinných odstranění</t>
  </si>
  <si>
    <t>-400770281</t>
  </si>
  <si>
    <t>311351911</t>
  </si>
  <si>
    <t>Příplatek k cenám bednění nosných nadzákladových zdí za pohledový beton</t>
  </si>
  <si>
    <t>1813489851</t>
  </si>
  <si>
    <t>Poznámka k položce:_x000D_
= veškeré viditelné povrchy betonových konstrukcí provést v kvalitě pohledových betonů</t>
  </si>
  <si>
    <t>380361006</t>
  </si>
  <si>
    <t>Výztuž kompletních konstrukcí ČOV, nádrží nebo vodojemů z betonářské oceli 10 505</t>
  </si>
  <si>
    <t>-1276530159</t>
  </si>
  <si>
    <t>statika - výkresy výztuže</t>
  </si>
  <si>
    <t>0,04165" kotevní deska KD1 ... 2ks ... příloha D.1.403.2.2</t>
  </si>
  <si>
    <t>0,59411" stěny S1 ... příloha D.1.403.2.3</t>
  </si>
  <si>
    <t>0,07387" deska D1 ... příloha D.1.403.2.6</t>
  </si>
  <si>
    <t>0,345" zabetonování přítoků do rušených žlabů po demontáži šnekových čerpadel</t>
  </si>
  <si>
    <t>0,035" zabetonování rušených žlabů po demontáži šnekových čerpadel pod obvodovou zdí</t>
  </si>
  <si>
    <t>985331111</t>
  </si>
  <si>
    <t>Dodatečné vlepování betonářské výztuže D 8 mm do cementové aktivované malty včetně vyvrtání otvoru</t>
  </si>
  <si>
    <t>-2040220984</t>
  </si>
  <si>
    <t>viz přípoha D.1.403.2.6</t>
  </si>
  <si>
    <t>vlepovaná výztuž</t>
  </si>
  <si>
    <t>64,00*0,15" desky D1 ... 64 ks</t>
  </si>
  <si>
    <t>985331113</t>
  </si>
  <si>
    <t>Dodatečné vlepování betonářské výztuže D 12 mm do cementové aktivované malty včetně vyvrtání otvoru</t>
  </si>
  <si>
    <t>170712233</t>
  </si>
  <si>
    <t>viz přípoha D.1.403.2.3</t>
  </si>
  <si>
    <t>78,00*0,20" stěny S1 ... 78 ks</t>
  </si>
  <si>
    <t>276385655</t>
  </si>
  <si>
    <t>767-403.001</t>
  </si>
  <si>
    <t>OK nové stěny, nové střešní vaznice kryté trapéz.plechem, montážní nosník</t>
  </si>
  <si>
    <t>kg</t>
  </si>
  <si>
    <t>866107964</t>
  </si>
  <si>
    <t>Poznámka k položce:_x000D_
viz příloha D.1.403.2.4+D.1.403.2.5_x000D_
kompletní dodávka a provedení včetně trapéz.plechu, kotvení, spojovacího materiálu, zednických přípomocí</t>
  </si>
  <si>
    <t>statika příloha D.1.403.2.4+D.1.403.2.5</t>
  </si>
  <si>
    <t>9123,00</t>
  </si>
  <si>
    <t>789</t>
  </si>
  <si>
    <t>Povrchové úpravy ocelových konstrukcí a technologických zařízení</t>
  </si>
  <si>
    <t>7893261R1</t>
  </si>
  <si>
    <t>Ucelený nátěrový systém ocelových konstrukcí s tl. nátěru min. 240µm</t>
  </si>
  <si>
    <t>-762932083</t>
  </si>
  <si>
    <t>Poznámka k položce:_x000D_
příloha D.1.409.2.1 a D.1.409.2.2</t>
  </si>
  <si>
    <t>1,00 "statika příloha D.1.403.2.2</t>
  </si>
  <si>
    <t>283,00 "statika příloha D.1.403.2.5</t>
  </si>
  <si>
    <t>7894215R1</t>
  </si>
  <si>
    <t>Žárové stříkání ocelových konstrukcí třída provedení OK EXC2</t>
  </si>
  <si>
    <t>-675009963</t>
  </si>
  <si>
    <t>Poznámka k položce:_x000D_
příloha D.1.409.2.1 a D.1.409.2.2_x000D_
dle ČSN EN ISO 14713</t>
  </si>
  <si>
    <t>D.1.403.3 - Stavební elektroinstalace</t>
  </si>
  <si>
    <t>M-1 - Stavební elektroinstalace</t>
  </si>
  <si>
    <t xml:space="preserve">    M01.1 - Rozvaděč RS403.1</t>
  </si>
  <si>
    <t xml:space="preserve">    M06 - Hromosvod a uzemnění</t>
  </si>
  <si>
    <t>M-1</t>
  </si>
  <si>
    <t>Rozvaděč RS403.1</t>
  </si>
  <si>
    <t>D+M - Proudový chránič s nadproudovou ochranou 10A/C/1N/0,03A, 10A</t>
  </si>
  <si>
    <t>-159204767</t>
  </si>
  <si>
    <t>Poznámka k položce:_x000D_
Proudový chránič s nadproudovou ochranou 10A/C/1N/0,03A, 10A - doplnění do stávajícího rozvaděče včetně propojení a drobného montážního materiálu</t>
  </si>
  <si>
    <t>D+M - Kabel s měděným jádrem CYKY-O 3x1,5</t>
  </si>
  <si>
    <t>-959230391</t>
  </si>
  <si>
    <t>1392166345</t>
  </si>
  <si>
    <t>-745731825</t>
  </si>
  <si>
    <t>724776765</t>
  </si>
  <si>
    <t>-1380866630</t>
  </si>
  <si>
    <t>-251727359</t>
  </si>
  <si>
    <t>D+M - Tuhé PVC trubky se střední mechanickou odolností 750N</t>
  </si>
  <si>
    <t>847612874</t>
  </si>
  <si>
    <t>Poznámka k položce:_x000D_
Odbočky z hlavní trasy, včetně originálního příslušenství a kotvícího materiálu</t>
  </si>
  <si>
    <t>D+M - Ohebné PVC trubky se střední mechanickou odolností 750N</t>
  </si>
  <si>
    <t>-1876068245</t>
  </si>
  <si>
    <t>590973299</t>
  </si>
  <si>
    <t>1398004525</t>
  </si>
  <si>
    <t>M - Prostup betonovou stěnou tl. do 300 mm, otvor do d=50 mm</t>
  </si>
  <si>
    <t>-128056450</t>
  </si>
  <si>
    <t>-1120796217</t>
  </si>
  <si>
    <t>M - Zatěsnění kabelů v prostupech proti vniknutí hlodavců</t>
  </si>
  <si>
    <t>1249591218</t>
  </si>
  <si>
    <t>D+M - Spínač č.1, 10A 250V nástěnný IP44</t>
  </si>
  <si>
    <t>-1009900930</t>
  </si>
  <si>
    <t>D+M - Spínač č.5, 10A 250V nástěnný IP44</t>
  </si>
  <si>
    <t>223424444</t>
  </si>
  <si>
    <t>D+M - Spínač č.6, 10A 250V nástěnný IP44</t>
  </si>
  <si>
    <t>-424216361</t>
  </si>
  <si>
    <t>D+M - LED "A" průmyslové svítidlo stropní/nástěnné</t>
  </si>
  <si>
    <t>-1187393869</t>
  </si>
  <si>
    <t>Poznámka k položce:_x000D_
LED "A" průmyslové svítidlo stropní/nástěnné 44W, 7310lm, 4000K, 230V, IP66 vč zdroje (např. INNOVA 1.5ft PC 8000/840, TREVOS)</t>
  </si>
  <si>
    <t>D+M - LED "B" průmyslové svítidlo stropní/nástěnné</t>
  </si>
  <si>
    <t>-149489075</t>
  </si>
  <si>
    <t>Poznámka k položce:_x000D_
LED "B" průmyslové svítidlo stropní/nástěnné 36W, 5750lm, 4000K, 230V, IP66 vč zdroje (např. INNOVA 1.4ft PC 6400/840, TREVOS)</t>
  </si>
  <si>
    <t>D+M - LED "C" průmyslové svítidlo stropní/nástěnné</t>
  </si>
  <si>
    <t>1877734489</t>
  </si>
  <si>
    <t>Poznámka k položce:_x000D_
LED "C" průmyslové svítidlo stropní/nástěnné 26W, 4040lm, 4000K, 230V, IP66 vč zdroje (např. INNOVA 1.4ft PC 4400/840, TREVOS)</t>
  </si>
  <si>
    <t>D+M - LED "X" LED venkovní nástěnné svítidlo</t>
  </si>
  <si>
    <t>689692901</t>
  </si>
  <si>
    <t>Poznámka k položce:_x000D_
LED venkovní nástěnné svítidlo 1x20W, 124lm/W, 4000K, 230V, IP66, vč. zdroje  BARA E 1C2.20-3070 SCL, Elektro Pechman - shodné svítidlo se stávajícími na ČOV</t>
  </si>
  <si>
    <t>D+M - LED "N" průmyslové svítidlo stropní/nástěnné s piktogramem</t>
  </si>
  <si>
    <t>-1128551690</t>
  </si>
  <si>
    <t>Poznámka k položce:_x000D_
LED "N" průmyslové svítidlo stropní/nástěnné 1x8,2W, 1170lx, 4000K, 230V, IP66, vč. zdroje (např. PRIMA 1.2ft PC 1300/840, TREVOS), svítidlo je použito pro nouzové osvětlení a je napájeno s centrálního zálohovaného zdroje napájení</t>
  </si>
  <si>
    <t>D+M - Nástrčné instalační svorky do elektroinstalačních krabic</t>
  </si>
  <si>
    <t>448643458</t>
  </si>
  <si>
    <t>D+M - Plastová krabicová rozvodka nástěnná, IP44</t>
  </si>
  <si>
    <t>-384860698</t>
  </si>
  <si>
    <t>M - Připojení ventilátoru 230V</t>
  </si>
  <si>
    <t>1866511021</t>
  </si>
  <si>
    <t>M - Demontáž a montáž po přesunu stávající zásuvky 400V</t>
  </si>
  <si>
    <t>978556052</t>
  </si>
  <si>
    <t>M - Demontáž a montáž po přesunu stávající venkovního osvětlení</t>
  </si>
  <si>
    <t>-163005353</t>
  </si>
  <si>
    <t>M - Demontáž stávající stavební elektroinstalace a kabelových tras</t>
  </si>
  <si>
    <t>851442167</t>
  </si>
  <si>
    <t>Poznámka k položce:_x000D_
Položka zahrnuje demontáž stávajícího osvětlení a rozvodů pro vzduchotechniku v prostorách 102 - skladu, 103 - rozvodně, 104 - skladu shrabků, 105 - příručním skladu včetně ovládacích prvků a kabelových tras</t>
  </si>
  <si>
    <t>M - Úprava stávající stavební elektroinstalace a kabelových tras</t>
  </si>
  <si>
    <t>-1688927235</t>
  </si>
  <si>
    <t>Poznámka k položce:_x000D_
Položka zahrnuje úpravu ovládání stávajícího osvětlení v prostoru 101 - česlovna, včetně přesunu stávajícíh ovládacích prvků, instalaci nových a úpravu stávajícíh kabelových tras, které budou doplněný novými</t>
  </si>
  <si>
    <t>M - Přeložka průmyslové kamery CCTV</t>
  </si>
  <si>
    <t>-1540294646</t>
  </si>
  <si>
    <t>Poznámka k položce:_x000D_
Položka zahrnuje demontáž stávající průmyslové kamery a její přesun na betonový rohový sloup včetně upravy kabelové trasy - stranový přesun do vzdálenosti cca 1,5m, za pomocí vysokozdvyžné plošiny</t>
  </si>
  <si>
    <t>2057548142</t>
  </si>
  <si>
    <t>Poznámka k položce:_x000D_
Položka zahrnuje zapravení otvorů po demontáži stavební elektroinstalace. Ve vnitřních prostorách budou místa napetrována a zapravena hrubou jádrovou omítkou a vrchní jemnou omítkou. Venkovní betonové konstrukce budou zapraveny sanační mrazuvzdornou maltou, po předešlé aplikaci penetrace.</t>
  </si>
  <si>
    <t>-257814643</t>
  </si>
  <si>
    <t>M06</t>
  </si>
  <si>
    <t>Hromosvod a uzemnění</t>
  </si>
  <si>
    <t>06EM01</t>
  </si>
  <si>
    <t>1407917743</t>
  </si>
  <si>
    <t>06EM02</t>
  </si>
  <si>
    <t>-527214855</t>
  </si>
  <si>
    <t>06EM03</t>
  </si>
  <si>
    <t>D+M - Zemnící pásek FeZn 30x4mm, uložen v zemi</t>
  </si>
  <si>
    <t>-2044242215</t>
  </si>
  <si>
    <t>06EM04</t>
  </si>
  <si>
    <t>D+M - Svorky a spojovací materiální nerez pro ochranné pospojování</t>
  </si>
  <si>
    <t>-1717462117</t>
  </si>
  <si>
    <t>06EM05</t>
  </si>
  <si>
    <t>D+M - FeZn drát d=10mm</t>
  </si>
  <si>
    <t>-1171217186</t>
  </si>
  <si>
    <t>06EM06</t>
  </si>
  <si>
    <t>2100720521</t>
  </si>
  <si>
    <t>06EM07</t>
  </si>
  <si>
    <t>D+M - Podpěra vedení pro pásek FeZn 30x4mm vedený po zdi PV44b 40</t>
  </si>
  <si>
    <t>-143908991</t>
  </si>
  <si>
    <t>06EM08</t>
  </si>
  <si>
    <t>D+M - Držák ochranné trubky  DJDcp</t>
  </si>
  <si>
    <t>861529424</t>
  </si>
  <si>
    <t>06EM09</t>
  </si>
  <si>
    <t>D+M - Ochranná trubka 1,7m OT1,7</t>
  </si>
  <si>
    <t>-1880128462</t>
  </si>
  <si>
    <t>06EM10</t>
  </si>
  <si>
    <t>D+M - Svorka spojovací SS</t>
  </si>
  <si>
    <t>928956525</t>
  </si>
  <si>
    <t>06EM11</t>
  </si>
  <si>
    <t>D+M - Zkušební svorka SZ</t>
  </si>
  <si>
    <t>-1684118215</t>
  </si>
  <si>
    <t>06EM12</t>
  </si>
  <si>
    <t>D+M - Svorka křížová SK</t>
  </si>
  <si>
    <t>-1024694499</t>
  </si>
  <si>
    <t>06EM13</t>
  </si>
  <si>
    <t>D+M - Svorka připojovací SP1</t>
  </si>
  <si>
    <t>734082071</t>
  </si>
  <si>
    <t>06EM14</t>
  </si>
  <si>
    <t>D+M - Nosná podpůrná izolovaná trubka GFK/Al s jímací tyčí AlMgSi (3,2+0,5m)</t>
  </si>
  <si>
    <t>-923289592</t>
  </si>
  <si>
    <t>06EM15</t>
  </si>
  <si>
    <t>D+M - Sada pro připojení HVI</t>
  </si>
  <si>
    <t>1619314434</t>
  </si>
  <si>
    <t>06EM16</t>
  </si>
  <si>
    <t>D+M - Koncovky HVI</t>
  </si>
  <si>
    <t>1770448095</t>
  </si>
  <si>
    <t>06EM17</t>
  </si>
  <si>
    <t>D+M - Uchycení GFK/Al na stěnu</t>
  </si>
  <si>
    <t>-1112954660</t>
  </si>
  <si>
    <t>06EM18</t>
  </si>
  <si>
    <t>D+M - PV HVI na svislé svody - nerez</t>
  </si>
  <si>
    <t>1476018386</t>
  </si>
  <si>
    <t>06EM19</t>
  </si>
  <si>
    <t>D+M - PV HVI v oblasti koncovky - plast</t>
  </si>
  <si>
    <t>-1389724119</t>
  </si>
  <si>
    <t>06EM20</t>
  </si>
  <si>
    <t>D+M - Vedení HVI light plus</t>
  </si>
  <si>
    <t>-1175863720</t>
  </si>
  <si>
    <t>06EM21</t>
  </si>
  <si>
    <t>D+M - Štítek pro označení svodu</t>
  </si>
  <si>
    <t>1372478436</t>
  </si>
  <si>
    <t>06EM22</t>
  </si>
  <si>
    <t>D+M - Spoje uzemnění - sváry v zemi, betonu včetně ochrany proti korozi</t>
  </si>
  <si>
    <t>1620970722</t>
  </si>
  <si>
    <t>06EM23</t>
  </si>
  <si>
    <t>D+M - Drobný montážní materiál</t>
  </si>
  <si>
    <t>2119692431</t>
  </si>
  <si>
    <t>06EM24</t>
  </si>
  <si>
    <t>M - Demontáž stávajícího hromosvodu na objektu čerpací stanice</t>
  </si>
  <si>
    <t>-1566177285</t>
  </si>
  <si>
    <t>Poznámka k položce:_x000D_
Položka zahrnuje demontáž stávajících svodů a mřížové jímací soustavy. Pro demontáž svodů bude nutné použít vysokozdvýžnou plošinu. Ekologická likvidace materiálu, který si provozovatel nebude chtět ponechat pro další využití.</t>
  </si>
  <si>
    <t>06EM25</t>
  </si>
  <si>
    <t>M - Měření stávajícího zemního odporu provozní budovy</t>
  </si>
  <si>
    <t>283231021</t>
  </si>
  <si>
    <t>Poznámka k položce:_x000D_
Položka zahrnuje proměření stávajícího uzemnění po demontáži jímací soustavy. Pokud nebude uzemnění vyhovovat budou přijata dodatečná opatření, které ovšem nejsou součástí tohoto výkazu výměr a budou oceněny samostatně, po odsouhlasení navrhovaných opatření.</t>
  </si>
  <si>
    <t>HZS - Zpracování výchozí revize el. zařízení + stanovisko TIČR</t>
  </si>
  <si>
    <t>695996425</t>
  </si>
  <si>
    <t>HZS - Kordinace s dodavateli ostatních profesí</t>
  </si>
  <si>
    <t>181038979</t>
  </si>
  <si>
    <t>HZS - Uvedení do provozu</t>
  </si>
  <si>
    <t>823781272</t>
  </si>
  <si>
    <t>HZS - Doprava osob a materiálu</t>
  </si>
  <si>
    <t>144629022</t>
  </si>
  <si>
    <t>D.1.403.4 - Vzduchotechnika</t>
  </si>
  <si>
    <t>ing. Mirko Mazuch</t>
  </si>
  <si>
    <t>D - VZDUCHOTECHNIKA</t>
  </si>
  <si>
    <t xml:space="preserve">    D1 - Zař.č.6 Větrání česlovny 101</t>
  </si>
  <si>
    <t xml:space="preserve">    D2 - Zař.č.7 Větrání skladu 102</t>
  </si>
  <si>
    <t xml:space="preserve">    D3 - Zař.č.8 Větrání rozvodny 103</t>
  </si>
  <si>
    <t xml:space="preserve">    D4 - Zař.č.9 Těsnící, spojovací a pomocný materiál</t>
  </si>
  <si>
    <t>VZDUCHOTECHNIKA</t>
  </si>
  <si>
    <t>Zař.č.6 Větrání česlovny 101</t>
  </si>
  <si>
    <t>6.1</t>
  </si>
  <si>
    <t>Axiální ventilátor do potrubí prům.355 mm TXTR/4-355 (Elektrodesign), dodatečně opatřeno kyselinovzdorným  nátěrem o minimální síle 240 mikrometrů,  V = 2160 m3/h,  p = 60 Pa,  p = 145 W/400</t>
  </si>
  <si>
    <t>-102885804</t>
  </si>
  <si>
    <t>Poznámka k položce:_x000D_
dodávka a montáž</t>
  </si>
  <si>
    <t>6.2</t>
  </si>
  <si>
    <t>Nástěnný axiální ventilátor  prům.355 mm HXTR/4-355 (Elektrodesign), dodatečně opatřeno kyselinovzdorným nátěrem o minimální síle 240 mikrometrů, V = 2160 m3/h,  p = 60 Pa, p = 145 W/400 V</t>
  </si>
  <si>
    <t>-764007204</t>
  </si>
  <si>
    <t>6.3</t>
  </si>
  <si>
    <t>Žaluziová klapka samotížná nástěnná prům.355 mm PER 355. Materiál plast (Elektrodesign)</t>
  </si>
  <si>
    <t>1723957836</t>
  </si>
  <si>
    <t>6.4</t>
  </si>
  <si>
    <t>Protidešťová žaluzie nástěnná prům.450 mm PRG 450.  Materiál plast. (Elektrodesign)</t>
  </si>
  <si>
    <t>1016064771</t>
  </si>
  <si>
    <t>6.5</t>
  </si>
  <si>
    <t>Žaluziová klapka samotížná prům.355 mm na konec potrubí. Příruba, listy a osičky z nerezové oceli s chemickou odolností proti slabé koncentraci sirovodíku a čpavku.</t>
  </si>
  <si>
    <t>1954359936</t>
  </si>
  <si>
    <t>6.6</t>
  </si>
  <si>
    <t>Kruhové  ocelové potrubí z nerezového plechu do prům. 355 mm s chemickou odolností proti slabé koncentraci sirovodíku a čpavku, 0 % tvarovek (u ventilátoru)</t>
  </si>
  <si>
    <t>bm</t>
  </si>
  <si>
    <t>2045629962</t>
  </si>
  <si>
    <t>6.7</t>
  </si>
  <si>
    <t>Kruhové  ocelové potrubí z nerezového plechu do prům. 450 mm s chemickou odolností proti slabé koncentraci sirovodíku a čpavku, 50 % tvarovek (u ventilátoru a ve stěně)</t>
  </si>
  <si>
    <t>1506508452</t>
  </si>
  <si>
    <t>D2</t>
  </si>
  <si>
    <t>Zař.č.7 Větrání skladu 102</t>
  </si>
  <si>
    <t>7.1</t>
  </si>
  <si>
    <t>Ventilátor Silent CZ Plus 300 (Elektrodesign), V = 140 m3/h,  p = 55 Pa,  P = 29 W/230 V</t>
  </si>
  <si>
    <t>741411085</t>
  </si>
  <si>
    <t>7.2</t>
  </si>
  <si>
    <t>Žaluziová klapka samotížná nástěnná prům.160 mm PER 160. Materiál plast (Elektrodesign)</t>
  </si>
  <si>
    <t>-1434003266</t>
  </si>
  <si>
    <t>7.3</t>
  </si>
  <si>
    <t>Kruhové  ocelové potrubí z nerezového plechu do prům. 150 mm s chemickou odolností proti slabé koncentraci sirovodíku a čpavku, 0 % tvarovek (u ventilátoru)</t>
  </si>
  <si>
    <t>-704562506</t>
  </si>
  <si>
    <t>D3</t>
  </si>
  <si>
    <t>Zař.č.8 Větrání rozvodny 103</t>
  </si>
  <si>
    <t>8.1</t>
  </si>
  <si>
    <t>Axiální ventilátor do potrubí prům.315 mm TXTR/4-315 (Elektrodesign), dodatečně opatřeno kyselinovzdorným nátěrem o minimální síle 240 mikrometrů, V = 1250 m3/h, p = 75 Pa, p = 98 W/400 V</t>
  </si>
  <si>
    <t>-678402481</t>
  </si>
  <si>
    <t>8.2</t>
  </si>
  <si>
    <t>Nástěnný axiální ventilátor  prům.315 mm HXTR/4-315 (Elektrodesign), dodatečně opatřeno kyselinovzdorným nátěrem o minimální síle 240 mikrometrů. V = 1250 m3/h, p = 75 Pa, p = 98 W/400 V</t>
  </si>
  <si>
    <t>159600846</t>
  </si>
  <si>
    <t>8.3</t>
  </si>
  <si>
    <t>Žaluziová klapka samotížná nástěnná prům.315 mm PER 355. Materiál plast (Elektrodesign)</t>
  </si>
  <si>
    <t>-454606755</t>
  </si>
  <si>
    <t>8.4</t>
  </si>
  <si>
    <t>Protidešťová žaluzie nástěnná prům.400 mm PRG 400. Materiál plast. (Elektrodesign)</t>
  </si>
  <si>
    <t>1458730249</t>
  </si>
  <si>
    <t>8.5</t>
  </si>
  <si>
    <t>Žaluziová klapka samotížná prům.315 mm na konec potrubí. Příruba, listy a osičky z nerezové oceli s chemickou odolností proti slabé koncentraci sirovodíku a čpavku.</t>
  </si>
  <si>
    <t>439023904</t>
  </si>
  <si>
    <t>8.6</t>
  </si>
  <si>
    <t>Kruhové  ocelové potrubí z nerezového plechu do prům. 315 mm s chemickou odolností proti slabé koncentraci sirovodíku a čpavku, 0 % tvarovek (u ventilátoru)</t>
  </si>
  <si>
    <t>1421608146</t>
  </si>
  <si>
    <t>8.7</t>
  </si>
  <si>
    <t>Kruhové  ocelové potrubí z nerezového plechu do prům. 400 mm s chemickou odolností proti slabé koncentraci sirovodíku a čpavku, 50 % tvarovek (u ventilátoru a ve stěně)</t>
  </si>
  <si>
    <t>-388448526</t>
  </si>
  <si>
    <t>D4</t>
  </si>
  <si>
    <t>Zař.č.9 Těsnící, spojovací a pomocný materiál</t>
  </si>
  <si>
    <t>4.001</t>
  </si>
  <si>
    <t>Doprava</t>
  </si>
  <si>
    <t>km</t>
  </si>
  <si>
    <t>-589360001</t>
  </si>
  <si>
    <t>4.002</t>
  </si>
  <si>
    <t>Lešení  do 5,5 m</t>
  </si>
  <si>
    <t>den</t>
  </si>
  <si>
    <t>1614893024</t>
  </si>
  <si>
    <t>Poznámka k položce:_x000D_
montáž, nájem, demontáž</t>
  </si>
  <si>
    <t>4.003</t>
  </si>
  <si>
    <t>Vypracování dílenské dokumentace</t>
  </si>
  <si>
    <t>hod</t>
  </si>
  <si>
    <t>687598571</t>
  </si>
  <si>
    <t>4.004</t>
  </si>
  <si>
    <t>Spojovací materiál z nerezové oceli</t>
  </si>
  <si>
    <t>-15517642</t>
  </si>
  <si>
    <t>4.005</t>
  </si>
  <si>
    <t>Těsnění pryžové samolepící</t>
  </si>
  <si>
    <t>-341854980</t>
  </si>
  <si>
    <t>4.006</t>
  </si>
  <si>
    <t>Nátěry potrubí syntetické, 1x reaktivní, 1x základní, 3x vrchní</t>
  </si>
  <si>
    <t>1830753370</t>
  </si>
  <si>
    <t>4.007</t>
  </si>
  <si>
    <t>Stavební přípomoci</t>
  </si>
  <si>
    <t>217553419</t>
  </si>
  <si>
    <t>D.1.403.5 - Vytápění</t>
  </si>
  <si>
    <t>ing. Petr Vacek</t>
  </si>
  <si>
    <t>D - VYTÁPĚNÍ</t>
  </si>
  <si>
    <t xml:space="preserve">    D1 - Ústřední topení, rozvodné potrubí</t>
  </si>
  <si>
    <t xml:space="preserve">    D2 - Ústřední topení, otopná tělesa</t>
  </si>
  <si>
    <t xml:space="preserve">    D3 - Ostatní položky</t>
  </si>
  <si>
    <t>VYTÁPĚNÍ</t>
  </si>
  <si>
    <t>Ústřední topení, rozvodné potrubí</t>
  </si>
  <si>
    <t>733110803</t>
  </si>
  <si>
    <t>Demontáž potrubí ocelového závitového DN do 15</t>
  </si>
  <si>
    <t>-984877609</t>
  </si>
  <si>
    <t>733110806</t>
  </si>
  <si>
    <t>Demontáž potrubí ocelového závitového DN přes 32 do 50</t>
  </si>
  <si>
    <t>1053317692</t>
  </si>
  <si>
    <t>733191917</t>
  </si>
  <si>
    <t>Zaslepení potrubí ocelového závitového zavařením a skováním DN 40</t>
  </si>
  <si>
    <t>-2072618532</t>
  </si>
  <si>
    <t>733193810</t>
  </si>
  <si>
    <t>Rozřezání konzoly, podpěry nebo výložníku pro potrubí z L profilu do 50x50x5 mm</t>
  </si>
  <si>
    <t>1705178254</t>
  </si>
  <si>
    <t>998 73-3201</t>
  </si>
  <si>
    <t>Přesun hmot pro rozvody potrubí výška objektu do 6 m</t>
  </si>
  <si>
    <t>-1187943531</t>
  </si>
  <si>
    <t>Ústřední topení, otopná tělesa</t>
  </si>
  <si>
    <t>735221834</t>
  </si>
  <si>
    <t>Demontáž registru trubkového hladkého DN 80 dl do 3 m čtyřpramenný</t>
  </si>
  <si>
    <t>-498475053</t>
  </si>
  <si>
    <t>998734203</t>
  </si>
  <si>
    <t>Přesun hmot pro armatury v objektu výšky do 6 m</t>
  </si>
  <si>
    <t>-64466077</t>
  </si>
  <si>
    <t>Ostatní položky</t>
  </si>
  <si>
    <t>3-001</t>
  </si>
  <si>
    <t>vypuštění  a odstavení  systému</t>
  </si>
  <si>
    <t>1226183072</t>
  </si>
  <si>
    <t>3-002</t>
  </si>
  <si>
    <t>vyčištění - úklid</t>
  </si>
  <si>
    <t>-2076938202</t>
  </si>
  <si>
    <t>3-003</t>
  </si>
  <si>
    <t>přesun hmot ,roztřídění odpadu , nakládka</t>
  </si>
  <si>
    <t>555270522</t>
  </si>
  <si>
    <t>3-004</t>
  </si>
  <si>
    <t>Odvoz odpadu včetně ekologické likvidace</t>
  </si>
  <si>
    <t>-986700094</t>
  </si>
  <si>
    <t>D.1.403.6 - ZTI</t>
  </si>
  <si>
    <t>ing. Petr Zdeněk</t>
  </si>
  <si>
    <t>D1 - ZTI</t>
  </si>
  <si>
    <t xml:space="preserve">    D2 - Vodovod</t>
  </si>
  <si>
    <t xml:space="preserve">    D3 - Kanalizace</t>
  </si>
  <si>
    <t xml:space="preserve">    D4 - Zařizovací předměty</t>
  </si>
  <si>
    <t xml:space="preserve">    D5 - Ostatní konstrukce a práce</t>
  </si>
  <si>
    <t>Vodovod</t>
  </si>
  <si>
    <t>2.001</t>
  </si>
  <si>
    <t>Potrubní systém z ušlechtilé oceli s lisovacími spojkami d22x1,2</t>
  </si>
  <si>
    <t>-263175603</t>
  </si>
  <si>
    <t>Poznámka k položce:_x000D_
Potrubní systém z ušlechtilé oceli s lisovacími spojkami d22x1,2. Trubky svařované laserem, podle EN 10088 a EN 10312. Materiálová třída potrubí č. 1.4521 (AISI 444) (X2CrMoTi 18-2), s hodnotou PRE 24,1 (ekvivalent odolnosti proti bodové korozi). Lisovací tvarovky s EPDM těsněním. Lisovací spoje tvarovek d20 mm s dvojitým zalisováním a válcovým vedením trubky. Všechny tvarovky s bezpečnostní konturou pro detekci nezalisovaných spojů (u tlakové zkoušky vodou v rozmezí od 0,1 MPa do 0,65 MPa, u suché zkoušky těsnosti stlačeným vzduchem nebo inertními plyny v rozmezí od 22 hPa do 0,3 MPa).</t>
  </si>
  <si>
    <t>2.002</t>
  </si>
  <si>
    <t>Demontáž stávajícího umyvadla v m.č. 104, zaslepení přívodu vody a kanalizace</t>
  </si>
  <si>
    <t>-2114013256</t>
  </si>
  <si>
    <t>2.003</t>
  </si>
  <si>
    <t>Montáž potrubí včetně závěsného materiálu</t>
  </si>
  <si>
    <t>-1886194014</t>
  </si>
  <si>
    <t>2.004</t>
  </si>
  <si>
    <t>Štítky na označení rozvodů ZTI, D+M</t>
  </si>
  <si>
    <t>-1490265196</t>
  </si>
  <si>
    <t>2.005</t>
  </si>
  <si>
    <t>Tlaková zkouška vodovodu</t>
  </si>
  <si>
    <t>524030815</t>
  </si>
  <si>
    <t>2.006</t>
  </si>
  <si>
    <t>Proplach a dezinfekce vodovodu</t>
  </si>
  <si>
    <t>-1700212855</t>
  </si>
  <si>
    <t>2.007</t>
  </si>
  <si>
    <t>Tepelná izolace Mirelon 20mm, D+M</t>
  </si>
  <si>
    <t>595992806</t>
  </si>
  <si>
    <t>2.008</t>
  </si>
  <si>
    <t>Výtokové ventily DN 15 ( se šroubením pro hadici)</t>
  </si>
  <si>
    <t>-2014954338</t>
  </si>
  <si>
    <t>2.009</t>
  </si>
  <si>
    <t>Montáž armatur</t>
  </si>
  <si>
    <t>1742376959</t>
  </si>
  <si>
    <t>Kanalizace</t>
  </si>
  <si>
    <t>3.001</t>
  </si>
  <si>
    <t>Kanalizační plastové svodné potrubí PVC KG 110 SN10 ( položka obsahuje montáž , uložení , tvarovky, spojovací materiál )</t>
  </si>
  <si>
    <t>2075811730</t>
  </si>
  <si>
    <t>3.002</t>
  </si>
  <si>
    <t>Kanalizační plastové potrubí HT 50 ( položka obsahuje montáž , uložení , tvarovky, spojovací materiál )</t>
  </si>
  <si>
    <t>-590424615</t>
  </si>
  <si>
    <t>3.003</t>
  </si>
  <si>
    <t>Montáž potrubí</t>
  </si>
  <si>
    <t>-412340956</t>
  </si>
  <si>
    <t>3.004</t>
  </si>
  <si>
    <t>Proplach potrubí</t>
  </si>
  <si>
    <t>1543576929</t>
  </si>
  <si>
    <t>3.005</t>
  </si>
  <si>
    <t>Přivětrávací hlavice DN50, D+M</t>
  </si>
  <si>
    <t>-745147776</t>
  </si>
  <si>
    <t>Zařizovací předměty</t>
  </si>
  <si>
    <t>Umyvadlo 60x45</t>
  </si>
  <si>
    <t>685533971</t>
  </si>
  <si>
    <t>Sifon umyvadlový, trubkový 40</t>
  </si>
  <si>
    <t>1257402927</t>
  </si>
  <si>
    <t>Montáž zařizovacích předmětů</t>
  </si>
  <si>
    <t>-918414704</t>
  </si>
  <si>
    <t>Plochý vodotěsný odvodňovací žlab šířka 135 mm, se spádovým dnem, s odtokem, krycí litinová mříž nosnost 1 tuna, integrované těsnění, materiál polymerický beton, D+M</t>
  </si>
  <si>
    <t>-2002828342</t>
  </si>
  <si>
    <t>Bezpečnostní oční sprcha, kompletní dodávka a montáž</t>
  </si>
  <si>
    <t>-532517802</t>
  </si>
  <si>
    <t>Poznámka k položce:_x000D_
kompletní dodávka a montáž</t>
  </si>
  <si>
    <t>D5</t>
  </si>
  <si>
    <t>Ostatní konstrukce a práce</t>
  </si>
  <si>
    <t>5.001</t>
  </si>
  <si>
    <t>Přesun hmot</t>
  </si>
  <si>
    <t>1764390865</t>
  </si>
  <si>
    <t>5.002</t>
  </si>
  <si>
    <t>Odvoz a ekologická likvidace odpadu</t>
  </si>
  <si>
    <t>705885635</t>
  </si>
  <si>
    <t>SO-404 - Lapáky písku</t>
  </si>
  <si>
    <t>D.1.404.1 - Architektonicko-stavební část</t>
  </si>
  <si>
    <t xml:space="preserve">    5 - Komunikace pozemní</t>
  </si>
  <si>
    <t xml:space="preserve">    98 - Sanace</t>
  </si>
  <si>
    <t>113107222</t>
  </si>
  <si>
    <t>Odstranění podkladu z kameniva drceného tl přes 100 do 200 mm strojně pl přes 200 m2</t>
  </si>
  <si>
    <t>524218457</t>
  </si>
  <si>
    <t>MK - beton</t>
  </si>
  <si>
    <t xml:space="preserve">štěrkodrť tl. 15 cm </t>
  </si>
  <si>
    <t>22,40*1,00" odkokávka při vnější stěně lapáku písku</t>
  </si>
  <si>
    <t>113107331</t>
  </si>
  <si>
    <t>Odstranění podkladu z betonu prostého tl přes 100 do 150 mm strojně pl do 50 m2</t>
  </si>
  <si>
    <t>-102210313</t>
  </si>
  <si>
    <t xml:space="preserve">směs stmelená cementem tl. 15 cm </t>
  </si>
  <si>
    <t>113107332</t>
  </si>
  <si>
    <t>Odstranění podkladu z betonu prostého tl přes 150 do 300 mm strojně pl do 50 m2</t>
  </si>
  <si>
    <t>794652482</t>
  </si>
  <si>
    <t xml:space="preserve">cementobetonový kryt tl. 20 cm </t>
  </si>
  <si>
    <t>-1776662609</t>
  </si>
  <si>
    <t>20,10*1,20" odkokávka při vnější stěně lapáku písku</t>
  </si>
  <si>
    <t>5,60*3,80" dmychárna</t>
  </si>
  <si>
    <t>131151100</t>
  </si>
  <si>
    <t>Hloubení jam nezapažených v hornině třídy těžitelnosti I skupiny 1 a 2 objem do 20 m3 strojně</t>
  </si>
  <si>
    <t>359031176</t>
  </si>
  <si>
    <t>dmychárna</t>
  </si>
  <si>
    <t>"geologie h.2 ... 15%" 7,448*0,15</t>
  </si>
  <si>
    <t>131251100</t>
  </si>
  <si>
    <t>Hloubení jam nezapažených v hornině třídy těžitelnosti I skupiny 3 objem do 20 m3 strojně</t>
  </si>
  <si>
    <t>-298559985</t>
  </si>
  <si>
    <t>viz přípoha D.1.404.1.1,  D.1.404.1.5,  D.1.404.1.6</t>
  </si>
  <si>
    <t>5,60*3,80*0,45" dmychárna</t>
  </si>
  <si>
    <t>-21,28*0,10"ornice 10cm</t>
  </si>
  <si>
    <t>"geologie h.3 ... 85%" 7,448*0,85</t>
  </si>
  <si>
    <t>132151253</t>
  </si>
  <si>
    <t>Hloubení rýh nezapažených š do 2000 mm v hornině třídy těžitelnosti I skupiny 1 a 2 objem do 100 m3 strojně</t>
  </si>
  <si>
    <t>1604772668</t>
  </si>
  <si>
    <t>výpočet v položce výkop rýh skupiny 3</t>
  </si>
  <si>
    <t>"geologie h.2 ... 15%"  58,553*0,15</t>
  </si>
  <si>
    <t>132251253</t>
  </si>
  <si>
    <t>Hloubení rýh nezapažených š do 2000 mm v hornině třídy těžitelnosti I skupiny 3 objem do 100 m3 strojně</t>
  </si>
  <si>
    <t>1050478098</t>
  </si>
  <si>
    <t>(22,40*1,00*1,00)+(5,90*1,00*1,00)" odkokávka při vnější stěně lapáku písku</t>
  </si>
  <si>
    <t>(22,40*1,00*1,20)+(9,80*1,9*1,00)-(0,45*0,60*1,00*3)" odkokávka při vnější stěně lapáku písku</t>
  </si>
  <si>
    <t>-9,484" podlaha v hale</t>
  </si>
  <si>
    <t>-22,40*0,50" MK - beton</t>
  </si>
  <si>
    <t>-24,12*0,10" ornice 10cm</t>
  </si>
  <si>
    <t xml:space="preserve"> dmychárna</t>
  </si>
  <si>
    <t>((5,60+2,60)*2*0,60*0,88)" základové pasy</t>
  </si>
  <si>
    <t>"geologie h.3 ... 85%" 58,553*0,85</t>
  </si>
  <si>
    <t>1414688326</t>
  </si>
  <si>
    <t>45,40*0,10</t>
  </si>
  <si>
    <t>meziskládka ornice zpět</t>
  </si>
  <si>
    <t>24,12*0,10</t>
  </si>
  <si>
    <t>(22,40*1,00*1,10)*2" zpětný zásyp ... odkokávka při vnější stěně lapáku písku</t>
  </si>
  <si>
    <t>-155413137</t>
  </si>
  <si>
    <t>1,117+6,331+8,783+49,77" výkop 1-3</t>
  </si>
  <si>
    <t>-(22,40*1,00*1,10)" zpětný zásyp</t>
  </si>
  <si>
    <t>167151101</t>
  </si>
  <si>
    <t>Nakládání výkopku z hornin třídy těžitelnosti I skupiny 1 až 3 do 100 m3</t>
  </si>
  <si>
    <t>-2018605933</t>
  </si>
  <si>
    <t>24,64" meziskládka hornina 1-3</t>
  </si>
  <si>
    <t>4,54"meziskládka ornice</t>
  </si>
  <si>
    <t>1036605816</t>
  </si>
  <si>
    <t>174151101</t>
  </si>
  <si>
    <t>Zásyp jam, šachet rýh nebo kolem objektů sypaninou se zhutněním</t>
  </si>
  <si>
    <t>-632569362</t>
  </si>
  <si>
    <t>(22,40*1,00*1,10)" hornina vhodná pro zpětný zásyp</t>
  </si>
  <si>
    <t>49,894-24,64" hornina nevhodná pro zpětný zásyp ... nová</t>
  </si>
  <si>
    <t>58310008T</t>
  </si>
  <si>
    <t>Vhodný zásypový materiál pro místní komunikace dle TP 146 včetně dopravy na staveniště</t>
  </si>
  <si>
    <t>828876499</t>
  </si>
  <si>
    <t>25,254*1,1*1,01</t>
  </si>
  <si>
    <t>181451312</t>
  </si>
  <si>
    <t>Založení trávníku strojně v jedné operaci ve svahu přes 1:5 do 1:2</t>
  </si>
  <si>
    <t>-375179482</t>
  </si>
  <si>
    <t>24,12 "ornice z meziskládky</t>
  </si>
  <si>
    <t>00572472</t>
  </si>
  <si>
    <t>osivo směs travní krajinná-rovinná</t>
  </si>
  <si>
    <t>-16706098</t>
  </si>
  <si>
    <t>24,12*0,04*1,035</t>
  </si>
  <si>
    <t>182351133</t>
  </si>
  <si>
    <t>Rozprostření ornice pl přes 500 m2 ve svahu přes 1:5 tl vrstvy do 200 mm strojně</t>
  </si>
  <si>
    <t>-1668063688</t>
  </si>
  <si>
    <t>24,12"ornice z meziskládky</t>
  </si>
  <si>
    <t>273313511</t>
  </si>
  <si>
    <t>Základové desky z betonu tř. C 12/15</t>
  </si>
  <si>
    <t>819521129</t>
  </si>
  <si>
    <t xml:space="preserve">podkladní beton tl.100mm </t>
  </si>
  <si>
    <t>4,40*2,60*0,10</t>
  </si>
  <si>
    <t>-1227054181</t>
  </si>
  <si>
    <t>((5,60+2,60)*2*0,60*0,88)" dmychárna základ</t>
  </si>
  <si>
    <t>311234221</t>
  </si>
  <si>
    <t>Zdivo jednovrstvé z cihel děrovaných do P10 na maltu M10 tl 200 mm</t>
  </si>
  <si>
    <t>1348920000</t>
  </si>
  <si>
    <t>((3,60+5,60+3,60)*0,50)" dmychárna - atika</t>
  </si>
  <si>
    <t>311235151</t>
  </si>
  <si>
    <t>Zdivo jednovrstvé z cihel broušených do P10 na tenkovrstvou maltu tl 300 mm</t>
  </si>
  <si>
    <t>1537963432</t>
  </si>
  <si>
    <t>3,00*2,10*3" zazdění otvorů po vybouraných oknech z keramického zdiva</t>
  </si>
  <si>
    <t>311237111</t>
  </si>
  <si>
    <t>Zdivo jednovrstvé tepelně izolační z cihel broušených na tenkovrstvou maltu U přes 0,26 do 0,30 W/m2K tl zdiva 300 mm</t>
  </si>
  <si>
    <t>-1561575467</t>
  </si>
  <si>
    <t>((5,60+3,20)*2*3,00)-(1,65*2,70)" dmychárna</t>
  </si>
  <si>
    <t>-0,70*0,50*2" odpočet prostupů P/01 ... 2ks</t>
  </si>
  <si>
    <t>-1317893045</t>
  </si>
  <si>
    <t>lapáky písku</t>
  </si>
  <si>
    <t>(26,70*3,225*0,20)+(26,70*0,70*0,20)+(26,70*2,025*((0,60+1,60)/2))" dno</t>
  </si>
  <si>
    <t>(26,90*3,225*0,20)+(26,90*0,70*0,20)+(26,90*2,025*((0,60+1,60)/2))" dno</t>
  </si>
  <si>
    <t xml:space="preserve">((3,225*3,35*0,25)+(3,225*1,36*0,20)+(3,225*1,25*((1,99+3,35)/2)))*2" odtok </t>
  </si>
  <si>
    <t>631319175R</t>
  </si>
  <si>
    <t>Příplatek k vyrovnácímu nebo spádového betonu za stržení povrchu spodní vrstvy před vložením výztuže</t>
  </si>
  <si>
    <t>1856089615</t>
  </si>
  <si>
    <t>631362021.1</t>
  </si>
  <si>
    <t>Výztuž ze svařovaných sítí z drátů typu KARI</t>
  </si>
  <si>
    <t>-1471981654</t>
  </si>
  <si>
    <t>výztuž kari sítí 150/150/6... hmotnost 3,03 kg/m2</t>
  </si>
  <si>
    <t>(2,25+0,60+1,00+0,60)*26,70*0,00303*1,1" dno</t>
  </si>
  <si>
    <t>(2,25+0,60+1,00+0,60)*26,90*0,00303*1,1" dno</t>
  </si>
  <si>
    <t>((0,20+2,35+0,25+0,42)*3,225)*0,00303*1,1*2</t>
  </si>
  <si>
    <t>Komunikace pozemní</t>
  </si>
  <si>
    <t>564851111</t>
  </si>
  <si>
    <t>Podklad ze štěrkodrtě ŠD tl 150 mm</t>
  </si>
  <si>
    <t>-1580527160</t>
  </si>
  <si>
    <t>22,40*1,00" odkokávka při vnější stěně lapáku písku ... štěrkodrť 0-63mm</t>
  </si>
  <si>
    <t>3,00*2,10" po zbourané přístavbě z keramického zdiva ... štěrkodrť 0-63mm</t>
  </si>
  <si>
    <t>567122114</t>
  </si>
  <si>
    <t>Podklad ze směsi stmelené cementem SC C 8/10 (KSC I) tl 150 mm</t>
  </si>
  <si>
    <t>-1057348297</t>
  </si>
  <si>
    <t xml:space="preserve">směs stmelená cementem </t>
  </si>
  <si>
    <t>22,40*1,00" odkokávka při vnější stěně lapáku písku ... směs stmelená cementem SC C 8/10</t>
  </si>
  <si>
    <t>3,00*2,10" po zbourané přístavbě z keramického zdiva ... směs stmelená cementem SC C 8/10</t>
  </si>
  <si>
    <t>581131211</t>
  </si>
  <si>
    <t>Kryt cementobetonový vozovek skupiny CB II tl 200 mm</t>
  </si>
  <si>
    <t>274280687</t>
  </si>
  <si>
    <t xml:space="preserve">cementobetonový kryt </t>
  </si>
  <si>
    <t>22,40*1,00" odkokávka při vnější stěně lapáku písku ... cementobetonový kryt CBII</t>
  </si>
  <si>
    <t>3,00*2,10" po zbourané přístavbě z keramického zdiva ... cementobetonový kryt CBII</t>
  </si>
  <si>
    <t>919726222R</t>
  </si>
  <si>
    <t>Separační PE folie</t>
  </si>
  <si>
    <t>180348093</t>
  </si>
  <si>
    <t>separační PE folie</t>
  </si>
  <si>
    <t>22,40*1,00" odkokávka při vnější stěně lapáku písku ... separační PE folie</t>
  </si>
  <si>
    <t>3,00*2,10" po zbourané přístavbě z keramického zdiva ... separační PE folie</t>
  </si>
  <si>
    <t>564251111</t>
  </si>
  <si>
    <t>Podklad nebo podsyp ze štěrkopísku ŠP tl 150 mm</t>
  </si>
  <si>
    <t>-1521519502</t>
  </si>
  <si>
    <t>Poznámka k položce:_x000D_
pískové lože okapového chodníčku</t>
  </si>
  <si>
    <t>okapový chodník</t>
  </si>
  <si>
    <t>(14,00+5,30+2,20+19,00+10,00)*0,50</t>
  </si>
  <si>
    <t>611321131</t>
  </si>
  <si>
    <t>Vápenocementový štuk vnitřních rovných stropů tloušťky do 3 mm</t>
  </si>
  <si>
    <t>74474937</t>
  </si>
  <si>
    <t>(5,00*3,20)" strop</t>
  </si>
  <si>
    <t>612321121</t>
  </si>
  <si>
    <t>Vápenocementová omítka hladká jednovrstvá vnitřních stěn nanášená ručně</t>
  </si>
  <si>
    <t>1806866864</t>
  </si>
  <si>
    <t>hala lapáku písku</t>
  </si>
  <si>
    <t>po zazdění otvorů po vybouraných oknech ... 100%</t>
  </si>
  <si>
    <t>3,00*2,10*3</t>
  </si>
  <si>
    <t>((5,00+3,20)*2*2,80)-(1,65*2,70)+((2,70+1,65+2,70)*0,20)" stěny</t>
  </si>
  <si>
    <t>612321131</t>
  </si>
  <si>
    <t>Vápenocementový štuk vnitřních stěn tloušťky do 3 mm</t>
  </si>
  <si>
    <t>-15349710</t>
  </si>
  <si>
    <t>612325131</t>
  </si>
  <si>
    <t>Omítka sanační jádrová vnitřních stěn nanášená ručně</t>
  </si>
  <si>
    <t>722186343</t>
  </si>
  <si>
    <t>(16,20+18,20+19,80)*0,40" po vybourání dvou řad stávajícího keramického obkladu</t>
  </si>
  <si>
    <t>612325411</t>
  </si>
  <si>
    <t>Oprava vnitřní vápenocementové hladké omítky tl do 20 mm stěn v rozsahu plochy do 10 %</t>
  </si>
  <si>
    <t>-1992295411</t>
  </si>
  <si>
    <t>omítka vnitřní ... cca 10%</t>
  </si>
  <si>
    <t>(((16,20+18,20+19,80)*3,68)+(17,10*2,00))*0,10" stávající omítky</t>
  </si>
  <si>
    <t>612328131</t>
  </si>
  <si>
    <t>Sanační štuk vnitřních stěn tloušťky do 3 mm</t>
  </si>
  <si>
    <t>-103188887</t>
  </si>
  <si>
    <t>2074858526</t>
  </si>
  <si>
    <t>viz přípoha D.1.404.1.1,  D.1.404.1.5,  D.1.404.1.6,  D.1.404.1.7</t>
  </si>
  <si>
    <t>omítka vnější ... cca 15%</t>
  </si>
  <si>
    <t>((18,30*7,67)-(3,00*3,30)-(3,60*7,10))*0,15" pohled západní</t>
  </si>
  <si>
    <t>((18,30*7,67)-(3,00*3,30))*0,15" pohled východní</t>
  </si>
  <si>
    <t>(((0,90+0,90)*6,80)+(15,60*1,80))*0,15" pohled severní</t>
  </si>
  <si>
    <t>(15,60*8,30)*0,15" pohled jižní</t>
  </si>
  <si>
    <t>soklová část fasády ... 100%</t>
  </si>
  <si>
    <t>(18,30*0,30)" pohled západní</t>
  </si>
  <si>
    <t>(18,30*0,30)" pohled východní</t>
  </si>
  <si>
    <t>((0,90+0,90)*0,30)" pohled severní</t>
  </si>
  <si>
    <t>(15,60*0,30)" pohled jižní</t>
  </si>
  <si>
    <t>((3,80+3,60)*3,60)+(5,60*3,10)-(1,65*2,70)+((2,00+3,80)*1,70)</t>
  </si>
  <si>
    <t>1181814694</t>
  </si>
  <si>
    <t>(18,30*7,67)-(3,00*3,30)-(3,60*7,10)" pohled západní</t>
  </si>
  <si>
    <t>(18,30*7,67)-(3,00*3,30)" pohled východní</t>
  </si>
  <si>
    <t>((0,90+0,90)*6,80)+(15,60*1,80)" pohled severní</t>
  </si>
  <si>
    <t>(15,60*8,30)" pohled jižní</t>
  </si>
  <si>
    <t>penetrace (např: Cemix 2620)</t>
  </si>
  <si>
    <t>-1370903768</t>
  </si>
  <si>
    <t>((3,80+3,60)*0,30)+(5,60*0,30)-(1,65*0,30)</t>
  </si>
  <si>
    <t>1796220947</t>
  </si>
  <si>
    <t>-1532430839</t>
  </si>
  <si>
    <t>-1917001024</t>
  </si>
  <si>
    <t>631311135</t>
  </si>
  <si>
    <t>Mazanina tl přes 120 do 240 mm z betonu prostého bez zvýšených nároků na prostředí tř. C 20/25</t>
  </si>
  <si>
    <t>1209833990</t>
  </si>
  <si>
    <t>(5,00*3,20*0,15)-(1,35*1,23*0,15)+(1,65*0,30*0,15)" dmychárna</t>
  </si>
  <si>
    <t>631311235</t>
  </si>
  <si>
    <t>Mazanina tl přes 120 do 240 mm z betonu prostého se zvýšenými nároky na prostředí tř. C 30/37</t>
  </si>
  <si>
    <t>-539190157</t>
  </si>
  <si>
    <t>oprava podlahy v hale</t>
  </si>
  <si>
    <t>(9,80*1,9*0,40)-(0,45*0,60*0,40*3)+(5,90*1,00*0,40)</t>
  </si>
  <si>
    <t>631319175</t>
  </si>
  <si>
    <t>710563658</t>
  </si>
  <si>
    <t>631362021</t>
  </si>
  <si>
    <t>Výztuž mazanin svařovanými sítěmi Kari</t>
  </si>
  <si>
    <t>-1080602432</t>
  </si>
  <si>
    <t>((5,00*3,20)-(1,35*1,23)+(1,65*0,30))*0,00303*1,1" dmychárna</t>
  </si>
  <si>
    <t>635111232</t>
  </si>
  <si>
    <t>Násyp pod podlahy z drobného kameniva 0-4 se zhutněním</t>
  </si>
  <si>
    <t>441683086</t>
  </si>
  <si>
    <t>637211124</t>
  </si>
  <si>
    <t>Okapový chodník z betonových dlaždic tl 50 mm kladených do písku se zalitím spár MC</t>
  </si>
  <si>
    <t>137992980</t>
  </si>
  <si>
    <t>732-412</t>
  </si>
  <si>
    <t>Vyčerpání, vypuštění kalů a splašk.vod z nádrží včetně likvidace</t>
  </si>
  <si>
    <t>-8669600</t>
  </si>
  <si>
    <t>komory lapáku písku</t>
  </si>
  <si>
    <t>1,00" 1 komora lapáku písku</t>
  </si>
  <si>
    <t>1,00"2 komora lapáku písku</t>
  </si>
  <si>
    <t>933901111</t>
  </si>
  <si>
    <t>Provedení zkoušky vodotěsnosti nádrže do 1000 m3</t>
  </si>
  <si>
    <t>-1414148860</t>
  </si>
  <si>
    <t>Poznámka k položce:_x000D_
Včetně napuštění a vypuštění vody z nádrže po skončení zkoušky.</t>
  </si>
  <si>
    <t>(3,62*1,95*26,70)+(2,41*1,00*26,70)+(0,60*0,80*26,70)" 1 komora lapáku písku</t>
  </si>
  <si>
    <t>(3,62*1,95*26,90)+(2,41*1,00*26,90)+(0,60*0,80*26,90)" 2 komora lapáku písku</t>
  </si>
  <si>
    <t>08211320</t>
  </si>
  <si>
    <t>voda pitná pro smluvní odběratele</t>
  </si>
  <si>
    <t>-1192957055</t>
  </si>
  <si>
    <t>ztratné 3%</t>
  </si>
  <si>
    <t>((3,62*1,95*26,70)+(2,41*1,00*26,70)+(0,60*0,80*26,70))*1,03" 1 komora lapáku písku</t>
  </si>
  <si>
    <t>((3,62*1,95*26,90)+(2,41*1,00*26,90)+(0,60*0,80*26,90))*1,03" 2 komora lapáku písku</t>
  </si>
  <si>
    <t>933901312</t>
  </si>
  <si>
    <t>Naplnění a vyprázdnění nádrže pro propláchnutí přes 1000 m3</t>
  </si>
  <si>
    <t>-1945673601</t>
  </si>
  <si>
    <t>938901411</t>
  </si>
  <si>
    <t>Dezinfekce nádrže roztokem chlornanu sodného</t>
  </si>
  <si>
    <t>-671930498</t>
  </si>
  <si>
    <t>1333307223</t>
  </si>
  <si>
    <t>Dvojice přítokových žlabů</t>
  </si>
  <si>
    <t>(0,98+0,20+0,98+1,00+0,98+0,60+0,98+1,00+0,98+0,20+0,50)*10,00</t>
  </si>
  <si>
    <t>(3,23*2,90*2)-(0,60*0,20*2)-(((0,60+1,80)/2)*2,00*2)" čelní stěny komor lapáku písku</t>
  </si>
  <si>
    <t>(3,00*26,70)+(2,95*26,70)+(2,15*3,22)+(0,60*1,00)+(0,50*3,22)+(3,25*3,22)+(1,60*3,14*0,30)-(0,80*0,80*3,14*2)" stěny komor lapáku písku</t>
  </si>
  <si>
    <t>(3,00*26,970)+(3,95*26,90)+(2,15*3,22)+(0,60*1,00)+(0,50*3,22)+(3,25*3,22)+(1,60*3,14*0,30)-(0,80*0,80*3,14*2)" stěny komor lapáku písku</t>
  </si>
  <si>
    <t>(2,25+0,60+1,00+0,60)*26,70" dno</t>
  </si>
  <si>
    <t>(2,25+0,60+1,00+0,60)*26,90" dno</t>
  </si>
  <si>
    <t>((0,20+2,35+0,25+0,42)*3,225)*2" dno před odtokem</t>
  </si>
  <si>
    <t>odtoková část lapáku písku</t>
  </si>
  <si>
    <t>(3,20*3,23)+(1,50*4,23)+(1,20*1,80)" dno</t>
  </si>
  <si>
    <t>(7,45*3,37)+(1,80*2,17*2)" stěny</t>
  </si>
  <si>
    <t>šachta na obtoku</t>
  </si>
  <si>
    <t>(2,00*1,20)" dno</t>
  </si>
  <si>
    <t>((2,00+1,20+2,00)*2,20)+(1,20*1,20)" stěny</t>
  </si>
  <si>
    <t>16829328</t>
  </si>
  <si>
    <t>1,00*10,00*2</t>
  </si>
  <si>
    <t>(9,80*1,90)+(8,40*15,60)+(9,80*4,05)</t>
  </si>
  <si>
    <t>5,00*3,20</t>
  </si>
  <si>
    <t>-737832062</t>
  </si>
  <si>
    <t>953-334R2</t>
  </si>
  <si>
    <t>Zednické zapravení prostupů včetně úpravy povrchů</t>
  </si>
  <si>
    <t>-389764506</t>
  </si>
  <si>
    <t xml:space="preserve">Poznámka k položce:_x000D_
příloha D.1.409.1.8 </t>
  </si>
  <si>
    <t>výpis prostupů</t>
  </si>
  <si>
    <t>-1983487865</t>
  </si>
  <si>
    <t>308280668</t>
  </si>
  <si>
    <t>985422223R</t>
  </si>
  <si>
    <t>Dodatečně izolování polyuretanovou injektáží v patě zdiva</t>
  </si>
  <si>
    <t>1092046919</t>
  </si>
  <si>
    <t>(16,20+18,20+19,80)" injektáží v patě obvodového zdiva</t>
  </si>
  <si>
    <t>-683826012</t>
  </si>
  <si>
    <t>((18,30+15,60)*2*8,60)" vnější lešení</t>
  </si>
  <si>
    <t>komory lapáku písku+odtoková část lapáku písku</t>
  </si>
  <si>
    <t>((32,15+6,60+29,10)*2,00)" vnější lešení</t>
  </si>
  <si>
    <t xml:space="preserve">dmychárna </t>
  </si>
  <si>
    <t>((5,60+3,80)*2*3,60)" vnější lešení</t>
  </si>
  <si>
    <t>538961151</t>
  </si>
  <si>
    <t>"odhad nájmu 1 měsíc" 786,46*30</t>
  </si>
  <si>
    <t>-91243361</t>
  </si>
  <si>
    <t>786,46 "demontáž</t>
  </si>
  <si>
    <t>-2040446584</t>
  </si>
  <si>
    <t>((18,00+15,00)*2*7,68)" vnitřní lešení</t>
  </si>
  <si>
    <t>((28,70+3,22+28,90+3,22)*5,10)+((26,7+26,90)*3,95)+(3,22*4*3,95)+((3,30+7,45+1,50)*2,17)" vnitřní lešení</t>
  </si>
  <si>
    <t>((2,00+1,20)*2*2,20)" vnitřní lešení</t>
  </si>
  <si>
    <t>((5,00+3,20)*2*3,30)" vnitřní lešení</t>
  </si>
  <si>
    <t>762-R01</t>
  </si>
  <si>
    <t>Demontáž dřevěných trámů pultové střechy</t>
  </si>
  <si>
    <t>-91071176</t>
  </si>
  <si>
    <t>viz přípoha D.1.404.1.1,  D.1.404.1.2,  D.1.404.1.3,  D.1.404.1.4</t>
  </si>
  <si>
    <t>Přístavba z keramického zdiva</t>
  </si>
  <si>
    <t>1,00" nosná konstrukce střechy</t>
  </si>
  <si>
    <t>391718536</t>
  </si>
  <si>
    <t>809900326</t>
  </si>
  <si>
    <t>svody z podokapního žlabu</t>
  </si>
  <si>
    <t>7,90*4</t>
  </si>
  <si>
    <t>765131851</t>
  </si>
  <si>
    <t>Demontáž vlnité plastové krytiny sklonu do 30° do suti</t>
  </si>
  <si>
    <t>-41254737</t>
  </si>
  <si>
    <t>3,00*2,10" plastový vlnovec střechy</t>
  </si>
  <si>
    <t>767132811R</t>
  </si>
  <si>
    <t>Demontáž ocelového pláště do suti</t>
  </si>
  <si>
    <t>-750861899</t>
  </si>
  <si>
    <t>ocelové plášť</t>
  </si>
  <si>
    <t>13,80*2,15</t>
  </si>
  <si>
    <t>Bourání zdiva z keramických cihel</t>
  </si>
  <si>
    <t>-32788039</t>
  </si>
  <si>
    <t>((2,60+1,70)*2*2,00*0,15)-(0,80*1,97*0,15)</t>
  </si>
  <si>
    <t>-1155701428</t>
  </si>
  <si>
    <t>1227425870</t>
  </si>
  <si>
    <t>0,80*1,97" plechové dveře</t>
  </si>
  <si>
    <t>978013121</t>
  </si>
  <si>
    <t>Otlučení (osekání) vnitřní vápenné nebo vápenocementové omítky stěn v rozsahu přes 5 do 10 %</t>
  </si>
  <si>
    <t>1663609972</t>
  </si>
  <si>
    <t>((16,20+18,20+19,80)*3,68)+(17,10*2,00)" stěny celkem</t>
  </si>
  <si>
    <t>978015341</t>
  </si>
  <si>
    <t>Otlučení (osekání) vnější vápenné nebo vápenocementové omítky stupně členitosti 1 a 2 v rozsahu přes 20 do 30 %</t>
  </si>
  <si>
    <t>-786753981</t>
  </si>
  <si>
    <t>978059541</t>
  </si>
  <si>
    <t>Odsekání a odebrání obkladů stěn z vnitřních obkládaček plochy přes 1 m2</t>
  </si>
  <si>
    <t>-1852564721</t>
  </si>
  <si>
    <t>dvě řady stávajícího keramického obkladu</t>
  </si>
  <si>
    <t>(16,20+18,20+19,80)*0,40</t>
  </si>
  <si>
    <t>878521456</t>
  </si>
  <si>
    <t>791016732</t>
  </si>
  <si>
    <t>stěny lapáků písků</t>
  </si>
  <si>
    <t>(32,30*2,00*0,60)+(31,4*2,00*0,60)-(1,00*0,98*0,60*2)+(4,23*2,00*0,50)</t>
  </si>
  <si>
    <t>(29,50*0,20*0,60)+(3,63*0,98*0,60)+(3,63*0,98*0,30)+(3,63*3,95*0,20*2)-(0,80*0,80*3,14*0,20*2)</t>
  </si>
  <si>
    <t>-1451501198</t>
  </si>
  <si>
    <t>spádový beton lapáků písků</t>
  </si>
  <si>
    <t>((0,60+(1,00/2))*2,43*27,00)+(0,60*0,20*27,00)</t>
  </si>
  <si>
    <t>((0,60+(1,00/2))*2,43*26,70)+(0,60*0,20*26,70)</t>
  </si>
  <si>
    <t>výplňový a spádový beton lapáků písků</t>
  </si>
  <si>
    <t>((3,63*0,225*3,35)+(3,63*(1,36+(1,99/2))*1,475))*2</t>
  </si>
  <si>
    <t>podlaha v hale</t>
  </si>
  <si>
    <t>Přístavba z keramického zdiva - podlaha</t>
  </si>
  <si>
    <t>3,00*2,10*0,40</t>
  </si>
  <si>
    <t>Sanace</t>
  </si>
  <si>
    <t>985-001R</t>
  </si>
  <si>
    <t>Zkoušky a diagnostika pro sanační práce, návrh sanace</t>
  </si>
  <si>
    <t>-856545702</t>
  </si>
  <si>
    <t>Poznámka k položce:_x000D_
- zkoušky a diagnostika prováděné před, v průběhu a po provedené sanaci_x000D_
- vypracování konkrétního návrhu sanace na základě podrobné diagnostiky před zahájením prací</t>
  </si>
  <si>
    <t>985121101</t>
  </si>
  <si>
    <t>Tryskání degradovaného betonu stěn a rubu kleneb sušeným pískem</t>
  </si>
  <si>
    <t>790857054</t>
  </si>
  <si>
    <t>Poznámka k položce:_x000D_
sanaci provádět jako ucelený certifikovaný sanační systém</t>
  </si>
  <si>
    <t>sanace ŽB kcí</t>
  </si>
  <si>
    <t>otryskání abrazivem</t>
  </si>
  <si>
    <t>čelní stěny komor lapáku písku</t>
  </si>
  <si>
    <t>(3,23*2,90*2)-(0,60*0,20*2)-(((0,60+1,80)/2)*2,00*2)</t>
  </si>
  <si>
    <t>mycí rampa</t>
  </si>
  <si>
    <t>(28,70*1,30*2*2)-(1,40*1,30*6)-(1,00*1,30*4)+((1,40+1,30)*2*0,80*6)+((1,00+1,30)*2*0,30*4)+(28,70*0,30*2)</t>
  </si>
  <si>
    <t>985112123</t>
  </si>
  <si>
    <t>Odsekání degradovaného betonu líce kleneb a podhledů tl přes 30 do 50 mm</t>
  </si>
  <si>
    <t>-640965218</t>
  </si>
  <si>
    <t xml:space="preserve">Poznámka k položce:_x000D_
sanaci provádět jako ucelený certifikovaný sanační systém </t>
  </si>
  <si>
    <t>346,514*0,5 "osekání zdegradovaného betonu ... 50% plochy</t>
  </si>
  <si>
    <t>985132111</t>
  </si>
  <si>
    <t>Očištění ploch líce kleneb a podhledů tlakovou vodou</t>
  </si>
  <si>
    <t>326131912</t>
  </si>
  <si>
    <t>346,514 "očištění ploch ... 100% plochy</t>
  </si>
  <si>
    <t>98532111R</t>
  </si>
  <si>
    <t>Ochranný nátěr obnažené výztuže na cementové bázi proti korozi ve dvou vrstvách celková tl.2mm</t>
  </si>
  <si>
    <t>-994105331</t>
  </si>
  <si>
    <t>346,514*0,5 "pasivace výztuže ... 50% plochy</t>
  </si>
  <si>
    <t>9772111R1</t>
  </si>
  <si>
    <t>Prořezání trhlin na hloubku 20mm</t>
  </si>
  <si>
    <t>2120572105</t>
  </si>
  <si>
    <t>346,514*0,3 "oprava trhlin ... 30% plochy</t>
  </si>
  <si>
    <t>9851411R1</t>
  </si>
  <si>
    <t>Vyčištění trhlin a dutin ve zdivu š do 30 mm hl do 150 mm</t>
  </si>
  <si>
    <t>1054879795</t>
  </si>
  <si>
    <t>9854222R1</t>
  </si>
  <si>
    <t>Injektáž trhlin š do 0,5 mm v ŽB kcích tl do 100 mm polyuretanem včetně vrtů</t>
  </si>
  <si>
    <t>620392940</t>
  </si>
  <si>
    <t>985411111</t>
  </si>
  <si>
    <t>Beztlakové zalití trhlin a dutin ve zdivu aktivovanou maltou</t>
  </si>
  <si>
    <t>-1976960590</t>
  </si>
  <si>
    <t>346,514*0,02*0,3 "oprava trhlin ... 30% plochy</t>
  </si>
  <si>
    <t>985323211</t>
  </si>
  <si>
    <t>Spojovací můstek reprofilovaného betonu na epoxidové bázi tl 1 mm</t>
  </si>
  <si>
    <t>-1293066365</t>
  </si>
  <si>
    <t>346,514 "spojovací můstek ... 100% plochy</t>
  </si>
  <si>
    <t>985311214</t>
  </si>
  <si>
    <t>Reprofilace líce kleneb a podhledů cementovou sanační maltou tl přes 30 do 40 mm</t>
  </si>
  <si>
    <t>1562355676</t>
  </si>
  <si>
    <t>346,514*0,3 "hrubá reprofilace ... 30% plochy</t>
  </si>
  <si>
    <t>985311211</t>
  </si>
  <si>
    <t>Reprofilace líce kleneb a podhledů cementovou sanační maltou tl do 10 mm</t>
  </si>
  <si>
    <t>-1856161554</t>
  </si>
  <si>
    <t>346,514 "jemná reprofilace ... 100% plochy</t>
  </si>
  <si>
    <t>-898888203</t>
  </si>
  <si>
    <t>1144600911</t>
  </si>
  <si>
    <t>1296885977</t>
  </si>
  <si>
    <t>0,935+6,483" omítky</t>
  </si>
  <si>
    <t>0,265" trámy</t>
  </si>
  <si>
    <t>0,534+0,120+0,945" ocelové výrobky</t>
  </si>
  <si>
    <t>0,094+0,125" klempířské výrobky</t>
  </si>
  <si>
    <t>-449103652</t>
  </si>
  <si>
    <t>423,894 "demolice</t>
  </si>
  <si>
    <t>7,258+14,00 "zpev.plochy</t>
  </si>
  <si>
    <t>-1509524023</t>
  </si>
  <si>
    <t>219,712 "demolice ŽB</t>
  </si>
  <si>
    <t>19,058 "sanace</t>
  </si>
  <si>
    <t>2019294427</t>
  </si>
  <si>
    <t>2,344 "cihly</t>
  </si>
  <si>
    <t>9970135R5</t>
  </si>
  <si>
    <t>Odvoz suti a vybouraných hmot na skládku nebo meziskládku s naložením a se složením včetně poplatku za skládku za odpad zemina a kamení kód odpadu 17 05 04</t>
  </si>
  <si>
    <t>-1688624218</t>
  </si>
  <si>
    <t>6,496" kamenivo</t>
  </si>
  <si>
    <t>9970135R6</t>
  </si>
  <si>
    <t>Odvoz suti a vybouraných hmot na skládku nebo meziskládku s naložením a se složením včetně poplatku za skládku za odpad z tašek a keramikých výrobků kód odpadu 17 01 03</t>
  </si>
  <si>
    <t>705014482</t>
  </si>
  <si>
    <t>1,474+1,442 "obklady</t>
  </si>
  <si>
    <t>9970135R7</t>
  </si>
  <si>
    <t>Odvoz suti a vybouraných hmot na skládku nebo meziskládku s naložením a se složením včetně poplatku za skládku za odpad po tryskání bez obsahu nebezpečných látek kóíd odpadu 12 01 17</t>
  </si>
  <si>
    <t>-1291778825</t>
  </si>
  <si>
    <t>45,047 "sanace tryskání</t>
  </si>
  <si>
    <t>711131101.1</t>
  </si>
  <si>
    <t>Provedení izolace proti zemní vlhkosti pásy na sucho vodorovné AIP nebo tkaninou</t>
  </si>
  <si>
    <t>12308802</t>
  </si>
  <si>
    <t>střešní plášť - dmychárna</t>
  </si>
  <si>
    <t>5,60*3,80" parotěsná vrstva</t>
  </si>
  <si>
    <t>62856011</t>
  </si>
  <si>
    <t>pás asfaltový natavitelný modifikovaný SBS s vložkou zkombinovanou vložkou AL + skelná rohož tl 4,0mm</t>
  </si>
  <si>
    <t>1637238355</t>
  </si>
  <si>
    <t>1721454930</t>
  </si>
  <si>
    <t>5,60*3,80" dmychárna - podlaha</t>
  </si>
  <si>
    <t>711142559</t>
  </si>
  <si>
    <t>Provedení izolace proti zemní vlhkosti pásy přitavením svislé NAIP</t>
  </si>
  <si>
    <t>-1670075279</t>
  </si>
  <si>
    <t>((5,00+3,20)*0,20)-(1,65*0,20)" dmychárna - vnitřní líc zdiva</t>
  </si>
  <si>
    <t>((1,35+0,60+3,80+5,60)*0,30)+((2,00+3,80)*2,30)" dmychárna - vnější líc zdiva</t>
  </si>
  <si>
    <t>1565576732</t>
  </si>
  <si>
    <t>-1666818089</t>
  </si>
  <si>
    <t>-281908146</t>
  </si>
  <si>
    <t>6,36*4,18" vrchní finální asfaltový pás</t>
  </si>
  <si>
    <t>-169273909</t>
  </si>
  <si>
    <t>6,36*4,18*1,1655" vrchní finální asfaltový pás</t>
  </si>
  <si>
    <t>712363544</t>
  </si>
  <si>
    <t>Provedení povlak krytiny mechanicky kotvenou do betonu TI tl přes 200 do 240 mm vnitřní pole, budova v do 18 m</t>
  </si>
  <si>
    <t>-2128972841</t>
  </si>
  <si>
    <t>6,36*4,18" spodní podkladní asfaltový pás</t>
  </si>
  <si>
    <t>pás asfaltový mechanicky kotvený do železobetonu teleskopickými kotvami modifikovaný SBS s nosnou vložkou ze skelné tkaniny, tl. 3 mm, s horní spalitelnou PE fólií</t>
  </si>
  <si>
    <t>1007452796</t>
  </si>
  <si>
    <t>6,36*4,18*1,1655" spodní podkladní asfaltový pás</t>
  </si>
  <si>
    <t>998712101</t>
  </si>
  <si>
    <t>Přesun hmot tonážní pro krytiny povlakové v objektech v do 6 m</t>
  </si>
  <si>
    <t>-1757634507</t>
  </si>
  <si>
    <t>-1813559941</t>
  </si>
  <si>
    <t>5,20*3,60*2" dvě vrstvy z tuhých desek z kamenné vlny 120+120 mm</t>
  </si>
  <si>
    <t>63151504</t>
  </si>
  <si>
    <t>deska tepelně izolační minerální plochých střech vrchní vrstva 70kPa λ=0,038-0,039 tl 120mm</t>
  </si>
  <si>
    <t>-1027144362</t>
  </si>
  <si>
    <t>Poznámka k položce:_x000D_
např. deska tepelně izolační z kamenné vlny  HARDROCK MAX 1200x2000x120</t>
  </si>
  <si>
    <t>5,20*3,60" jedna vrstva z tuhých desek z kamenné vlny 120 mm</t>
  </si>
  <si>
    <t>63151626</t>
  </si>
  <si>
    <t>deska tepelně izolační minerální plochých střech spodní vrstva 30kPa λ=0,035-0,037 tl 120mm</t>
  </si>
  <si>
    <t>-2083373377</t>
  </si>
  <si>
    <t>Poznámka k položce:_x000D_
např. spádová deska tepelně izolační z kamenné vlny ROCKFALL 2000x1200x120 mm</t>
  </si>
  <si>
    <t>713141253</t>
  </si>
  <si>
    <t>Přikotvení tepelné izolace šrouby do betonu pro izolaci tl přes 200 do 240 mm</t>
  </si>
  <si>
    <t>-1623447027</t>
  </si>
  <si>
    <t>998713101</t>
  </si>
  <si>
    <t>Přesun hmot tonážní pro izolace tepelné v objektech v do 6 m</t>
  </si>
  <si>
    <t>-2146112319</t>
  </si>
  <si>
    <t>-1327368277</t>
  </si>
  <si>
    <t>Poznámka k položce:_x000D_
Příloha D.1.404.1.1_x000D_
Výpis klempířských výrobků_x000D_
K/01 - Podokapní žlab půlkruhového tvaru DN 160 mm:_x000D_
- titanzinkový plech tl. 0,7 mm, bez dalších nátěrů;_x000D_
- včetně žlabových háků a všech potřebných příponek a spojovacích prostředků;_x000D_
- včetně dvou kónických kotlíků, čtyř žlabových čel;_x000D_
- rozvinutá šířka 330 mm.</t>
  </si>
  <si>
    <t>K/02 - Dodávka a montáž plechové odpadní potrubí DN 100 mm z podokapního žlabu ve výšce cca 7,90 m nad terénem, zaústěné do areálové kanalizace - titanzinkový plech tl. 0,7 mm</t>
  </si>
  <si>
    <t>-944372798</t>
  </si>
  <si>
    <t>Poznámka k položce:_x000D_
Příloha D.1.404.1.1_x000D_
Výpis klempířských výrobků_x000D_
K/02 - Plechové odpadní potrubí DN 100 mm z podokapního žlabu ve výšce cca 7,90 m nad_x000D_
terénem, zaústěné do areálové kanalizace:_x000D_
- titanzinkový plech tl. 0,7 mm, bez dalších nátěrů;_x000D_
- včetně prodlouženého odskoku, kotevních zděří a všech potřebných příponek a spojovacích prostředků;_x000D_
- rozvinutá šířka 330 mm.</t>
  </si>
  <si>
    <t>2,00"  K/02 - Plechové odpadní potrubí DN 100 mm z podokapního žlabu ve výšce cca 7,90 m nad terénem, zaústěné do areálové kanalizace:</t>
  </si>
  <si>
    <t>K/03 - Dodávka a montáž plechové odpadní potrubí DN 100 mm z podokapního žlabu ve výšce cca 7,90 m nad terénem, vyústěné na terén - titanzinkový plech tl. 0,7 mm</t>
  </si>
  <si>
    <t>-898136067</t>
  </si>
  <si>
    <t>Poznámka k položce:_x000D_
Příloha D.1.404.1.1_x000D_
Výpis klempířských výrobků_x000D_
K/03 - Plechové odpadní potrubí DN 100 mm z podokapního žlabu ve výšce cca 7,90 m nad_x000D_
terénem, vyústěné na terén:_x000D_
- titanzinkový plech tl. 0,7 mm, bez dalších nátěrů;_x000D_
- včetně prodlouženého odskoku, výtokového kolena, kotevních zděří a všech potřebných příponek a spojovacích prostředků;_x000D_
- rozvinutá šířka 330 mm.</t>
  </si>
  <si>
    <t>2,00"  K/03 - Plechové odpadní potrubí DN 100 mm z podokapního žlabu ve výšce cca 7,90 m nad terénem, vyústěné na terén</t>
  </si>
  <si>
    <t>K/04 - Dodávka a montáž podokapní žlab půlkruhového tvaru DN 160 mm rš 330 mm - titanzinkový plech tl. 0,7 mm</t>
  </si>
  <si>
    <t>-1294255248</t>
  </si>
  <si>
    <t>Poznámka k položce:_x000D_
Příloha D.1.404.1.1_x000D_
Výpis klempířských výrobků_x000D_
K/04 - Podokapní žlab půlkruhového tvaru DN 160 mm:_x000D_
- titanzinkový plech tl. 0,7 mm, bez dalších nátěrů;_x000D_
- včetně žlabových háků a všech potřebných příponek a spojovacích prostředků;_x000D_
- včetně dvou kónických kotlíků, čtyř žlabových čel;_x000D_
- rozvinutá šířka 330 mm.</t>
  </si>
  <si>
    <t>5,20"  K/04 - Podokapní žlab půlkruhového tvaru DN 160 mm</t>
  </si>
  <si>
    <t>K/05 - Dodávka a montáž plechové odpadní potrubí DN 100 mm z podokapního žlabu ve výšce cca 3,00 m nad terénem, vyústěné na terén - titanzinkový plech tl. 0,7 mm</t>
  </si>
  <si>
    <t>-193587543</t>
  </si>
  <si>
    <t>Poznámka k položce:_x000D_
Příloha D.1.404.1.1_x000D_
Výpis klempířských výrobků_x000D_
K/05 - Plechové odpadní potrubí DN 100 mm z podokapního žlabu ve výšce cca 3,00 m nad_x000D_
terénem, vyústěné na terén:_x000D_
- titanzinkový plech tl. 0,7 mm, bez dalších nátěrů;_x000D_
- včetně prodlouženého odskoku, výtokového kolena, kotevních zděří a všech potřebných příponek a spojovacích prostředků;_x000D_
- rozvinutá šířka 330 mm.</t>
  </si>
  <si>
    <t>1,00"  K/05 - Plechové odpadní potrubí DN 100 mm z podokapního žlabu ve výšce cca 3,00 m nad terénem, vyústěné na terén</t>
  </si>
  <si>
    <t>-1008404748</t>
  </si>
  <si>
    <t>D/01 - Dodávka a montáž venkovní dvoukřídlé dveře s nadsvětlíkem hliníkové do nové dmychárny, otočné, dovnitř otvíravé, tepelně izolační, jmenovitá světlost 1500/1970 mm, velikost světlíku 1650/700</t>
  </si>
  <si>
    <t>1976079744</t>
  </si>
  <si>
    <t>Poznámka k položce:_x000D_
Příloha D.1.404.1.1_x000D_
Výpis vystrojení dveřních otvorů_x000D_
D/01 - Venkovní dvoukřídlé dveře s nadsvětlíkem do nové dmychárny, otočné, dovnitř otvíravé,_x000D_
tepelně izolační, jmenovitá světlost 1500/1970 mm, velikost světlíku 1650/700:_x000D_
• provedení: hliníkové, vstupní, dvoukřídlé asymetrické, aktivní křídlo levé šířka 900 mm,_x000D_
ven otvíravé, světlík fixní, odstín světle tmavě hnědé;_x000D_
• velikost (mm): osadit do otvoru 1650/2700 mm ve zděné stěně;_x000D_
• souč.tep.propustn.: U/d ≤ 1,7 W/m2/K;_x000D_
• požární odolnost: -;_x000D_
• neprůzvučnost: -;_x000D_
• Dveřní křídlo:_x000D_
provedení: hliníkové, zavěšené na postranních otočných závěsech, plné, hladké,_x000D_
oboustranně oplechované, s izolační výplní a rámem s přerušeným tepelným mostem, s_x000D_
padací prahovou těsnící lištou,_x000D_
zámek: aktivní křídlo zadlabací zámek s bezp. cylindr. vložkou, pasivní křídlo zajištěno_x000D_
dvoucestnou rozvorou,_x000D_
kování: bezpečnostní, klika/klika, omezovač otevření křídel, zařízení pro fixaci křídel v_x000D_
otevřené poloze;_x000D_
• Zárubeň:_x000D_
provedení: hliníková s přerušeným tepelným mostem;_x000D_
těsnění: pryžové celoobvodové;_x000D_
práh: prahová spojka pro zabetonování, profilovaná prahová lišta;_x000D_
• Nadsvětlík:_x000D_
provedení: hliníkový, fixní, čiré izolační dvojsklo, s rámem s přerušeným tepelným mostem.</t>
  </si>
  <si>
    <t>1,00"  D/01 - Venkovní dvoukřídlé dveře s nadsvětlíkem do nové dmychárny</t>
  </si>
  <si>
    <t>Z/01 - Dodávka a montáž ochranné zábradlí na střeše z oceli, výška 1,1 m a 1,7m, celková délka cca 1,50+1,50=3,00 m</t>
  </si>
  <si>
    <t>-1950013346</t>
  </si>
  <si>
    <t>Poznámka k položce:_x000D_
Příloha D.1.404.1.1_x000D_
Výpis zámečnických výrobků_x000D_
Z/01 - Ochranné zábradlí na střeše – z oceli:_x000D_
- výška zábradlí 1,1 m a 1,7m;_x000D_
- celková délka zábradlí cca 1,50+1,50=3,00 m;_x000D_
- zábradlí tvoří madlo, dvoutyčová výplň, sloupky;_x000D_
- madlo napojit na štěříny stávajícího žebříku na střechu_x000D_
- sloupky kotvit pomocí navařených kotevních desek shora do atiky a střešního pláště;_x000D_
- zábradlí musí vyhovovat ČSN 74 3305 – Ochranná zábradlí a ČSN 74 3282 – Pevné kovové žebříky pro stavby.</t>
  </si>
  <si>
    <t>1,00"  Z/01 - Ochranné zábradlí na střeše</t>
  </si>
  <si>
    <t>Z/02 - Dodávka a montáž renovace žebříku s ochranným košem na střechu z oceli, výstupní výška žebříku 8,7m, ochranný koš o délce cca 7,5m</t>
  </si>
  <si>
    <t>2061560020</t>
  </si>
  <si>
    <t>Poznámka k položce:_x000D_
Příloha D.1.404.1.1_x000D_
Výpis zámečnických výrobků_x000D_
Z/02 - Renovace žebříku na střechu – z oceli:_x000D_
- výstupní výška žebříku 8,7m;_x000D_
- štěříny jsou vyvedeny nad atiku, štěříny budou napojeny na nové ochranné zábradlí Z/01;_x000D_
- žebřík má ochranný koš o délce cca 7,5m;_x000D_
- žebřík bude nově natřen antikorozním nátěrem odstínu světle zelené,_x000D_
- nátěrový systém bude nanášen na řádně připravený povrch, aplikace nátěrového systému bude provedena dle postupu udávaného výrobcem;</t>
  </si>
  <si>
    <t>1,00"  Z/02 - Renovace žebříku na střechu</t>
  </si>
  <si>
    <t>Z/03 - Dodávka a montáž renovace stávajícího zábradlí nad obtokovou šachtou z oceli, výška 1,1 m, délka 1,3 m</t>
  </si>
  <si>
    <t>-411201289</t>
  </si>
  <si>
    <t>Poznámka k položce:_x000D_
Příloha D.1.404.1.1_x000D_
Výpis zámečnických výrobků_x000D_
Z/03 - Renovace stávajícího zábradlí nad obtokovou šachtou – z oceli:_x000D_
- výška zábradlí 1,1 m;_x000D_
- celková délka zábradlí 1,3 m;_x000D_
- zábradlí tvoří madlo, dvoutyčová výplň, sloupky;_x000D_
- sloupky jsou kotveny zboku do ŽB stěn;_x000D_
- nový nátěrový systém bude nanášen na řádně připravený povrch, aplikace nátěrového systému bude provedena dle postupu udávaného výrobcem;_x000D_
- zábradlí musí vyhovovat ČSN 74 3305 – Ochranná zábradlí.</t>
  </si>
  <si>
    <t>1,00"  Z/03 - Renovace stávajícího zábradlí nad obtokovou šachtou</t>
  </si>
  <si>
    <t>Z/04 - Dodávka a montáž renovace stávající lávky na mycí rampě z oceli včetně schodiště a zábradlí</t>
  </si>
  <si>
    <t>1351303839</t>
  </si>
  <si>
    <t>Poznámka k položce:_x000D_
Příloha D.1.404.1.1_x000D_
Výpis zámečnických výrobků_x000D_
Z/04 - Renovace stávajícího lávky na mycí rampě – z oceli:_x000D_
- lávku tvoří jednoramenné schodiště, lávka o délce 9,19m, šířce 0,62m a zábradlí o výšce 1,1m ;_x000D_
- výška lávky nad terénem je 1,1 m;_x000D_
- stupně schodiště jsou z pororoštu, schodnice jsou z ocelového U profilu;_x000D_
- pochozí plocha lávky je z pororoštu, nosný rám lávky je z U profilu, lávka je podepřena jedním sloupkem kruhového průřezu;_x000D_
- zábradlí tvoří madlo, jednotyčová výplň, sloupky;_x000D_
- nový nátěrový systém bude nanášen na řádně připravený povrch, aplikace nátěrového systému bude provedena dle postupu udávaného výrobcem.</t>
  </si>
  <si>
    <t>viz přípoha D.1.404.1.1,  D.1.404.1.8</t>
  </si>
  <si>
    <t>2,00"  Z/04 - Renovace stávajícího lávky na mycí rampě</t>
  </si>
  <si>
    <t>-1881386375</t>
  </si>
  <si>
    <t>0,329</t>
  </si>
  <si>
    <t>-43442257</t>
  </si>
  <si>
    <t>(5,00*3,20)+(1,65*0,30)" dmychárna - podlaha</t>
  </si>
  <si>
    <t>((3,20+5,00+3,20+0,60+0,30+3,35)*0,10)+((1,35+1,24)*2*0,15)" dmychárna - soklík</t>
  </si>
  <si>
    <t>771474113</t>
  </si>
  <si>
    <t>Montáž soklů z dlaždic keramických rovných lepených cementovým flexibilním lepidlem v přes 90 do 120 mm</t>
  </si>
  <si>
    <t>-106357865</t>
  </si>
  <si>
    <t>((3,20+5,00+3,20+0,60+0,30+3,35))" dmychárna - soklík</t>
  </si>
  <si>
    <t>771474114</t>
  </si>
  <si>
    <t>Montáž soklů z dlaždic keramických rovných lepených cementovým flexibilním lepidlem v přes 120 do 150 mm</t>
  </si>
  <si>
    <t>634709942</t>
  </si>
  <si>
    <t>((1,35+1,24)*2)" dmychárna - soklík</t>
  </si>
  <si>
    <t>33812035</t>
  </si>
  <si>
    <t>((5,00*3,20)+(1,65*0,30))*1,07" dmychárna - podlaha</t>
  </si>
  <si>
    <t>(((3,20+5,00+3,20+0,60+0,30+3,35)*0,10)+((1,35+1,24)*2*0,15))*1,07" dmychárna - soklík</t>
  </si>
  <si>
    <t>-641880412</t>
  </si>
  <si>
    <t>(5,00*3,20)+(1,65*0,30)" dmychárna</t>
  </si>
  <si>
    <t>-1200177273</t>
  </si>
  <si>
    <t>((3,20+5,00+3,20+0,60+0,30+3,35))+((1,35+1,24)*2)" dmychárna - soklík</t>
  </si>
  <si>
    <t>-1132089863</t>
  </si>
  <si>
    <t>-271793226</t>
  </si>
  <si>
    <t xml:space="preserve">(((16,20+18,20+19,80)*4,00)-(17,10*2,00))" stávající obklad </t>
  </si>
  <si>
    <t>136</t>
  </si>
  <si>
    <t>Spárovíní obkladů vnitřních</t>
  </si>
  <si>
    <t>50675524</t>
  </si>
  <si>
    <t>137</t>
  </si>
  <si>
    <t>1302691223</t>
  </si>
  <si>
    <t xml:space="preserve">((3,00*2,10*2)+(3,00*0,80))" nový obklad po zazdění otvorů po vybouraných oknech </t>
  </si>
  <si>
    <t>(((16,20+18,20+19,80)*4,00*0,20)-(17,10*2,00*0,20))" stávající obklad ... doplnění odhad cca 20%</t>
  </si>
  <si>
    <t>138</t>
  </si>
  <si>
    <t>-1969131281</t>
  </si>
  <si>
    <t xml:space="preserve">((3,00*2,10*2)+(3,00*0,80))*1,1" nový obklad po zazdění otvorů po vybouraných oknech </t>
  </si>
  <si>
    <t>(((16,20+18,20+19,80)*4,00*0,20)-(17,10*2,00*0,20))*1,1" stávající obklad  ... doplnění odhad cca 20%</t>
  </si>
  <si>
    <t>139</t>
  </si>
  <si>
    <t>166551853</t>
  </si>
  <si>
    <t>140</t>
  </si>
  <si>
    <t>-842911633</t>
  </si>
  <si>
    <t>141</t>
  </si>
  <si>
    <t>7838072R</t>
  </si>
  <si>
    <t>Ochranná uzavírací a hydroizolační membrána betonových povrchů - dvousložkový nátěrový systém na bázi technologie xolutec</t>
  </si>
  <si>
    <t>AGP</t>
  </si>
  <si>
    <t>72725156</t>
  </si>
  <si>
    <t>Poznámka k položce:_x000D_
mechanicky a chemicky odolný, pružný se schopností překlenování trhlin s protiskluznou úpravou včetně přípravy podkladu_x000D_
= 1x dvousložkový penetrační nátěr vhodný na vlhký podklad_x000D_
= 2x dvousložkový pružný, mechanicky a chemicky odolný vrchní nátěr</t>
  </si>
  <si>
    <t>142</t>
  </si>
  <si>
    <t>1647974939</t>
  </si>
  <si>
    <t>143</t>
  </si>
  <si>
    <t>286351405</t>
  </si>
  <si>
    <t>(((16,20+18,20+19,80)*3,68)+(17,10*2,00))" stěny</t>
  </si>
  <si>
    <t>(18,00*15,20)+((1,04+0,40+1,04)*4)" strop</t>
  </si>
  <si>
    <t>D.1.404.2 - Stavebně-konstrukční část</t>
  </si>
  <si>
    <t>-2091402092</t>
  </si>
  <si>
    <t>viz přípoha D.1.404.2.2,  D.1.404.2.3,  D.1.404.2.4,  D.1.404.2.5</t>
  </si>
  <si>
    <t>deska tl. 300mm</t>
  </si>
  <si>
    <t>5,60*3,80*0,30" deska D1 ... dmychárna</t>
  </si>
  <si>
    <t>deska tl. 250mm</t>
  </si>
  <si>
    <t>5,50*3,70*0,25" deska D2 ... dmychárna</t>
  </si>
  <si>
    <t>viz přípoha D.1.404.2.6,  D.1.404.2.7,  D.1.404.2.8</t>
  </si>
  <si>
    <t>stěny tl. 200 mm</t>
  </si>
  <si>
    <t>28,70*3,10*0,20" stěna S1 ... lapák písku</t>
  </si>
  <si>
    <t>30,50*3,95*0,20" stěna S3 ... lapák písku</t>
  </si>
  <si>
    <t>stěny tl. 300 mm</t>
  </si>
  <si>
    <t>3,625*0,375*0,30" stěna S9 ... lapák písku</t>
  </si>
  <si>
    <t>viz přípoha D.1.404.2.6,  D.1.404.2.7,  D.1.404.2.9</t>
  </si>
  <si>
    <t>(3,225*3,95*0,30)-(0,80*0,80*3,14*0,30)" stěna S4 ... lapák písku</t>
  </si>
  <si>
    <t>viz přípoha D.1.404.2.6,  D.1.404.2.7,  D.1.404.2.10</t>
  </si>
  <si>
    <t>28,90*(3,95+0,60)*0,20" stěna S5 ... lapák písku</t>
  </si>
  <si>
    <t>28,90*3,10*0,20" stěna S6 ... lapák písku</t>
  </si>
  <si>
    <t>viz přípoha D.1.404.2.6,  D.1.404.2.7,  D.1.404.2.11</t>
  </si>
  <si>
    <t>(3,225*3,95*0,30)-(0,80*0,80*3,14*0,30)" stěna S8 ... lapák písku</t>
  </si>
  <si>
    <t>viz přípoha D.1.404.2.6,  D.1.404.2.7,  D.1.404.2.12</t>
  </si>
  <si>
    <t>3,50*0,80*0,25" deska PD1 ... lapák písku</t>
  </si>
  <si>
    <t>-611000621</t>
  </si>
  <si>
    <t>základový blok tl. 350mm</t>
  </si>
  <si>
    <t>1,35*1,235*0,35" základový blok ZB1 ... dmychárna</t>
  </si>
  <si>
    <t>stěny tl. 450 mm</t>
  </si>
  <si>
    <t>4,225*2,00*0,45" stěna S2 ... lapák písku</t>
  </si>
  <si>
    <t>stěny tl. 600 mm</t>
  </si>
  <si>
    <t>2,45*2,00*0,60" stěna S2 ... lapák písku</t>
  </si>
  <si>
    <t>stěny tl. 800 mm</t>
  </si>
  <si>
    <t>29,00*2,00*0,80" stěna S2 ... lapák písku</t>
  </si>
  <si>
    <t>(30,05*2,00*0,80)-(3,00*1,22*0,80)" stěna S7 ... lapák písku</t>
  </si>
  <si>
    <t>-488057800</t>
  </si>
  <si>
    <t>viz přípoha D.1.404.2.2</t>
  </si>
  <si>
    <t>(5,60+3,80)*2*0,30" deska D1 ... dmychárna</t>
  </si>
  <si>
    <t>(5,00*3,20)+((5,50+3,70)*2*0,25)" deska D2 ... dmychárna</t>
  </si>
  <si>
    <t>(1,35+1,235)*2*0,35" základový blok ZB1 ... dmychárna</t>
  </si>
  <si>
    <t>viz přípoha D.1.404.2.7</t>
  </si>
  <si>
    <t>28,70*3,10" stěna S1 ... lapák písku</t>
  </si>
  <si>
    <t>((29,00+0,80+29,00)*2,00)+((2,45+2,00+0,60)*2,00)+((4,225+0,45+4,025)*2,00)" stěna S2 ... lapák písku</t>
  </si>
  <si>
    <t>30,50*3,95" stěna S3 ... lapák písku</t>
  </si>
  <si>
    <t>(3,225*3,95*2)+(1,60*3,14*0,30)" stěna S4 ... lapák písku</t>
  </si>
  <si>
    <t>28,90*(3,95+0,20)" stěna S5 ... lapák písku</t>
  </si>
  <si>
    <t>28,90*3,10" stěna S6 ... lapák písku</t>
  </si>
  <si>
    <t>(30,05*2,00*2)" stěna S7 ... lapák písku</t>
  </si>
  <si>
    <t>(3,225*3,95*2)+(1,60*3,14*0,30)" stěna S8 ... lapák písku</t>
  </si>
  <si>
    <t>3,625*0,375*2" stěna S9 ... lapák písku</t>
  </si>
  <si>
    <t>(3,50*0,80)+((3,50+0,80)*2*0,25)" deska PD1 ... lapák písku</t>
  </si>
  <si>
    <t>1783588173</t>
  </si>
  <si>
    <t>1840336488</t>
  </si>
  <si>
    <t>((29,00+0,80)*2,00)+((2,45+2,00+0,60)*2,00)+((4,225+0,45)*2,00)" stěna S2 ... lapák písku</t>
  </si>
  <si>
    <t>(30,05*2,00*1)" stěna S7 ... lapák písku</t>
  </si>
  <si>
    <t>3,625*0,375*1" stěna S9 ... lapák písku</t>
  </si>
  <si>
    <t>-1777471808</t>
  </si>
  <si>
    <t>0,31821" deska D1 ... příloha D.1.404.2.3</t>
  </si>
  <si>
    <t>0,38864" deska D2 ... příloha D.1.404.2.4</t>
  </si>
  <si>
    <t>0,01286" základový blok ZB1 ... příloha D.1.404.2.5</t>
  </si>
  <si>
    <t>4,09167" stěny S1, S2, S3, S9 ... příloha D.1.404.2.8</t>
  </si>
  <si>
    <t>0,35511" stěna S4 ... příloha D.1.404.2.9</t>
  </si>
  <si>
    <t>3,96094" stěny S5, S6, S7 ... příloha D.1.404.2.10</t>
  </si>
  <si>
    <t>0,36459" stěna S8 ... příloha D.1.404.2.11</t>
  </si>
  <si>
    <t>0,0832" deska PD1 ... příloha D.1.404.2.12</t>
  </si>
  <si>
    <t>411354313</t>
  </si>
  <si>
    <t>Zřízení podpěrné konstrukce stropů výšky do 4 m tl přes 15 do 25 cm</t>
  </si>
  <si>
    <t>18970039</t>
  </si>
  <si>
    <t>desky</t>
  </si>
  <si>
    <t>(5,00*3,20)" deska D2 - strop ... dmychárna</t>
  </si>
  <si>
    <t>411354314</t>
  </si>
  <si>
    <t>Odstranění podpěrné konstrukce stropů výšky do 4 m tl přes 15 do 25 cm</t>
  </si>
  <si>
    <t>-1309598121</t>
  </si>
  <si>
    <t>985331211</t>
  </si>
  <si>
    <t>Dodatečné vlepování betonářské výztuže D 8 mm do chemické malty včetně vyvrtání otvoru</t>
  </si>
  <si>
    <t>1938990091</t>
  </si>
  <si>
    <t>16,00*0,15" základový blok ZB1 ... příloha D.1.404.2.5 ... 16 ks</t>
  </si>
  <si>
    <t>753*0,12" stěny S1, S2, S3, S9 ... příloha D.1.404.2.8 ... 753 ks</t>
  </si>
  <si>
    <t>190*0,15" stěny S1, S2, S3, S9 ... příloha D.1.404.2.8 ... 190 ks</t>
  </si>
  <si>
    <t>490*0,15" stěny S5, S6, S7 ... příloha D.1.404.2.10 ... 490 ks</t>
  </si>
  <si>
    <t>194*0,15" stěny S5, S6, S7 ... příloha D.1.404.2.10 ... 194 ks</t>
  </si>
  <si>
    <t>236*0,15" stěny S5, S6, S7 ... příloha D.1.404.2.10 ... 236 ks</t>
  </si>
  <si>
    <t>985331213</t>
  </si>
  <si>
    <t>Dodatečné vlepování betonářské výztuže D 12 mm do chemické malty včetně vyvrtání otvoru</t>
  </si>
  <si>
    <t>232071838</t>
  </si>
  <si>
    <t>234*0,25" stěny S1, S2, S3, S9 ... příloha D.1.404.2.8 ... 234 ks</t>
  </si>
  <si>
    <t>24*0,13" stěny S1, S2, S3, S9 ... příloha D.1.404.2.8 ... 24 ks</t>
  </si>
  <si>
    <t>14*0,20" stěny S1, S2, S3, S9 ... příloha D.1.404.2.8 ... 14 ks</t>
  </si>
  <si>
    <t>24*0,25" stěny S1, S2, S3, S9 ... příloha D.1.404.2.8 ... 24 ks</t>
  </si>
  <si>
    <t>74*0,20" stěna S4 ... příloha D.1.404.2.9 ... 74 ks</t>
  </si>
  <si>
    <t>190*0,25" stěny S5, S6, S7 ... příloha D.1.404.2.10 ... 190 ks</t>
  </si>
  <si>
    <t>9*0,20" stěny S5, S6, S7 ... příloha D.1.404.2.10 ... 9 ks</t>
  </si>
  <si>
    <t>14*0,25" stěny S5, S6, S7 ... příloha D.1.404.2.10 ... 14 ks</t>
  </si>
  <si>
    <t>74*0,20" stěna S8 ... příloha D.1.404.2.11 ... 74 ks</t>
  </si>
  <si>
    <t>985331215</t>
  </si>
  <si>
    <t>Dodatečné vlepování betonářské výztuže D 16 mm do chemické malty včetně vyvrtání otvoru</t>
  </si>
  <si>
    <t>1720250070</t>
  </si>
  <si>
    <t>4*0,20" deska PD1 ... příloha D.1.404.2.12 ... 4 ks</t>
  </si>
  <si>
    <t>953333124</t>
  </si>
  <si>
    <t>Pryžový těsnící a dilatační pás do dilatačních spar betonových konstrukcí š 320 mm</t>
  </si>
  <si>
    <t>-1346600855</t>
  </si>
  <si>
    <t>statika D.1.404.2.7 ... těsněná pracovní spára</t>
  </si>
  <si>
    <t>D320 - pryžový těsnící a dilatační pás</t>
  </si>
  <si>
    <t>4,00*1,06</t>
  </si>
  <si>
    <t>953334121</t>
  </si>
  <si>
    <t>Bobtnavý pásek do pracovních spar betonových konstrukcí</t>
  </si>
  <si>
    <t>-202696289</t>
  </si>
  <si>
    <t>těsnící bobtnající pásek</t>
  </si>
  <si>
    <t>75,00*1,06</t>
  </si>
  <si>
    <t>-850707253</t>
  </si>
  <si>
    <t>D.1.404.3 - Stavební elektroinstalace</t>
  </si>
  <si>
    <t xml:space="preserve">    M01.2 - Rozvaděč RNS403</t>
  </si>
  <si>
    <t>1196343600</t>
  </si>
  <si>
    <t>Rozvaděč RNS403</t>
  </si>
  <si>
    <t>-1211778874</t>
  </si>
  <si>
    <t>-129879995</t>
  </si>
  <si>
    <t>-368336200</t>
  </si>
  <si>
    <t>-950325275</t>
  </si>
  <si>
    <t>-1307863114</t>
  </si>
  <si>
    <t>586098026</t>
  </si>
  <si>
    <t>256762898</t>
  </si>
  <si>
    <t>-1880928853</t>
  </si>
  <si>
    <t>1055716962</t>
  </si>
  <si>
    <t>201650031</t>
  </si>
  <si>
    <t>1640967837</t>
  </si>
  <si>
    <t>-1919199264</t>
  </si>
  <si>
    <t>-1348038578</t>
  </si>
  <si>
    <t>1514130340</t>
  </si>
  <si>
    <t>-1904912822</t>
  </si>
  <si>
    <t>-2069041379</t>
  </si>
  <si>
    <t>513618874</t>
  </si>
  <si>
    <t>2118489370</t>
  </si>
  <si>
    <t>512163411</t>
  </si>
  <si>
    <t>-1891532779</t>
  </si>
  <si>
    <t>D+M - Zemnící pásek FeZn 30x4mm, uložen v podkladovém betonu</t>
  </si>
  <si>
    <t>2035678015</t>
  </si>
  <si>
    <t>-2012586208</t>
  </si>
  <si>
    <t>-1733170330</t>
  </si>
  <si>
    <t>D+M - AlMgSi drát d8/T2 na podpěrách</t>
  </si>
  <si>
    <t>-1941197339</t>
  </si>
  <si>
    <t>D+M - Podpěra vedení na ploché střechy PV21c</t>
  </si>
  <si>
    <t>-345812180</t>
  </si>
  <si>
    <t>1667403473</t>
  </si>
  <si>
    <t>-764498172</t>
  </si>
  <si>
    <t>1040797185</t>
  </si>
  <si>
    <t>1834314278</t>
  </si>
  <si>
    <t>708866418</t>
  </si>
  <si>
    <t>-1243184020</t>
  </si>
  <si>
    <t>537091374</t>
  </si>
  <si>
    <t>-267222422</t>
  </si>
  <si>
    <t>1918406110</t>
  </si>
  <si>
    <t>-1108574253</t>
  </si>
  <si>
    <t>-1556378584</t>
  </si>
  <si>
    <t>-2029716906</t>
  </si>
  <si>
    <t>1282064684</t>
  </si>
  <si>
    <t>747999447</t>
  </si>
  <si>
    <t>96009230</t>
  </si>
  <si>
    <t>D.1.404.4 - ZTI</t>
  </si>
  <si>
    <t xml:space="preserve">    D3 - Ostatní konstrukce a práce</t>
  </si>
  <si>
    <t>Potrubí vodovodní plastové PE 25 SDR11 ( položka obsahuje montáž, uložení, tvarovky, spojovací materiál )</t>
  </si>
  <si>
    <t>-21745914</t>
  </si>
  <si>
    <t>Chránička Kopoflex 50</t>
  </si>
  <si>
    <t>745745569</t>
  </si>
  <si>
    <t>Výstražná folie včetně signalizačního vodiče šířka 30cm</t>
  </si>
  <si>
    <t>425680126</t>
  </si>
  <si>
    <t>-1085064832</t>
  </si>
  <si>
    <t>-1276874326</t>
  </si>
  <si>
    <t>268677429</t>
  </si>
  <si>
    <t>Výtokové ventily DN 20 ( se šroubením pro hadici)</t>
  </si>
  <si>
    <t>-582696182</t>
  </si>
  <si>
    <t>2097381129</t>
  </si>
  <si>
    <t>-1419809308</t>
  </si>
  <si>
    <t>-1579465401</t>
  </si>
  <si>
    <t>D.1.404.5 - Vzduchotechnika</t>
  </si>
  <si>
    <t xml:space="preserve">    D1 - Zař.č.10 Větrání objektu vap a dmychadla</t>
  </si>
  <si>
    <t xml:space="preserve">    D2 - Zař.č.11 Těsnící, spojovací a pomocný materiál</t>
  </si>
  <si>
    <t>Zař.č.10 Větrání objektu vap a dmychadla</t>
  </si>
  <si>
    <t>10.1</t>
  </si>
  <si>
    <t>Axiální ventilátor do potrubí prům.400 mm TXTR/4-400 (Elektrodesign), dodatečně opatřeno kyselinovzdorným nátěrem o minimální síle 240 mikrometrů. V = 2980 m3/h, p = 85 Pa, p = 236 W/400 V</t>
  </si>
  <si>
    <t>1603790467</t>
  </si>
  <si>
    <t>10.2</t>
  </si>
  <si>
    <t>Protidešťová žaluzie 630x400 mm, materiál nerezový plech s chemickou odolností proti slabé koncentraci sirovodíku a čpavku</t>
  </si>
  <si>
    <t>-718515750</t>
  </si>
  <si>
    <t>10.3</t>
  </si>
  <si>
    <t>Vložka tlumící kulisová 100x400 délky 1000 mm. Plášť z děrovaného plastu s chemickou odolností proti slabé koncentraci sirovodíku a čpavku,, výplň z hlukpohlcujícího materiálu.</t>
  </si>
  <si>
    <t>-1875954613</t>
  </si>
  <si>
    <t>10.4</t>
  </si>
  <si>
    <t>Pružná vložka prům.400 mm. Příruby z nerezového plechu s chemickou odolností proti slabé koncentraci sirovodíku a čpavku, vložka z neprodyšné tkaniny. Tepelná odolnost  -30 až +60oC, tlaková odolnost -500 až +1000 Pa.</t>
  </si>
  <si>
    <t>-1215374016</t>
  </si>
  <si>
    <t>10.5</t>
  </si>
  <si>
    <t>Žaluziová klapka samotížná prům.400 mm na konec potrubí. Příruba a listy z nerezového plechu , osičky z nerezové oceli, vše s chemickou odolností proti slabé koncentraci sirovodíku a čpavku</t>
  </si>
  <si>
    <t>-85137806</t>
  </si>
  <si>
    <t>10.6</t>
  </si>
  <si>
    <t>Krycí mřížka prům.400 mm, rámeček z nerezového plechu, mřížka z nerezového pletiva s oky 2x2 cm. Vše s chemickou odolností proti slabé koncentraci sirovodíku a čpavku</t>
  </si>
  <si>
    <t>-482971532</t>
  </si>
  <si>
    <t>10.7</t>
  </si>
  <si>
    <t>Žaluziová klapka samotížná 630x400 mm na konec potrubí. Příruba a listy z nerezového plechu, osičky z nerezové oceli, vše s chemickou odolností proti slabé koncentraci sirovodíku a čpavku</t>
  </si>
  <si>
    <t>220029139</t>
  </si>
  <si>
    <t>10.8</t>
  </si>
  <si>
    <t>Čtyřhranné plastové potrubí  do obvodu 2500 mm, 30 % tvarovek.</t>
  </si>
  <si>
    <t>627047360</t>
  </si>
  <si>
    <t>10.9</t>
  </si>
  <si>
    <t>Kruhové  ocelové potrubí z nerezového plechu do prům. 400 mm s chemickou odolností proti slabé koncentraci sirovodíku a čpavku, 0 % tvarovek (u ventilátoru)</t>
  </si>
  <si>
    <t>-430133596</t>
  </si>
  <si>
    <t>Zař.č.11 Těsnící, spojovací a pomocný materiál</t>
  </si>
  <si>
    <t>513521653</t>
  </si>
  <si>
    <t>Spojovací materiál z nerezové.oceli</t>
  </si>
  <si>
    <t>468687206</t>
  </si>
  <si>
    <t>Závěsný materiál z nerezové .oceli s pryžovými silentbloky</t>
  </si>
  <si>
    <t>-296931987</t>
  </si>
  <si>
    <t>Závitová tyč prům.8 mm z nerezové oceli vč. hmoždinek a objímek</t>
  </si>
  <si>
    <t>919995685</t>
  </si>
  <si>
    <t>1207109865</t>
  </si>
  <si>
    <t>Nátěry potrubí syntetické 1xreaktivní, 1xzákladní, 3xvrchní. Zvenku</t>
  </si>
  <si>
    <t>-757192508</t>
  </si>
  <si>
    <t>Tepelná izolace z minerální plsti tl.40 mm na trny obalená Al folií</t>
  </si>
  <si>
    <t>1876846527</t>
  </si>
  <si>
    <t>-1720137956</t>
  </si>
  <si>
    <t>2002139803</t>
  </si>
  <si>
    <t>SO-408 - Linka 3 a 4 - udržovací práce</t>
  </si>
  <si>
    <t>F.1.408.1.1 - Architektonicko-stavební část - udržovací práce linka 3</t>
  </si>
  <si>
    <t xml:space="preserve">    998 - Přesun hmot</t>
  </si>
  <si>
    <t>310321111</t>
  </si>
  <si>
    <t>Zabetonování otvorů do pl 1 m2 ve zdivu nadzákladovém včetně bednění a výztuže</t>
  </si>
  <si>
    <t>-1450314787</t>
  </si>
  <si>
    <t>zabetonování  5ks prostupů DN300</t>
  </si>
  <si>
    <t>3,14*0,15*0,15*0,30*5</t>
  </si>
  <si>
    <t>953-333R1</t>
  </si>
  <si>
    <t>Vodotěsná úprava zabetonovaných stávajících prostupů</t>
  </si>
  <si>
    <t>432451208</t>
  </si>
  <si>
    <t>Poznámka k položce:_x000D_
příloha F.1.408.1.2</t>
  </si>
  <si>
    <t>vodotěsná úprava při zabetonování stáv.prostupů</t>
  </si>
  <si>
    <t>2*3,14*0,15*2*5</t>
  </si>
  <si>
    <t>631311117</t>
  </si>
  <si>
    <t>Mazanina tl přes 50 do 80 mm z betonu prostého bez zvýšených nároků na prostředí tř. C 30/37</t>
  </si>
  <si>
    <t>-202353853</t>
  </si>
  <si>
    <t>nitrifikace m.č.011</t>
  </si>
  <si>
    <t>378,00*0,08</t>
  </si>
  <si>
    <t>631311127</t>
  </si>
  <si>
    <t>Mazanina tl přes 80 do 120 mm z betonu prostého bez zvýšených nároků na prostředí tř. C 30/37</t>
  </si>
  <si>
    <t>1421153221</t>
  </si>
  <si>
    <t>2,00*1,20/2*9,70 "klíny DN č.013 u jižní stěny</t>
  </si>
  <si>
    <t>631319011</t>
  </si>
  <si>
    <t>Příplatek k mazanině tl přes 50 do 80 mm za přehlazení povrchu</t>
  </si>
  <si>
    <t>1783556563</t>
  </si>
  <si>
    <t>631319171</t>
  </si>
  <si>
    <t>Příplatek k mazanině tl přes 50 do 80 mm za stržení povrchu spodní vrstvy před vložením výztuže</t>
  </si>
  <si>
    <t>-937240866</t>
  </si>
  <si>
    <t>631319183</t>
  </si>
  <si>
    <t>Příplatek k mazanině tl přes 80 do 120 mm za sklon přes 15 do 35°</t>
  </si>
  <si>
    <t>1418664554</t>
  </si>
  <si>
    <t>2122792669</t>
  </si>
  <si>
    <t>hmotnost 18,48kg/ks 2x3m</t>
  </si>
  <si>
    <t>378,00*0,00308 "nitrifikace m.č.011</t>
  </si>
  <si>
    <t>934655077</t>
  </si>
  <si>
    <t>Poznámka k položce:_x000D_
kompletní provedení prací na všech nádržích linky 3 a 4</t>
  </si>
  <si>
    <t>933901112</t>
  </si>
  <si>
    <t>Provedení zkoušky vodotěsnosti nádrže přes 1000 m3</t>
  </si>
  <si>
    <t>1079130513</t>
  </si>
  <si>
    <t>UN+akumulace svoz.kalu</t>
  </si>
  <si>
    <t>(5,85*16,90*4,00+0,60*4,00*2,00+(1,20*2,00)/2*14,00)*2 "m.č.003+004</t>
  </si>
  <si>
    <t>eliminace fosforu 3</t>
  </si>
  <si>
    <t>11,85*10,00*4,00 "m.č.007</t>
  </si>
  <si>
    <t>denitrifikace 3</t>
  </si>
  <si>
    <t>11,85*13,70*4,00 "m.č.009</t>
  </si>
  <si>
    <t>12,00*31,50*4,00 "m.č.011</t>
  </si>
  <si>
    <t>dosazovací nádrž 3</t>
  </si>
  <si>
    <t>(12,00*28,20-2,30*1,20)*4,00-1,20*2,00/2*9,70 "m.č.013</t>
  </si>
  <si>
    <t>08211321</t>
  </si>
  <si>
    <t>voda pitná pro ostatní odběratele</t>
  </si>
  <si>
    <t>-1617817364</t>
  </si>
  <si>
    <t>4800,42*1,03</t>
  </si>
  <si>
    <t>-717396199</t>
  </si>
  <si>
    <t>-123267438</t>
  </si>
  <si>
    <t>-1926939677</t>
  </si>
  <si>
    <t>m.č.003+004+007+009+011+013</t>
  </si>
  <si>
    <t>105,30*2+118,038+162,22+378,00+335,64</t>
  </si>
  <si>
    <t>2121235171</t>
  </si>
  <si>
    <t>25,40*111,60/2 "vnější rozměr</t>
  </si>
  <si>
    <t>-2115974291</t>
  </si>
  <si>
    <t>977151129</t>
  </si>
  <si>
    <t>Jádrové vrty diamantovými korunkami do stavebních materiálů D přes 300 do 350 mm</t>
  </si>
  <si>
    <t>922884891</t>
  </si>
  <si>
    <t>0,30*4 "P/01</t>
  </si>
  <si>
    <t>965042141</t>
  </si>
  <si>
    <t>Bourání podkladů pod dlažby nebo mazanin betonových nebo z litého asfaltu tl do 100 mm pl přes 4 m2</t>
  </si>
  <si>
    <t>544841726</t>
  </si>
  <si>
    <t>965049111</t>
  </si>
  <si>
    <t>Příplatek k bourání betonových mazanin za bourání mazanin se svařovanou sítí tl do 100 mm</t>
  </si>
  <si>
    <t>872299302</t>
  </si>
  <si>
    <t>1758739589</t>
  </si>
  <si>
    <t>98511212R1</t>
  </si>
  <si>
    <t>Odsekání degradovaného betonu líce kleneb a podhledů tl přes 50 do 70 mm</t>
  </si>
  <si>
    <t>877221341</t>
  </si>
  <si>
    <t>sanace ŽB kcí linka 3</t>
  </si>
  <si>
    <t>1143,20*0,4 "osekání zdegradovaného betonu ... 40% plochy</t>
  </si>
  <si>
    <t>1630531977</t>
  </si>
  <si>
    <t>otryskání abrazivem ... 100% plochy</t>
  </si>
  <si>
    <t>((6,90+5,85)*2*4,00+2,00*(3,00+4,00)*2)*2 "m.č.003+004</t>
  </si>
  <si>
    <t>(11,85+10,00)*2*4,00 "m.č.007</t>
  </si>
  <si>
    <t>(11,85+13,70)*2*4,00 "m.č.009</t>
  </si>
  <si>
    <t>(12,00+31,50)*2*4,00"m.č.011</t>
  </si>
  <si>
    <t>(12,00+(28,20-1,20))*4,00 "m.č.013</t>
  </si>
  <si>
    <t>985131111</t>
  </si>
  <si>
    <t>Očištění ploch stěn, rubu kleneb a podlah tlakovou vodou</t>
  </si>
  <si>
    <t>704758976</t>
  </si>
  <si>
    <t>linka 3</t>
  </si>
  <si>
    <t>podlahy</t>
  </si>
  <si>
    <t>105,30*2+118,38+162,22+378,00+335,64 "m.č.003+004+007+009+011+013</t>
  </si>
  <si>
    <t>2078381766</t>
  </si>
  <si>
    <t>1143,20 "pasivace výztuže ve dvou vrstvách celková tl.2mm ... 100% plochy</t>
  </si>
  <si>
    <t>1764712101</t>
  </si>
  <si>
    <t>1143,20*0,3 "prořezání trhlin do hl.2mm ... 30% plochy</t>
  </si>
  <si>
    <t>1690027583</t>
  </si>
  <si>
    <t>2071416267</t>
  </si>
  <si>
    <t>450305307</t>
  </si>
  <si>
    <t>2282,50*0,02*0,3 "prořezání trhlin do hl.2mm ... 30% plochy</t>
  </si>
  <si>
    <t>-84703883</t>
  </si>
  <si>
    <t>1143,20 "spojovací můstek ... 100% plochy</t>
  </si>
  <si>
    <t>1451059682</t>
  </si>
  <si>
    <t>1143,20*0,4 "hrubá reprofilace ... 40% plochy</t>
  </si>
  <si>
    <t>1499293354</t>
  </si>
  <si>
    <t>1143,20 "jemná reprofilace ... 100% plochy</t>
  </si>
  <si>
    <t>1838670690</t>
  </si>
  <si>
    <t>6294693</t>
  </si>
  <si>
    <t>ŽB</t>
  </si>
  <si>
    <t>0,252 "jádrové vrtání</t>
  </si>
  <si>
    <t>66,528+1,331 "bourací práce</t>
  </si>
  <si>
    <t>198,917-148,616 "sanace bez tryskání</t>
  </si>
  <si>
    <t>-1568696435</t>
  </si>
  <si>
    <t>148,616 "sanace tryskání</t>
  </si>
  <si>
    <t>998</t>
  </si>
  <si>
    <t>-75760904</t>
  </si>
  <si>
    <t>767-783R1</t>
  </si>
  <si>
    <t>Z/01 - nátěr madel sklolaminátového zábradlí včetně přípravy podkladu, odstranění stáv.nátěrů</t>
  </si>
  <si>
    <t>884027501</t>
  </si>
  <si>
    <t>Poznámka k položce:_x000D_
příloha F.1.408.1.1</t>
  </si>
  <si>
    <t>příloha F.1.408.1.1 TZ</t>
  </si>
  <si>
    <t>435,00/2 "Z/01</t>
  </si>
  <si>
    <t>F.1.408.1.2 - NEOCEŇOVAT - Architektonicko-stavební část - udržovací práce linka 4</t>
  </si>
  <si>
    <t>zabetonování 5ks prostupů DN300</t>
  </si>
  <si>
    <t>nitrifikace m.č.012</t>
  </si>
  <si>
    <t>12,00*28,20*0,10 "DN č.014 bet.maz.tl.100mm</t>
  </si>
  <si>
    <t>2,00*1,20/2*9,70 "klíny DN č.014 u jižní stěny</t>
  </si>
  <si>
    <t>-1528489645</t>
  </si>
  <si>
    <t>631319173</t>
  </si>
  <si>
    <t>Příplatek k mazanině tl přes 80 do 120 mm za stržení povrchu spodní vrstvy před vložením výztuže</t>
  </si>
  <si>
    <t>-40775092</t>
  </si>
  <si>
    <t>12,00*28,20*0,00308 "DN č.014 bet.maz.tl.100mm</t>
  </si>
  <si>
    <t>378,00*0,00308 "nitrifikace m.č.012</t>
  </si>
  <si>
    <t>rezervní nádrže 01+02</t>
  </si>
  <si>
    <t>(5,85*16,90*4,00+0,60*4,00*2,00+(1,20*2,00)/2*14,00)*2 "m.č.005+006</t>
  </si>
  <si>
    <t>eliminace fosforu 4</t>
  </si>
  <si>
    <t>11,85*10,00*4,00 "m.č.008</t>
  </si>
  <si>
    <t>denitrifikace 4</t>
  </si>
  <si>
    <t>11,85*13,70*4,00 "m.č.010</t>
  </si>
  <si>
    <t>nitrifikační nádrž 4</t>
  </si>
  <si>
    <t>12,00*31,50*4,00 "m.č.012</t>
  </si>
  <si>
    <t>(12,00*28,20-2,30*1,20)*3,90-1,20*2,00/2*9,70 "m.č.014</t>
  </si>
  <si>
    <t>4766,856*1,03</t>
  </si>
  <si>
    <t>4766,856</t>
  </si>
  <si>
    <t>m.č.005+006+008+010+012+014</t>
  </si>
  <si>
    <t>953-334R11</t>
  </si>
  <si>
    <t>Systémové segmentové těsnění mechanicky rozpínavé tvarovky potrubí dn60, prostup dn100</t>
  </si>
  <si>
    <t>-52961251</t>
  </si>
  <si>
    <t>Poznámka k položce:_x000D_
kompletní dodávka a montáž včetně nátěru vnitřního povrchu vrtaného otvorupro ochranu výztuže proti korozi dle přílohy F.1.408.1.4</t>
  </si>
  <si>
    <t>příloha F.1.408.1.4 těsnění dle poznámky 1)</t>
  </si>
  <si>
    <t>1 "P/03</t>
  </si>
  <si>
    <t>953-334R12</t>
  </si>
  <si>
    <t>Systémové segmentové těsnění mechanicky rozpínavé tvarovky potrubí dn200, prostup dn300</t>
  </si>
  <si>
    <t>-828871069</t>
  </si>
  <si>
    <t>1 "P/05</t>
  </si>
  <si>
    <t>953-334R13</t>
  </si>
  <si>
    <t>Systémové segmentové těsnění mechanicky rozpínavé tvarovky potrubí dn300, prostup dn400</t>
  </si>
  <si>
    <t>54539801</t>
  </si>
  <si>
    <t>1 "P/04</t>
  </si>
  <si>
    <t>0,30*(4+1) "P/01+02</t>
  </si>
  <si>
    <t>131505082</t>
  </si>
  <si>
    <t>0,40*(1+1) "P/03+04</t>
  </si>
  <si>
    <t>977151135</t>
  </si>
  <si>
    <t>Jádrové vrty diamantovými korunkami do stavebních materiálů D přes 550 do 600 mm</t>
  </si>
  <si>
    <t>-588434276</t>
  </si>
  <si>
    <t>0,60*1 "P/05</t>
  </si>
  <si>
    <t>1139,30*0,4 "osekání zdegradovaného betonu ... 40% plochy</t>
  </si>
  <si>
    <t>sanace ŽB kcí linka 4</t>
  </si>
  <si>
    <t>((6,90+5,85)*2*4,00+2,00*(3,00+4,00)*2)*2 "m.č.005+006</t>
  </si>
  <si>
    <t>(11,85+10,00)*2*4,00 "m.č.008</t>
  </si>
  <si>
    <t>(11,85+13,70)*2*4,00 "m.č.010</t>
  </si>
  <si>
    <t>(12,00+31,50)*2*4,00 "m.č.012</t>
  </si>
  <si>
    <t>(12,00+(28,20-1,20))*3,90 "m.č.014</t>
  </si>
  <si>
    <t>105,30*2+118,38+162,22+378,00+335,64 "m.č.005+006+008+010+012+014</t>
  </si>
  <si>
    <t>1139,30 "pasivace výztuže ve dvou vrstvách celková tl.2mm ... 100% plochy</t>
  </si>
  <si>
    <t>1139,30*0,3 "prořezání trhlin do hl.2mm ... 30% plochy</t>
  </si>
  <si>
    <t>1139,30*0,02*0,3 "prořezání trhlin do hl.2mm ... 30% plochy</t>
  </si>
  <si>
    <t>1139,30 "spojovací můstek ... 100% plochy</t>
  </si>
  <si>
    <t>1139,30*0,4 "hrubá reprofilace ... 40% plochy</t>
  </si>
  <si>
    <t>1139,30 "jemná reprofilace ... 100% plochy</t>
  </si>
  <si>
    <t>0,315+0,216+0,372 "jádrové vrtání</t>
  </si>
  <si>
    <t>198,238-148,109 "sanace bez tryskání</t>
  </si>
  <si>
    <t>148,109 "sanace tryskání</t>
  </si>
  <si>
    <t>SO-409 - Dmychárna</t>
  </si>
  <si>
    <t>D.1.409.1 - Architektonicko-stavební část</t>
  </si>
  <si>
    <t xml:space="preserve">    762 - Konstrukce tesařské</t>
  </si>
  <si>
    <t>122251102</t>
  </si>
  <si>
    <t>Odkopávky a prokopávky nezapažené v hornině třídy těžitelnosti I skupiny 3 objem do 50 m3 strojně</t>
  </si>
  <si>
    <t>1718658248</t>
  </si>
  <si>
    <t>odkopávka kolem objektu pro zatažení zateplení cca 0,5m pod terén</t>
  </si>
  <si>
    <t>((30,60+20,70+1,00)*2-2,80)*1,00*0,50</t>
  </si>
  <si>
    <t>132212131</t>
  </si>
  <si>
    <t>Hloubení nezapažených rýh šířky do 800 mm v soudržných horninách třídy těžitelnosti I skupiny 3 ručně</t>
  </si>
  <si>
    <t>1846638526</t>
  </si>
  <si>
    <t>sběrný žlábek podél jámy s odvedením vody mimo staveniště</t>
  </si>
  <si>
    <t>(36,60+26,70+5,10)*2*0,50*0,40</t>
  </si>
  <si>
    <t>132251101</t>
  </si>
  <si>
    <t>Hloubení rýh nezapažených š do 800 mm v hornině třídy těžitelnosti I skupiny 3 objem do 20 m3 strojně</t>
  </si>
  <si>
    <t>-1487540009</t>
  </si>
  <si>
    <t>základ.pas pod novou venkovní lávkou</t>
  </si>
  <si>
    <t>1,00*0,60*(0,93+0,15) "jižní pohled</t>
  </si>
  <si>
    <t>-2107487432</t>
  </si>
  <si>
    <t>50,90+0,648+27,36 "výkop</t>
  </si>
  <si>
    <t>-((30,60+20,70+1,00)*2-2,80)*0,10*0,50 "odpočet objemu tepel.izolace</t>
  </si>
  <si>
    <t>73,818*2 "meziskládka tam a zpět</t>
  </si>
  <si>
    <t>187457096</t>
  </si>
  <si>
    <t>50,90+0,648 "výkop</t>
  </si>
  <si>
    <t>-46,458 "meziskládka</t>
  </si>
  <si>
    <t>1283069301</t>
  </si>
  <si>
    <t>73,818 "meziskládka</t>
  </si>
  <si>
    <t>-379396069</t>
  </si>
  <si>
    <t>-511505111</t>
  </si>
  <si>
    <t>181951112</t>
  </si>
  <si>
    <t>Úprava pláně v hornině třídy těžitelnosti I skupiny 1 až 3 se zhutněním strojně</t>
  </si>
  <si>
    <t>1948522453</t>
  </si>
  <si>
    <t>((30,60+20,70+2,00+3,10)*2)*5,00</t>
  </si>
  <si>
    <t>271542211</t>
  </si>
  <si>
    <t>Podsyp pod základové konstrukce se zhutněním z netříděné štěrkodrtě</t>
  </si>
  <si>
    <t>-152082632</t>
  </si>
  <si>
    <t>1,00*0,60*0,15 "jižní pohled</t>
  </si>
  <si>
    <t>274313811</t>
  </si>
  <si>
    <t>Základové pásy z betonu tř. C 25/30</t>
  </si>
  <si>
    <t>-691721103</t>
  </si>
  <si>
    <t>1,00*0,60*0,93*1,035 "jižní pohled</t>
  </si>
  <si>
    <t>310271031</t>
  </si>
  <si>
    <t>Zazdívka otvorů ve zdivu nadzákladovém pl do 1 m2 pórobetonovými tvárnicemi do P2 na tenkovrstvou maltu tl 300 m</t>
  </si>
  <si>
    <t>-1540714683</t>
  </si>
  <si>
    <t>1.NP</t>
  </si>
  <si>
    <t>0,90*0,90*5 "zazdívky po vybour.oknech východní fasáda</t>
  </si>
  <si>
    <t>310271071</t>
  </si>
  <si>
    <t>Zazdívka otvorů ve zdivu nadzákladovém pl přes 1 do 4 m2 pórobetonovými tvárnicemi do P2 na tenkovrstvou maltu tl 300 m</t>
  </si>
  <si>
    <t>1625184891</t>
  </si>
  <si>
    <t>2,40*1,50*2 "jižní fasáda</t>
  </si>
  <si>
    <t>244899423</t>
  </si>
  <si>
    <t>0,80*2,00*0,30 "severní fasáda</t>
  </si>
  <si>
    <t>728171168</t>
  </si>
  <si>
    <t>0,50*4,80 "dozdění u nových pásových oken v ose 1 ... viz půdorys 1.NP-pásové okno</t>
  </si>
  <si>
    <t>5,20*1,20 "dozdění parapetu u otvoru pro VZT po bour.pás.oknu v poli mezi osami 1-2 ... viz řez D-D</t>
  </si>
  <si>
    <t>317121101</t>
  </si>
  <si>
    <t>Montáž prefabrikovaných překladů délky do 1500 mm</t>
  </si>
  <si>
    <t>-731719523</t>
  </si>
  <si>
    <t>legenda překladů příloha D.1.409.1.8</t>
  </si>
  <si>
    <t>1 "Př/03</t>
  </si>
  <si>
    <t>317121251</t>
  </si>
  <si>
    <t>Montáž ŽB překladů prefabrikovaných do rýh světlosti otvoru přes 1050 do 1800 mm</t>
  </si>
  <si>
    <t>617114526</t>
  </si>
  <si>
    <t>2 "Př/01</t>
  </si>
  <si>
    <t>2 "Př/04</t>
  </si>
  <si>
    <t>59321101</t>
  </si>
  <si>
    <t>překlad železobetonový RZP vylehčený 1490x140x140mm</t>
  </si>
  <si>
    <t>1265319939</t>
  </si>
  <si>
    <t>(1+4)*1,01</t>
  </si>
  <si>
    <t>317944323</t>
  </si>
  <si>
    <t>Válcované nosníky č.14 až 22 dodatečně osazované do připravených otvorů</t>
  </si>
  <si>
    <t>54860375</t>
  </si>
  <si>
    <t>Poznámka k položce:_x000D_
včetně kotvení, spojovacích prostředků a  povrchových úprav</t>
  </si>
  <si>
    <t>1,10*0,0148 "Př/02</t>
  </si>
  <si>
    <t>342241162</t>
  </si>
  <si>
    <t>Příčky z cihel plných dl 290 mm pevnosti P 7,5 až 15 na MC tl 140 mm</t>
  </si>
  <si>
    <t>1763242891</t>
  </si>
  <si>
    <t>1.PP</t>
  </si>
  <si>
    <t>1,70*2,90-0,90*1,97 "m.č.005</t>
  </si>
  <si>
    <t>342272245</t>
  </si>
  <si>
    <t>Příčka z pórobetonových hladkých tvárnic na tenkovrstvou maltu tl 150 mm</t>
  </si>
  <si>
    <t>1438154179</t>
  </si>
  <si>
    <t xml:space="preserve">0,90*0,90 "1.NP dozdění niky po dvířkách </t>
  </si>
  <si>
    <t>342291112</t>
  </si>
  <si>
    <t>Ukotvení příček montážní polyuretanovou pěnou tl příčky přes 100 mm</t>
  </si>
  <si>
    <t>930748375</t>
  </si>
  <si>
    <t>2,90*2 "1.PP m.č.005</t>
  </si>
  <si>
    <t>349231821</t>
  </si>
  <si>
    <t>Přizdívka ostění s ozubem z cihel tl přes 150 do 300 mm</t>
  </si>
  <si>
    <t>-932461911</t>
  </si>
  <si>
    <t>vyrovnání ostění a nadpraží nových vybouraných otvorů</t>
  </si>
  <si>
    <t>(1,00+2,00*2)*0,30 "m.č.003-004</t>
  </si>
  <si>
    <t>(0,90+2,00*2)*0,30 "m.č.001-002</t>
  </si>
  <si>
    <t>411388531</t>
  </si>
  <si>
    <t>Zabetonování otvorů pl do 1 m2 ve stropech</t>
  </si>
  <si>
    <t>756486554</t>
  </si>
  <si>
    <t>Poznámka k položce:_x000D_
vodotěsné zabetonování</t>
  </si>
  <si>
    <t>"prostupy d120 m.č.106</t>
  </si>
  <si>
    <t>3,14*0,06*0,06*0,30*3</t>
  </si>
  <si>
    <t>413232211</t>
  </si>
  <si>
    <t>Zazdívka zhlaví válcovaných nosníků v do 150 mm</t>
  </si>
  <si>
    <t>-2007717112</t>
  </si>
  <si>
    <t>2 "Př/02</t>
  </si>
  <si>
    <t>612142012</t>
  </si>
  <si>
    <t>Pletivo rabicové vnitřních stěn provizorně přichycené</t>
  </si>
  <si>
    <t>-1558843851</t>
  </si>
  <si>
    <t>spoj stáv. a nová kce</t>
  </si>
  <si>
    <t>2,80*0,50*2*2 "1.PP m.č.005</t>
  </si>
  <si>
    <t>(1,30+2,02*2)*0,50 "1.NP zazdění dveří 800/2020 m.č.104</t>
  </si>
  <si>
    <t>(1,40+0,90)*2*5 "1.NP zazděné otvory po oknech 900/900mm m.č.101+103+104</t>
  </si>
  <si>
    <t xml:space="preserve">(2,90+1,50)*2*2 "1.NP zazděné otvory po oknech 2400/1500mm m.č.105 </t>
  </si>
  <si>
    <t>1111064045</t>
  </si>
  <si>
    <t>(1,70*2,80-0,90*1,97)*2 "m.č.005</t>
  </si>
  <si>
    <t>612325225</t>
  </si>
  <si>
    <t>Vápenocementová štuková omítka malých ploch přes 1 do 4 m2 na stěnách</t>
  </si>
  <si>
    <t>730922855</t>
  </si>
  <si>
    <t>1 "1.PP vybouraný otvor 900/2000mm  m.č.001-m.č.002</t>
  </si>
  <si>
    <t>1 "1.NP zazdění dveří 800/2020 m.č.104</t>
  </si>
  <si>
    <t>5 "1.NP zazděné otvory po oknech 900/900mm m.č.101+103+104</t>
  </si>
  <si>
    <t xml:space="preserve">2 "1.NP zazděné otvory po oknech 2400/1500mm m.č.105 </t>
  </si>
  <si>
    <t>3 "1.NP pilířky v novém otvoru pro VZT západní fasáda</t>
  </si>
  <si>
    <t>1 "1.NP ostění a nadpraží vybour.pásového okna v místě prostupu pro VZT východní fasáda</t>
  </si>
  <si>
    <t>1 "1.NP dozdění niky po dvířkách  900/900</t>
  </si>
  <si>
    <t>631311113</t>
  </si>
  <si>
    <t>Mazanina tl přes 50 do 80 mm z betonu prostého bez zvýšených nároků na prostředí tř. C 12/15</t>
  </si>
  <si>
    <t>-1142211186</t>
  </si>
  <si>
    <t>Poznámka k položce:_x000D_
včetně potřebných dilatačních a smršťovacích spar s vyplněním pružnou hmotou</t>
  </si>
  <si>
    <t>skladba S/09</t>
  </si>
  <si>
    <t>2,80*3,10*0,1 "spád.beton.mazanina 50-100mm</t>
  </si>
  <si>
    <t>631312131</t>
  </si>
  <si>
    <t>Doplnění dosavadních mazanin betonem prostým plochy do 4 m2 tloušťky přes 80 mm</t>
  </si>
  <si>
    <t>-480551556</t>
  </si>
  <si>
    <t>m.č.002 doplnění mazaniny po vybourání základů původní technologie</t>
  </si>
  <si>
    <t>0,90*1,07*0,10</t>
  </si>
  <si>
    <t>0,35*0,35*0,10*6</t>
  </si>
  <si>
    <t>0,50*0,90*0,10</t>
  </si>
  <si>
    <t>0,70*2,00*0,10*3</t>
  </si>
  <si>
    <t>0,50*0,50*0,10*2</t>
  </si>
  <si>
    <t>1,50*1,20*0,10*2</t>
  </si>
  <si>
    <t>1,65*1,65*0,10*2</t>
  </si>
  <si>
    <t>m .č.105 dorovnání podlahy na stejnou úroveň</t>
  </si>
  <si>
    <t>4,80*2,40*0,30</t>
  </si>
  <si>
    <t>Příplatek k mazanině tl přes 120 do 240 mm za stržení povrchu spodní vrstvy před vložením výztuže</t>
  </si>
  <si>
    <t>160888046</t>
  </si>
  <si>
    <t>631319196</t>
  </si>
  <si>
    <t>Příplatek k mazanině tl přes 80 do 120 mm za plochu do 5 m2</t>
  </si>
  <si>
    <t>1567032508</t>
  </si>
  <si>
    <t>0,35*0,35*0,10*5</t>
  </si>
  <si>
    <t>0,70*2,00*0,10*2</t>
  </si>
  <si>
    <t>0,50*0,50*0,10</t>
  </si>
  <si>
    <t>651506898</t>
  </si>
  <si>
    <t>4,80*2,40*0,00308 "hmotnost 18,48kg/ks 2x3m</t>
  </si>
  <si>
    <t>632451022</t>
  </si>
  <si>
    <t>Vyrovnávací potěr tl přes 20 do 30 mm z MC 15 provedený v pásu</t>
  </si>
  <si>
    <t>-66294578</t>
  </si>
  <si>
    <t>doplnění střešní krytiny přes nové opláštění hrany bez atik</t>
  </si>
  <si>
    <t>0,30*25,50 "skladba S/02 přístavba</t>
  </si>
  <si>
    <t>1387580281</t>
  </si>
  <si>
    <t>nový okapový chodník</t>
  </si>
  <si>
    <t>((30,60+20,70)*2-3,04-13,65-9,90+3,00+0,50*2*2)*0,50*0,15</t>
  </si>
  <si>
    <t>637211134</t>
  </si>
  <si>
    <t>Okapový chodník z betonových dlaždic tl 50 mm do kameniva</t>
  </si>
  <si>
    <t>2059351695</t>
  </si>
  <si>
    <t>((30,60+20,70)*2-3,04-13,65-9,90+3,00+0,50*2*2)*0,50</t>
  </si>
  <si>
    <t>637311121</t>
  </si>
  <si>
    <t>Okapový chodník z betonových chodníkových obrubníků ležatých lože beton</t>
  </si>
  <si>
    <t>-454337016</t>
  </si>
  <si>
    <t>(30,60+20,70)*2-3,04-13,65-9,90+3,00+0,50*2*2</t>
  </si>
  <si>
    <t>564851011</t>
  </si>
  <si>
    <t>Podklad ze štěrkodrtě ŠD plochy do 100 m2 tl 150 mm</t>
  </si>
  <si>
    <t>-383469095</t>
  </si>
  <si>
    <t>581124115</t>
  </si>
  <si>
    <t>Kryt z betonu komunikace pro pěší tl. 150 mm</t>
  </si>
  <si>
    <t>664114826</t>
  </si>
  <si>
    <t>bet.plochy ... před vstupy</t>
  </si>
  <si>
    <t>(13,65+9,90)*0,80</t>
  </si>
  <si>
    <t>-315436216</t>
  </si>
  <si>
    <t>30,60*20,70 "1.PP</t>
  </si>
  <si>
    <t>31,10*21,20 "1.NP</t>
  </si>
  <si>
    <t>31,10*21,20/3 "střecha</t>
  </si>
  <si>
    <t>881904532</t>
  </si>
  <si>
    <t>31,10*12,55-5,945*6,20 "m.č.101+102</t>
  </si>
  <si>
    <t>494952293</t>
  </si>
  <si>
    <t>výpis prostupů příloha D.1.409.1.8</t>
  </si>
  <si>
    <t>4 "P/01+02+04+05</t>
  </si>
  <si>
    <t xml:space="preserve">Zednické zapravení prostupů </t>
  </si>
  <si>
    <t>953443350</t>
  </si>
  <si>
    <t>2783815R1</t>
  </si>
  <si>
    <t>Nové prostupy a základové bloky pro technologii</t>
  </si>
  <si>
    <t>968672674</t>
  </si>
  <si>
    <t>Poznámka k položce:_x000D_
prostupy a základové bloky pro technologii budou upřesněny podle výběru konkrétního technologického a trubního vystrojení</t>
  </si>
  <si>
    <t>základy pod novou technologii ... dle požadavků na přesné umístění</t>
  </si>
  <si>
    <t>1,00 "odhad</t>
  </si>
  <si>
    <t>953-943R1</t>
  </si>
  <si>
    <t>Dodávka a osazení přenosný hasicí přístroj práškový 6kg s hasicí schopností 21A</t>
  </si>
  <si>
    <t>1060703968</t>
  </si>
  <si>
    <t>Poznámka k položce:_x000D_
kompletní dodávka a montáž včetně kotvení, objímek, povrchových úprav</t>
  </si>
  <si>
    <t>příloha B.1.1</t>
  </si>
  <si>
    <t>1 "PHP 6kg</t>
  </si>
  <si>
    <t>305618661</t>
  </si>
  <si>
    <t>-1262491258</t>
  </si>
  <si>
    <t>0,30 "P/05 D315 keram.panelem</t>
  </si>
  <si>
    <t>977151229</t>
  </si>
  <si>
    <t>Jádrové vrty dovrchní diamantovými korunkami do stavebních materiálů D přes 300 do 350 mm</t>
  </si>
  <si>
    <t>370888799</t>
  </si>
  <si>
    <t>0,30 "P/04 D315 stropem</t>
  </si>
  <si>
    <t>941211111</t>
  </si>
  <si>
    <t>Montáž lešení řadového rámového lehkého zatížení do 200 kg/m2 š od 0,6 do 0,9 m v do 10 m</t>
  </si>
  <si>
    <t>CS ÚRS 2023 01</t>
  </si>
  <si>
    <t>1504457483</t>
  </si>
  <si>
    <t>fasádní lešení</t>
  </si>
  <si>
    <t>východní pohled</t>
  </si>
  <si>
    <t>(30,90+1,20*2)*7,58</t>
  </si>
  <si>
    <t>západní pohled</t>
  </si>
  <si>
    <t>severní pohled</t>
  </si>
  <si>
    <t>(12,30+1,20)*8,08+(20,70-12,30+1,20)*4,22</t>
  </si>
  <si>
    <t>jižní pohled</t>
  </si>
  <si>
    <t>941211211</t>
  </si>
  <si>
    <t>Příplatek k lešení řadovému rámovému lehkému š 0,9 m v přes 10 do 25 m za první a ZKD den použití</t>
  </si>
  <si>
    <t>1696394740</t>
  </si>
  <si>
    <t>804,012*30 'Přepočtené koeficientem množství</t>
  </si>
  <si>
    <t>941211811</t>
  </si>
  <si>
    <t>Demontáž lešení řadového rámového lehkého zatížení do 200 kg/m2 š od 0,6 do 0,9 m v do 10 m</t>
  </si>
  <si>
    <t>-1014095034</t>
  </si>
  <si>
    <t>943211111</t>
  </si>
  <si>
    <t>Montáž lešení prostorového rámového lehkého s podlahami zatížení do 200 kg/m2 v do 10 m</t>
  </si>
  <si>
    <t>1171651513</t>
  </si>
  <si>
    <t>(24,07+0,15+5,78)*12,00*7,50-6,20*5,945*7,50 "m.č.101+102 s odpočtem vestavku</t>
  </si>
  <si>
    <t>943211211</t>
  </si>
  <si>
    <t>Příplatek k lešení prostorovému rámovému lehkému s podlahami do 200 kg/m2 v do 10 m za každý den použití</t>
  </si>
  <si>
    <t>-566364048</t>
  </si>
  <si>
    <t>2423,558*30 'Přepočtené koeficientem množství</t>
  </si>
  <si>
    <t>943211811</t>
  </si>
  <si>
    <t>Demontáž lešení prostorového rámového lehkého s podlahami zatížení do 200 kg/m2 v do 10 m</t>
  </si>
  <si>
    <t>1433444710</t>
  </si>
  <si>
    <t>949101111</t>
  </si>
  <si>
    <t>Lešení pomocné pro objekty pozemních staveb s lešeňovou podlahou v do 1,9 m zatížení do 150 kg/m2</t>
  </si>
  <si>
    <t>1841575944</t>
  </si>
  <si>
    <t>12,32+305,03+133,37+27,62+5,10+3,68+12,54</t>
  </si>
  <si>
    <t>37,06+33,16+11,92+7,68+43,68+32,91+5,21+5,14+2,35 "přístavek m.č.105-113</t>
  </si>
  <si>
    <t>18,76+14,31 "m.č.103+104</t>
  </si>
  <si>
    <t>6,20*5,945 "vestavek v m.č.101</t>
  </si>
  <si>
    <t>631162831</t>
  </si>
  <si>
    <t>-1647648035</t>
  </si>
  <si>
    <t>sanace stropu 1.PP m.č.003</t>
  </si>
  <si>
    <t>134,00 "otryskání abrazivem ... 100% plochy</t>
  </si>
  <si>
    <t>-1332964478</t>
  </si>
  <si>
    <t>134,00*0,3 "osekání zdegradovaného betonu ... 30% plochy</t>
  </si>
  <si>
    <t>-754369920</t>
  </si>
  <si>
    <t>134,00 "očištění před zahájením prací ... 100% plochy</t>
  </si>
  <si>
    <t>134,00 "očištění osekaných částí stropu po odstranění zdegradovaného betonu ... 100%P plochy</t>
  </si>
  <si>
    <t>1380468856</t>
  </si>
  <si>
    <t>134,00*0,3 "pasivace výztuže ... 30% plochy</t>
  </si>
  <si>
    <t>-534236648</t>
  </si>
  <si>
    <t>134,00*0,10 "úprava trhlin ... 10% plochy</t>
  </si>
  <si>
    <t>1774714355</t>
  </si>
  <si>
    <t>-1680285035</t>
  </si>
  <si>
    <t>134,00*0,02*0,10 "úprava trhlin ... 10% plochy</t>
  </si>
  <si>
    <t>484322917</t>
  </si>
  <si>
    <t>134,00*0,10 " ... 10% plochy</t>
  </si>
  <si>
    <t>25824169</t>
  </si>
  <si>
    <t>134,00 "spojovací můstek ... 100% plochy</t>
  </si>
  <si>
    <t>-1700734812</t>
  </si>
  <si>
    <t>134,00*0,3 "hrubá reprofilace ... 30% plochy</t>
  </si>
  <si>
    <t>502297250</t>
  </si>
  <si>
    <t>134,00 "jemná reprofilace ... 100% plochy</t>
  </si>
  <si>
    <t>113106142</t>
  </si>
  <si>
    <t>Rozebrání dlažeb z betonových nebo kamenných dlaždic komunikací pro pěší strojně pl přes 50 m2</t>
  </si>
  <si>
    <t>-1113036909</t>
  </si>
  <si>
    <t>stávající okapový chodník</t>
  </si>
  <si>
    <t>((30,60+20,70)*2-3,04-13,65-9,90+3,00+0,50*2*2)*0,75</t>
  </si>
  <si>
    <t>113107152</t>
  </si>
  <si>
    <t>Odstranění podkladu z kameniva těženého tl přes 100 do 200 mm strojně pl přes 50 do 200 m2</t>
  </si>
  <si>
    <t>-375893036</t>
  </si>
  <si>
    <t>-689047098</t>
  </si>
  <si>
    <t>113107322</t>
  </si>
  <si>
    <t>Odstranění podkladu z kameniva drceného tl přes 100 do 200 mm strojně pl do 50 m2</t>
  </si>
  <si>
    <t>1562734366</t>
  </si>
  <si>
    <t>899103211</t>
  </si>
  <si>
    <t>Demontáž poklopů litinových nebo ocelových včetně rámů hmotnosti přes 100 do 150 kg</t>
  </si>
  <si>
    <t>-2106365147</t>
  </si>
  <si>
    <t>1,20*2,60 "m.č.101</t>
  </si>
  <si>
    <t>0,60*1,12 "m.č.105</t>
  </si>
  <si>
    <t>961044111</t>
  </si>
  <si>
    <t>Bourání základů z betonu prostého</t>
  </si>
  <si>
    <t>2008664120</t>
  </si>
  <si>
    <t>m.č.002 základy původní technologie</t>
  </si>
  <si>
    <t>0,90*1,07*0,26</t>
  </si>
  <si>
    <t>0,35*0,35*(0,29*5+0,20)</t>
  </si>
  <si>
    <t>0,50*0,90*0,20</t>
  </si>
  <si>
    <t>0,70*2,00*0,20*3</t>
  </si>
  <si>
    <t>0,50*0,50*0,29</t>
  </si>
  <si>
    <t>0,50*0,50*0,32</t>
  </si>
  <si>
    <t>1,50*1,20*0,32*2</t>
  </si>
  <si>
    <t>1,65*1,65*0,20*2</t>
  </si>
  <si>
    <t>962031132</t>
  </si>
  <si>
    <t>Bourání příček nebo přizdívek z cihel pálených tl do 100 mm</t>
  </si>
  <si>
    <t>-980772164</t>
  </si>
  <si>
    <t>4,25*2,90 "m.č.005 ubourání příčky</t>
  </si>
  <si>
    <t>(2,10+1,13)*3,80-0,60*1,20</t>
  </si>
  <si>
    <t>962052211</t>
  </si>
  <si>
    <t>Bourání zdiva nadzákladového ze ŽB přes 1 m3</t>
  </si>
  <si>
    <t>553992294</t>
  </si>
  <si>
    <t>4,80*0,90*0,30 "vybourání prostupu pro umístění VZT jednotek západní fasáda</t>
  </si>
  <si>
    <t>962032181</t>
  </si>
  <si>
    <t>Bourání zdiva z pórobetonových tvárnic nebo bloků do 1 m3</t>
  </si>
  <si>
    <t>-2086555468</t>
  </si>
  <si>
    <t>kobka pro přívod vzduchu - jižní fasáda</t>
  </si>
  <si>
    <t>(2,75*2+2,80)*(3,956-0,15)*0,25</t>
  </si>
  <si>
    <t>-0,60*2,00*0,25*2</t>
  </si>
  <si>
    <t>-0,90*1,00*0,25</t>
  </si>
  <si>
    <t>963051113</t>
  </si>
  <si>
    <t>Bourání ŽB stropů deskových tl přes 80 mm</t>
  </si>
  <si>
    <t>-1720951711</t>
  </si>
  <si>
    <t>2,75*2,30*0,10+1,13*0,50*0,25 "strop v úrovni +1,45m</t>
  </si>
  <si>
    <t>3,10*2,80*0,156 "strop v úrovni +3,8m</t>
  </si>
  <si>
    <t>964061131</t>
  </si>
  <si>
    <t>Uvolnění zhlaví trámů ze zdiva kamenného průřezu zhlaví do 0,05 m2</t>
  </si>
  <si>
    <t>1287193073</t>
  </si>
  <si>
    <t>2 "první pole m.č.101 oc.nosníky</t>
  </si>
  <si>
    <t>964076351</t>
  </si>
  <si>
    <t>Vybourání válcovaných nosníků ze zdiva betonového nebo kamenného dl do 6 m hmotnosti přes 55 kg/m</t>
  </si>
  <si>
    <t>-672376784</t>
  </si>
  <si>
    <t>stáv.prvky jeřábu</t>
  </si>
  <si>
    <t>odhad hmotnosti</t>
  </si>
  <si>
    <t>6,00*2*0,0665 "první pole m.č.101 oc.nosníky ... kolejnice</t>
  </si>
  <si>
    <t>964076551</t>
  </si>
  <si>
    <t>Vybourání válcovaných nosníků ze zdiva betonového nebo kamenného dl přes 8 m hmotnosti přes 55 kg/m</t>
  </si>
  <si>
    <t>456776841</t>
  </si>
  <si>
    <t>11,50*0,0665 "první pole m.č.101 mezi oc.nosníky ... nosník most.jeřábu</t>
  </si>
  <si>
    <t>1530219664</t>
  </si>
  <si>
    <t>6,20*12,00*0,10 "část m.č.101 mazanina pod stáv.keram.dlažbou</t>
  </si>
  <si>
    <t>965046111</t>
  </si>
  <si>
    <t>Broušení stávajících betonových podlah úběr do 3 mm</t>
  </si>
  <si>
    <t>-1586718084</t>
  </si>
  <si>
    <t>305,03 "m.č.002 zbroušení celkem cca 20mm</t>
  </si>
  <si>
    <t>965046119</t>
  </si>
  <si>
    <t>Příplatek k broušení stávajících betonových podlah za každý další 1 mm úběru</t>
  </si>
  <si>
    <t>200036665</t>
  </si>
  <si>
    <t>305,03*17 "m.č.002 zbroušení celkem cca 20mm</t>
  </si>
  <si>
    <t>375661273</t>
  </si>
  <si>
    <t>965081213</t>
  </si>
  <si>
    <t>Bourání podlah z dlaždic keramických nebo xylolitových tl do 10 mm plochy přes 1 m2</t>
  </si>
  <si>
    <t>102102363</t>
  </si>
  <si>
    <t>6,20*12,00 "část m.č.101 mazanina pod stáv.keram.dlažbou</t>
  </si>
  <si>
    <t>965081611</t>
  </si>
  <si>
    <t>Odsekání soklíků rovných</t>
  </si>
  <si>
    <t>-860589298</t>
  </si>
  <si>
    <t>6,20*2+12,00+0,60*4+0,40*2 "část m.č.101 mazanina pod stáv.keram.dlažbou</t>
  </si>
  <si>
    <t>742348851</t>
  </si>
  <si>
    <t>0,90*1,97 "m.č.003-m.č.005</t>
  </si>
  <si>
    <t>0,90*1,97 "m.č.003-m.č.004</t>
  </si>
  <si>
    <t>0,80*2,00 "m.č.001-m.č.002</t>
  </si>
  <si>
    <t>0,60*2,00 "m.č.001 dveře rozvaděče</t>
  </si>
  <si>
    <t>0,80*2,02 "m.č.104 ve fasádě</t>
  </si>
  <si>
    <t>0,60*2,00*2 "dveře</t>
  </si>
  <si>
    <t>968072456</t>
  </si>
  <si>
    <t>Vybourání kovových dveřních zárubní pl přes 2 m2</t>
  </si>
  <si>
    <t>-1951987236</t>
  </si>
  <si>
    <t>1,20*2,00 "m.č.003</t>
  </si>
  <si>
    <t>1,80*2,50*2 "m.č.105+106 ve fasádě</t>
  </si>
  <si>
    <t>1,50*1,97 "m.č.108 ve fasádě</t>
  </si>
  <si>
    <t>971033431</t>
  </si>
  <si>
    <t>Vybourání otvorů ve zdivu cihelném pl do 0,25 m2 na MVC nebo MV tl do 150 mm</t>
  </si>
  <si>
    <t>-1055593158</t>
  </si>
  <si>
    <t>1 "P/03 příčka</t>
  </si>
  <si>
    <t>971033631</t>
  </si>
  <si>
    <t>Vybourání otvorů ve zdivu cihelném pl do 4 m2 na MVC nebo MV tl do 150 mm</t>
  </si>
  <si>
    <t>-854493718</t>
  </si>
  <si>
    <t>0,95*2,00 "nový otvor z m.č.101 do m.č.104</t>
  </si>
  <si>
    <t>971052441</t>
  </si>
  <si>
    <t>Vybourání nebo prorážení otvorů v ŽB příčkách a zdech pl do 0,25 m2 tl do 300 mm</t>
  </si>
  <si>
    <t>1895627684</t>
  </si>
  <si>
    <t>1 "P/03 ŽB stěna</t>
  </si>
  <si>
    <t>971052651</t>
  </si>
  <si>
    <t>Vybourání nebo prorážení otvorů v ŽB příčkách a zdech pl do 4 m2 tl do 600 mm</t>
  </si>
  <si>
    <t>-265721618</t>
  </si>
  <si>
    <t>0,95*2,00*0,30 "m.č.101 nové dveře ve fasádě</t>
  </si>
  <si>
    <t>1,15*2,05*0,30 "m.č.106-m.č.101</t>
  </si>
  <si>
    <t>972054491</t>
  </si>
  <si>
    <t>Vybourání otvorů v ŽB stropech nebo klenbách pl do 1 m2 tl přes 80 mm</t>
  </si>
  <si>
    <t>1340855994</t>
  </si>
  <si>
    <t>0,80*0,50*0,30 "P/01</t>
  </si>
  <si>
    <t>-661887760</t>
  </si>
  <si>
    <t>305,03 "m.č.002 podlaha</t>
  </si>
  <si>
    <t>7211718R1</t>
  </si>
  <si>
    <t>Demontáž potrubí z plastu připojovací vodovodní a odpadní potrubí včetně tvarovek</t>
  </si>
  <si>
    <t>-753369995</t>
  </si>
  <si>
    <t>Poznámka k položce:_x000D_
kompletní provedení</t>
  </si>
  <si>
    <t xml:space="preserve">1.NP </t>
  </si>
  <si>
    <t>2,00*2 "m.č.101 připojovací vodovodní a odpadní potrubí odhad</t>
  </si>
  <si>
    <t>7252108R1</t>
  </si>
  <si>
    <t>Demontáž umyvadel včetně výtokových armatur, sifonu ap.</t>
  </si>
  <si>
    <t>1083593732</t>
  </si>
  <si>
    <t>Poznámka k položce:_x000D_
komepltní odpojení a demontáž</t>
  </si>
  <si>
    <t>1 "m.č.101</t>
  </si>
  <si>
    <t>7258208R1</t>
  </si>
  <si>
    <t xml:space="preserve">Demontáž baterie stojánkové </t>
  </si>
  <si>
    <t>1070601067</t>
  </si>
  <si>
    <t>764001831</t>
  </si>
  <si>
    <t>Demontáž krytiny z taškových tabulí do suti</t>
  </si>
  <si>
    <t>213726681</t>
  </si>
  <si>
    <t>3,10*2,80 "krytina na stropu v úrovni +3,956m</t>
  </si>
  <si>
    <t>-1281087830</t>
  </si>
  <si>
    <t>stáv.atiky</t>
  </si>
  <si>
    <t>8,20*2 "přístřešek</t>
  </si>
  <si>
    <t>12,80*2 "dmychárna</t>
  </si>
  <si>
    <t>764002851</t>
  </si>
  <si>
    <t>Demontáž oplechování parapetů do suti</t>
  </si>
  <si>
    <t>1468414637</t>
  </si>
  <si>
    <t>0,90*5 "okna 900/900 východní fasáda</t>
  </si>
  <si>
    <t>0,80 "nadsvětlík 800/1400 západní fasáda</t>
  </si>
  <si>
    <t>0,90 "kobka pro přívod vzduchu jižní fasáda</t>
  </si>
  <si>
    <t>2,40*2 "jižní fasáda</t>
  </si>
  <si>
    <t>5,20+4,80*4 "pásová okna</t>
  </si>
  <si>
    <t>Demontáž podokapního žlabu do suti</t>
  </si>
  <si>
    <t>-512270480</t>
  </si>
  <si>
    <t>Poznámka k položce:_x000D_
kompletní provedení včetně háků, čel, rohů, koutů, kotlíků</t>
  </si>
  <si>
    <t>2,80+0,50 "kobka pro přívod vzduchu - jižní fasáda</t>
  </si>
  <si>
    <t>25,50 "stáv.přístavba</t>
  </si>
  <si>
    <t>30,60*2 "stáv.dmychárna</t>
  </si>
  <si>
    <t>764004831</t>
  </si>
  <si>
    <t>Demontáž mezistřešního nebo zaatikového žlabu do suti</t>
  </si>
  <si>
    <t>-427230695</t>
  </si>
  <si>
    <t>zaatikový žlab</t>
  </si>
  <si>
    <t>8,00*2 "stáv.přístavba</t>
  </si>
  <si>
    <t>-16199520</t>
  </si>
  <si>
    <t>Poznámka k položce:_x000D_
kompletní provedení včetně objímek, kolen, odskoků</t>
  </si>
  <si>
    <t>3,956 "kobka pro přívod vzduchu - jižní fasáda</t>
  </si>
  <si>
    <t>3,80*2 "stáv.přístavba</t>
  </si>
  <si>
    <t>3,50*2+7,30*2 "stáv.dmychárna</t>
  </si>
  <si>
    <t>763-211R</t>
  </si>
  <si>
    <t>Demontáž příček montovaných laminátových, kompletní provedení</t>
  </si>
  <si>
    <t>-1456104410</t>
  </si>
  <si>
    <t>4,40*2,50+3,70*2,20 "m.č.101 demontáž laminát.mont.stěny</t>
  </si>
  <si>
    <t>767161813</t>
  </si>
  <si>
    <t>Demontáž zábradlí rovného nerozebíratelného hmotnosti 1 m zábradlí do 20 kg do suti</t>
  </si>
  <si>
    <t>1423929196</t>
  </si>
  <si>
    <t>4,80 "m.č.105</t>
  </si>
  <si>
    <t>12,00 "m.č.101 zábradlí revizní lávky</t>
  </si>
  <si>
    <t>767161823</t>
  </si>
  <si>
    <t>Demontáž zábradlí schodišťového nerozebíratelného hmotnosti 1 m zábradlí do 20 kg do suti</t>
  </si>
  <si>
    <t>-1810728507</t>
  </si>
  <si>
    <t>Poznámka k položce:_x000D_
venkovní schodiště - zábradlí</t>
  </si>
  <si>
    <t>(2,20+1,15+3,86) "venkovní schodiště - zábradlí</t>
  </si>
  <si>
    <t>767161850</t>
  </si>
  <si>
    <t>Demontáž madel rovných do suti</t>
  </si>
  <si>
    <t>1478981400</t>
  </si>
  <si>
    <t>767161851</t>
  </si>
  <si>
    <t>Demontáž madel schodišťových do suti</t>
  </si>
  <si>
    <t>-1824631613</t>
  </si>
  <si>
    <t>767620832</t>
  </si>
  <si>
    <t>Demontáž oken kovových s izolačními dvojskly plochy přes 0,6 do 1,5 m2</t>
  </si>
  <si>
    <t>1652386614</t>
  </si>
  <si>
    <t>0,90*0,90*5 "okna 900/900 východní fasáda</t>
  </si>
  <si>
    <t>0,80*1,40 "nadsvětlík 800/1400 západní fasáda</t>
  </si>
  <si>
    <t>0,90*1,00 "kobka pro přívod vzduchu jižní fasáda</t>
  </si>
  <si>
    <t>767620835</t>
  </si>
  <si>
    <t>Demontáž oken kovových s izolačními dvojskly plochy přes 6 m2</t>
  </si>
  <si>
    <t>-1291469676</t>
  </si>
  <si>
    <t>(5,20+4,80*4)*2,10 "pásová okna</t>
  </si>
  <si>
    <t>968072361</t>
  </si>
  <si>
    <t>Vybourání meziokenní vložky</t>
  </si>
  <si>
    <t>-1179291922</t>
  </si>
  <si>
    <t>1+4+1 "vybourání pásových oken východní fasáda</t>
  </si>
  <si>
    <t>767590840</t>
  </si>
  <si>
    <t>Demontáž podlah z podlahových roštů</t>
  </si>
  <si>
    <t>-207007130</t>
  </si>
  <si>
    <t>Poznámka k položce:_x000D_
demontáž venkovní schodiště - podesta z póroroštu</t>
  </si>
  <si>
    <t>1,15*3,86 "venkovní schodiště - podesta</t>
  </si>
  <si>
    <t>767691812</t>
  </si>
  <si>
    <t>Vyvěšení nebo zavěšení kovových křídel oken do 1,5 m2</t>
  </si>
  <si>
    <t>91615880</t>
  </si>
  <si>
    <t>5 "okna 900/900 východní fasáda</t>
  </si>
  <si>
    <t>1 "nadsvětlík 800/1400 západní fasáda</t>
  </si>
  <si>
    <t>1 "okno 900/1000 odhad ... kobka pro přívod vzduchu jižní fasáda</t>
  </si>
  <si>
    <t>767691813</t>
  </si>
  <si>
    <t>Vyvěšení nebo zavěšení kovových křídel oken přes 1,5 m2</t>
  </si>
  <si>
    <t>1106880571</t>
  </si>
  <si>
    <t>2 "jižní fasáda 2400/1500</t>
  </si>
  <si>
    <t>4*5 "pásová okna 5200/2100+4x 4800/2100</t>
  </si>
  <si>
    <t>767691822</t>
  </si>
  <si>
    <t>Vyvěšení nebo zavěšení kovových křídel dveří do 2 m2</t>
  </si>
  <si>
    <t>227219424</t>
  </si>
  <si>
    <t>1 "m.č.003-m.č.005 ... 900/1970</t>
  </si>
  <si>
    <t>1 "m.č.003-m.č.004 ... 900/1970</t>
  </si>
  <si>
    <t>1 "m.č.001-m.č.002 ... 800/2000</t>
  </si>
  <si>
    <t>1 "m.č.001 dveře rozvaděče ... 600/2000</t>
  </si>
  <si>
    <t>1 "m.č.104 ve fasádě ... 800/2020</t>
  </si>
  <si>
    <t>767691823</t>
  </si>
  <si>
    <t>Vyvěšení nebo zavěšení kovových křídel dveří přes 2 m2</t>
  </si>
  <si>
    <t>1296661834</t>
  </si>
  <si>
    <t>1 "m.č.003 ... 1200/1970</t>
  </si>
  <si>
    <t>2*2 "m.č.105+106 ve fasádě ... 1800/2500 dvoukř.</t>
  </si>
  <si>
    <t>1*2 "m.č.108 ve fasádě ... 1500/1970 dvoukř.</t>
  </si>
  <si>
    <t>767810811</t>
  </si>
  <si>
    <t>Demontáž mřížek větracích ocelových čtyřhranných nebo kruhových</t>
  </si>
  <si>
    <t>-1259524347</t>
  </si>
  <si>
    <t>1 "východní fasáda</t>
  </si>
  <si>
    <t>16 "západní fasáda</t>
  </si>
  <si>
    <t>8 "severní fasáda</t>
  </si>
  <si>
    <t>8 "jižní fasáda</t>
  </si>
  <si>
    <t>2114807094</t>
  </si>
  <si>
    <t xml:space="preserve">Poznámka k položce:_x000D_
včetně výstupních madel </t>
  </si>
  <si>
    <t>8,20 "jižní fasáda</t>
  </si>
  <si>
    <t>767832802</t>
  </si>
  <si>
    <t>Demontáž venkovních požárních žebříků bez ochranného koše</t>
  </si>
  <si>
    <t>-2120199052</t>
  </si>
  <si>
    <t>4,50 "jižní fasáda</t>
  </si>
  <si>
    <t>7678518R1</t>
  </si>
  <si>
    <t>Demontáž revizní lávky</t>
  </si>
  <si>
    <t>644837761</t>
  </si>
  <si>
    <t>Poznámka k položce:_x000D_
kompletní provedení vč.potřebného lešení</t>
  </si>
  <si>
    <t>12,00 "m.č.101 stávající revizní lávka jeřábu</t>
  </si>
  <si>
    <t>767996801</t>
  </si>
  <si>
    <t>Demontáž atypických zámečnických konstrukcí rozebráním hm jednotlivých dílů do 50 kg</t>
  </si>
  <si>
    <t>-1770736569</t>
  </si>
  <si>
    <t>Poznámka k položce:_x000D_
demontáž venkovního schodiště - nosná konstrukce schodiště+stupně</t>
  </si>
  <si>
    <t>70,00 "venkovní schodiště odhad kg</t>
  </si>
  <si>
    <t>72613639</t>
  </si>
  <si>
    <t>1672126982</t>
  </si>
  <si>
    <t>ostatní</t>
  </si>
  <si>
    <t>0,025+0,002+0,05+0,08+0,059+0,234+0,194+0,131+0,008+0,009+0,345 "ostatní</t>
  </si>
  <si>
    <t>0,592+0,998+0,956+0,327+0,788+0,904+0,269+0,115+0,269+0,022+0,243+2,338+0,33+0,044+0,013+0,41+0,135+0,42+0,07 "ocel, plech</t>
  </si>
  <si>
    <t>644882588</t>
  </si>
  <si>
    <t>prostý beton, bet.dlažba</t>
  </si>
  <si>
    <t>15,493+11,775+7,552+16,368</t>
  </si>
  <si>
    <t>439442153</t>
  </si>
  <si>
    <t>3,11+5,107+0,187+3,065+0,288 "bourací práce</t>
  </si>
  <si>
    <t>0,063+4,422 "sanace bez tryskání</t>
  </si>
  <si>
    <t>-426215568</t>
  </si>
  <si>
    <t>cihly, porobeton</t>
  </si>
  <si>
    <t>4,322+4,95+0,132+0,069+0,513+0,063</t>
  </si>
  <si>
    <t>-1272671091</t>
  </si>
  <si>
    <t>kamenivo, štěrky</t>
  </si>
  <si>
    <t>18,227+5,464</t>
  </si>
  <si>
    <t>-998309661</t>
  </si>
  <si>
    <t>keram.dl.</t>
  </si>
  <si>
    <t>2,604+0,248</t>
  </si>
  <si>
    <t>1426380996</t>
  </si>
  <si>
    <t>17,42 "sanace tryskání</t>
  </si>
  <si>
    <t>363384672</t>
  </si>
  <si>
    <t>112541559</t>
  </si>
  <si>
    <t>Poznámka k položce:_x000D_
včetně potřebných podkladních a ochranných vrstev</t>
  </si>
  <si>
    <t>2,80*3,10 "izolace PP pásy</t>
  </si>
  <si>
    <t>711199097</t>
  </si>
  <si>
    <t>Příplatek k izolacím proti zemní vlhkosti za plochu do 10 m2 pásy přitavením NAIP nebo termoplasty</t>
  </si>
  <si>
    <t>-885408228</t>
  </si>
  <si>
    <t>28329043</t>
  </si>
  <si>
    <t>fólie PUR/PP difuzně propustná s nakašírovanou PP strukturovanou rohoží v 8 mm pod hladkou plechovou krytinu, integrovaná samolepící páska, 380 g/m2</t>
  </si>
  <si>
    <t>-1963659674</t>
  </si>
  <si>
    <t>8,68*1,1655 'Přepočtené koeficientem množství</t>
  </si>
  <si>
    <t>998711102</t>
  </si>
  <si>
    <t>Přesun hmot tonážní pro izolace proti vodě, vlhkosti a plynům v objektech v přes 6 do 12 m</t>
  </si>
  <si>
    <t>-55690640</t>
  </si>
  <si>
    <t>964764659</t>
  </si>
  <si>
    <t>0,30*31,20*2 "skladba S/01 hala</t>
  </si>
  <si>
    <t>26,37*2 "1x podkladní pás+1x vrchní pás</t>
  </si>
  <si>
    <t>62866281</t>
  </si>
  <si>
    <t>pás asfaltový samolepicí modifikovaný SBS s vložkou ze skleněné tkaniny se spalitelnou fólií nebo jemnozrnným minerálním posypem nebo textilií na horním povrchu tl 3,0mm</t>
  </si>
  <si>
    <t>-1015871316</t>
  </si>
  <si>
    <t>Poznámka k položce:_x000D_
např. VEDASTOP SU tl.3mm</t>
  </si>
  <si>
    <t>52,74*1,1655 'Přepočtené koeficientem množství</t>
  </si>
  <si>
    <t>62855010</t>
  </si>
  <si>
    <t>pás asfaltový natavitelný modifikovaný SBS s vložkou z polyesterové vyztužené rohože a hrubozrnným břidličným posypem na horním povrchu tl 5,2mm</t>
  </si>
  <si>
    <t>1797284576</t>
  </si>
  <si>
    <t>Poznámka k položce:_x000D_
např. EUROFLEX (t3) tl.5,2mm</t>
  </si>
  <si>
    <t>712399097</t>
  </si>
  <si>
    <t>Příplatek k povlakové krytině střech do 10° za plochu do 10 m2 NAIP, folie nebo termoplasty</t>
  </si>
  <si>
    <t>-1878441075</t>
  </si>
  <si>
    <t>-135106718</t>
  </si>
  <si>
    <t>7131221R1</t>
  </si>
  <si>
    <t>Parotěsná vrstva pro ploché střechy vodorovná</t>
  </si>
  <si>
    <t>-317909666</t>
  </si>
  <si>
    <t>Poznámka k položce:_x000D_
kompletní dodávka a montáž podkladní natavovací pás z oxidovaného asfaltu s nosnou vložkou ze skleněné tkaniny, opatřený na horním povrchu jemnozrnným posypem (např. Glasbit G200 S40)</t>
  </si>
  <si>
    <t>713131141</t>
  </si>
  <si>
    <t>Montáž izolace tepelné stěn a základů lepením celoplošně rohoží, pásů, dílců, desek</t>
  </si>
  <si>
    <t>1235056600</t>
  </si>
  <si>
    <t>zateplení stěn cca 0,5m pod terén a 0,4m nad terén</t>
  </si>
  <si>
    <t>((30,60+20,70+1,00)*2-2,80)*0,90</t>
  </si>
  <si>
    <t>28376426</t>
  </si>
  <si>
    <t>deska XPS hrana polodrážková a hladký povrch 300kPA λ=0,035 tl 150mm</t>
  </si>
  <si>
    <t>2045484036</t>
  </si>
  <si>
    <t>91,62*1,05 'Přepočtené koeficientem množství</t>
  </si>
  <si>
    <t>713141132</t>
  </si>
  <si>
    <t>Montáž izolace tepelné střech plochých lepené za studena plně 2 vrstvy rohoží, pásů, dílců, desek</t>
  </si>
  <si>
    <t>-1371218186</t>
  </si>
  <si>
    <t>144</t>
  </si>
  <si>
    <t>28375861</t>
  </si>
  <si>
    <t>deska EPS S pro aplikace bez zatížení λ=0,042-0,043 tl 100mm</t>
  </si>
  <si>
    <t>-973691166</t>
  </si>
  <si>
    <t>18,72*2,1 'Přepočtené koeficientem množství</t>
  </si>
  <si>
    <t>145</t>
  </si>
  <si>
    <t>1943195146</t>
  </si>
  <si>
    <t>762</t>
  </si>
  <si>
    <t>Konstrukce tesařské</t>
  </si>
  <si>
    <t>146</t>
  </si>
  <si>
    <t>762341036</t>
  </si>
  <si>
    <t>Bednění střech rovných sklon do 60° z desek OSB tl 22 mm na sraz šroubovaných na rošt</t>
  </si>
  <si>
    <t>-1420891366</t>
  </si>
  <si>
    <t>Poznámka k položce:_x000D_
dřevoštěpková vodovzdorná deska OSB-4 tl.22mm</t>
  </si>
  <si>
    <t xml:space="preserve">2,80*3,10 "bednění OSB desky </t>
  </si>
  <si>
    <t>147</t>
  </si>
  <si>
    <t>762395000</t>
  </si>
  <si>
    <t>Spojovací prostředky krovů, bednění, laťování, nadstřešních konstrukcí</t>
  </si>
  <si>
    <t>-379421088</t>
  </si>
  <si>
    <t>8,68*0,022 "bednění</t>
  </si>
  <si>
    <t>70,80*0,10*0,01 "laťování</t>
  </si>
  <si>
    <t>148</t>
  </si>
  <si>
    <t>762429001</t>
  </si>
  <si>
    <t>Montáž obložení stropu podkladový rošt</t>
  </si>
  <si>
    <t>-335193348</t>
  </si>
  <si>
    <t>"(2,80+3,1)/0,5 bednění OSB desky ... cca 12ks</t>
  </si>
  <si>
    <t>(2,80+3,10)*12</t>
  </si>
  <si>
    <t>149</t>
  </si>
  <si>
    <t>605141R1</t>
  </si>
  <si>
    <t>OSB-4 deska pruh š.100mm tl.10mm</t>
  </si>
  <si>
    <t>1903658961</t>
  </si>
  <si>
    <t>70,80*0,10*1,1</t>
  </si>
  <si>
    <t>150</t>
  </si>
  <si>
    <t>998762102</t>
  </si>
  <si>
    <t>Přesun hmot tonážní pro kce tesařské v objektech v přes 6 do 12 m</t>
  </si>
  <si>
    <t>-1856266966</t>
  </si>
  <si>
    <t>151</t>
  </si>
  <si>
    <t>7641116R1</t>
  </si>
  <si>
    <t>Krytina střechy rovné z Pz plechu s povrchovou úpravou sklonu do 30°</t>
  </si>
  <si>
    <t>-1558663327</t>
  </si>
  <si>
    <t>Poznámka k položce:_x000D_
kompletní dodávka a montáž falcované krytiny z lakovaného púlechu tl.0,5mm včetně všech detailů, kotvení, těsnění, spojovacích prostředků, povrchových úprav a souvisejících klempířskiých prvků</t>
  </si>
  <si>
    <t>152</t>
  </si>
  <si>
    <t>998764102</t>
  </si>
  <si>
    <t>Přesun hmot tonážní pro konstrukce klempířské v objektech v přes 6 do 12 m</t>
  </si>
  <si>
    <t>-403976460</t>
  </si>
  <si>
    <t>153</t>
  </si>
  <si>
    <t>766-622R1</t>
  </si>
  <si>
    <t>O/01 - Dodávka a montáž pásové okno 24000/2100 mm plast</t>
  </si>
  <si>
    <t>445772207</t>
  </si>
  <si>
    <t>Poznámka k položce:_x000D_
příloha D.1.409.1.1 - Výpis vystrojení okenních otvorů_x000D_
kompletní dodávka a montáž včetně rámu, zasklení, těsnění, kotvení, kování, vnitřního parapetu, meziokenních vložek dle specifikace</t>
  </si>
  <si>
    <t>příloha D.1.409.1.1</t>
  </si>
  <si>
    <t>1 "pozice O/01</t>
  </si>
  <si>
    <t>154</t>
  </si>
  <si>
    <t>766-622R2</t>
  </si>
  <si>
    <t xml:space="preserve">O/02 - Dodávka a montáž nadsvětlík 1400/800 mm hliník </t>
  </si>
  <si>
    <t>1568272239</t>
  </si>
  <si>
    <t>Poznámka k položce:_x000D_
příloha D.1.409.1.1 - Výpis vystrojení okenních otvorů_x000D_
kompletní dodávka a montáž včetně rámu, zasklení, těsnění, kotvení, kování, vnitřního parapetu dle specifikace</t>
  </si>
  <si>
    <t>1 "pozice O/02</t>
  </si>
  <si>
    <t>155</t>
  </si>
  <si>
    <t>7674161R1</t>
  </si>
  <si>
    <t>Dodávka a montáž opláštění OK vnitřní stěny z PUR panelů</t>
  </si>
  <si>
    <t>386167833</t>
  </si>
  <si>
    <t>Poznámka k položce:_x000D_
kompletní dodávka a montáž včetně rastru, spojovacích a kotvících prostředků, povrchových úprav</t>
  </si>
  <si>
    <t>opláštění vnitřní stěny m.č.101-m.č.102</t>
  </si>
  <si>
    <t>10,80*6,65-1,55*2,02</t>
  </si>
  <si>
    <t>69,00</t>
  </si>
  <si>
    <t>156</t>
  </si>
  <si>
    <t>7674254.R</t>
  </si>
  <si>
    <t>Montáž a dodávka veškerých klempířských, těsnících a atypických prvků k provětrávané fasádě z lakovaného žárově pozinkovaného plechu s oboustrannou povrchovou úpravou</t>
  </si>
  <si>
    <t>-354550468</t>
  </si>
  <si>
    <t>Poznámka k položce:_x000D_
příloha D.1.409.1.1_x000D_
kompletní dodávka a montáž veškerých klempířských prvků na fasádě (parapety, svody, okapnice, žlaby, atiky, závětrné lišty, kotevní lišty, lemovací lišty, ukončovací lišty, krycí lišty, rohové lišty, napojovací lišty, doplňkové oplechování a lemování, včetně kotvících prvků a těsnění, včetně objímek, čel, kotlíků, háků aj.), včetně detailu atiky-OSB rošt+OSB desky pod oplechování - vše dle popisu, specifikace a typových detailů a technologických pokynů výrobce obvodového pláště</t>
  </si>
  <si>
    <t>157</t>
  </si>
  <si>
    <t>7674254R1</t>
  </si>
  <si>
    <t>Montáž fasádních kazet š 300-500 mm vodorovně na jednosměrný zateplený rošt kotvený do zdiva nebo betonu budovy v přes 6 do 12 m</t>
  </si>
  <si>
    <t>-738736096</t>
  </si>
  <si>
    <t xml:space="preserve">Poznámka k položce:_x000D_
příloha D.1.409.1.1 TZ a D.1.409.1.8 skladby konstrukcí_x000D_
obvodový stěnový plášť bude dodán jako ucelený systém včetně všech potřebných doplňků dle technologického předpisu výrobce </t>
  </si>
  <si>
    <t>odvětrávaná fasáda ... příloha D.1.409.1.1 TZ a D.1.409.1.8 skladby konstrukcí</t>
  </si>
  <si>
    <t>30,90*7,58</t>
  </si>
  <si>
    <t>-5,20*0,90</t>
  </si>
  <si>
    <t>-24,00*2,10</t>
  </si>
  <si>
    <t>-(4,80+3,60)*1,50</t>
  </si>
  <si>
    <t>-1,50*1,97</t>
  </si>
  <si>
    <t>-1,80*2,50*2</t>
  </si>
  <si>
    <t>-0,95*2,05</t>
  </si>
  <si>
    <t>-4,80*0,90</t>
  </si>
  <si>
    <t>12,30*8,08+(20,70-12,30)*4,22</t>
  </si>
  <si>
    <t>-3,60*3,60</t>
  </si>
  <si>
    <t>-0,65*1,20*4</t>
  </si>
  <si>
    <t>-1,90*2,50</t>
  </si>
  <si>
    <t>158</t>
  </si>
  <si>
    <t>13814032</t>
  </si>
  <si>
    <t>kazeta fasádní tl.35mm, šířky 300 - 500mm, délky do 2000 mm z Pz plechu lakovaná</t>
  </si>
  <si>
    <t>-2140821669</t>
  </si>
  <si>
    <t>631,375*1,08 'Přepočtené koeficientem množství</t>
  </si>
  <si>
    <t>159</t>
  </si>
  <si>
    <t>63155123</t>
  </si>
  <si>
    <t>deska tepelně izolační minerální provětrávaných fasád λ=0,034-0,035 tl 150mm</t>
  </si>
  <si>
    <t>955657801</t>
  </si>
  <si>
    <t>631,375*1,05 'Přepočtené koeficientem množství</t>
  </si>
  <si>
    <t>160</t>
  </si>
  <si>
    <t>63150819</t>
  </si>
  <si>
    <t>fólie kontaktní difuzně propustná pro doplňkovou hydroizolační vrstvu, jednovrstvá mikrovláknitá s funkční vrstvou tl 220μm</t>
  </si>
  <si>
    <t>461332640</t>
  </si>
  <si>
    <t>631,375*1,1 'Přepočtené koeficientem množství</t>
  </si>
  <si>
    <t>161</t>
  </si>
  <si>
    <t>767490102</t>
  </si>
  <si>
    <t>Montáž nosného roštu fasád, stěn a podhledů jednosměrného kotveného do betonu</t>
  </si>
  <si>
    <t>1796305682</t>
  </si>
  <si>
    <t>162</t>
  </si>
  <si>
    <t>5532413R</t>
  </si>
  <si>
    <t>rošt fasádní systémový ocelový jednosměrný pro zateplené fasády</t>
  </si>
  <si>
    <t>73053855</t>
  </si>
  <si>
    <t>Poznámka k položce:_x000D_
příloha D.1.409.1.1 TZ a D.1.409.1.8 skladby konstrukcí_x000D_
obvodový stěnový plášť bude dodán jako ucelený systém včetně všech potřebných doplňků dle technologického předpisu výrobce včetně kotevních a spojovacích prvků, přechodových lišt, perforovaných lišt apod, pohledové prvky</t>
  </si>
  <si>
    <t>163</t>
  </si>
  <si>
    <t>767-640R1</t>
  </si>
  <si>
    <t>D/01 - Dodávka a montáž dveře venkovní hliníkové dvoukřídlé 1350/1900 mm oboustranně oplechované tepelně izolační</t>
  </si>
  <si>
    <t>-1136442947</t>
  </si>
  <si>
    <t>Poznámka k položce:_x000D_
příloha D.1.409.1.1 - Výpis vystrojení dveřních otvorů_x000D_
kompletní dodávka a montáž včetně zárubně, zámku s vložkou,  kování, těsnění, prahu dle specifikace</t>
  </si>
  <si>
    <t>1 "pozice D/01</t>
  </si>
  <si>
    <t>164</t>
  </si>
  <si>
    <t>767-640R2</t>
  </si>
  <si>
    <t>D/02 - Dodávka a montáž dveře venkovní hliníkové dvoukřídlé 1650/2425 mm oboustranně oplechované tepelně izolační</t>
  </si>
  <si>
    <t>2091676961</t>
  </si>
  <si>
    <t>Poznámka k položce:_x000D_
příloha D.1.409.1.1 - Výpis vystrojení dveřních otvorů_x000D_
kompletní dodávka a montáž včetně zárubně, zámku s vložkou, kování, těsnění, prahu dle specifikace</t>
  </si>
  <si>
    <t>1 "pozice D/02</t>
  </si>
  <si>
    <t>165</t>
  </si>
  <si>
    <t>767-640R3</t>
  </si>
  <si>
    <t>D/03 - Dodávka a montáž dveře venkovní hliníkové dvoukřídlé 1650/2425 mm oboustranně oplechované tepelně izolační</t>
  </si>
  <si>
    <t>1994963703</t>
  </si>
  <si>
    <t>1 "pozice D/03</t>
  </si>
  <si>
    <t>166</t>
  </si>
  <si>
    <t>767-640R4</t>
  </si>
  <si>
    <t>D/04 - Dodávka a montáž dveře venkovní hliníkové jednokřídlé 800/1970 mm oboustranně oplechované tepelně izolační</t>
  </si>
  <si>
    <t>-1442032609</t>
  </si>
  <si>
    <t>1 "pozice D/04</t>
  </si>
  <si>
    <t>167</t>
  </si>
  <si>
    <t>767-640R5</t>
  </si>
  <si>
    <t>D/05 - Dodávka a montáž dveře vnitřní hliníkové dvoukřídlé 1450/1970 mm oboustranně oplechované</t>
  </si>
  <si>
    <t>-1917957595</t>
  </si>
  <si>
    <t>1 "pozice D/05</t>
  </si>
  <si>
    <t>168</t>
  </si>
  <si>
    <t>767-640R6</t>
  </si>
  <si>
    <t>D/06 - Dodávka a montáž dveře vnitřní hliníkové jednokřídlé 1000/1970 mm oboustranně oplechované</t>
  </si>
  <si>
    <t>-985139979</t>
  </si>
  <si>
    <t>1 "pozice D/06</t>
  </si>
  <si>
    <t>169</t>
  </si>
  <si>
    <t>767-640R7</t>
  </si>
  <si>
    <t>D/07 - Dodávka a montáž dveře vnitřní hliníkové jednokřídlé 800/1970 mm oboustranně oplechované</t>
  </si>
  <si>
    <t>-716013321</t>
  </si>
  <si>
    <t>1 "pozice D/07</t>
  </si>
  <si>
    <t>170</t>
  </si>
  <si>
    <t>767-640R8</t>
  </si>
  <si>
    <t>D/08 - Repase dveře vnitřní ocelové jednokřídlé 900/1970 mm jednostranně oplechované</t>
  </si>
  <si>
    <t>479696026</t>
  </si>
  <si>
    <t>1 "pozice D/08</t>
  </si>
  <si>
    <t>171</t>
  </si>
  <si>
    <t>767-640R9</t>
  </si>
  <si>
    <t>D/09 - Dodávka a montáž dveře vnitřní ocelové jednokřídlé 900/1970 mm oboustranně oplechované</t>
  </si>
  <si>
    <t>2039760599</t>
  </si>
  <si>
    <t>1 "pozice D/09</t>
  </si>
  <si>
    <t>172</t>
  </si>
  <si>
    <t>767-831R1</t>
  </si>
  <si>
    <t>Z/01 - Dodávka a montáž soustava venkovních žebříků v=8,17m s ochranným košem, lávkou a zábradlím Pz ocel</t>
  </si>
  <si>
    <t>-949710724</t>
  </si>
  <si>
    <t>Poznámka k položce:_x000D_
příloha D.1.409.1.1 - Výpis zámečnických výrobků_x000D_
kompletní dodávka a montáž včetně kotevních a spojovacích prostředků, výplně zábradlí a povrchových úprav dle specifikace</t>
  </si>
  <si>
    <t>1 "Z/01</t>
  </si>
  <si>
    <t>173</t>
  </si>
  <si>
    <t>767-831R2</t>
  </si>
  <si>
    <t>Z/02 - Dodávka a montáž venkovního žebříku v=4,25m s ochranným košem, lávkou a zábradlím Pz ocel</t>
  </si>
  <si>
    <t>-1120146022</t>
  </si>
  <si>
    <t>1 "Z/02</t>
  </si>
  <si>
    <t>174</t>
  </si>
  <si>
    <t>767-003R3</t>
  </si>
  <si>
    <t>Z/03 - Dodávka a montáž poklop 600/1150mm kompozit včetně rámu</t>
  </si>
  <si>
    <t>-791438852</t>
  </si>
  <si>
    <t>Poznámka k položce:_x000D_
příloha D.1.409.1.1 - Výpis zámečnických výrobků_x000D_
kompletní dodávka a montáž včetně rámu, kotevních a spojovacích prostředků, povrchových úprav dle specifikace</t>
  </si>
  <si>
    <t>1 "Z/03</t>
  </si>
  <si>
    <t>175</t>
  </si>
  <si>
    <t>771111011</t>
  </si>
  <si>
    <t>Vysátí podkladu před pokládkou dlažby</t>
  </si>
  <si>
    <t>-997447048</t>
  </si>
  <si>
    <t>176</t>
  </si>
  <si>
    <t>412864441</t>
  </si>
  <si>
    <t>68,75 "m.č.102</t>
  </si>
  <si>
    <t>4,80*2,40 "m.č.105 doplnění dlažby v dobetonované části</t>
  </si>
  <si>
    <t>177</t>
  </si>
  <si>
    <t>771474213</t>
  </si>
  <si>
    <t>Montáž soklů z dlaždic keramických rovných lepených cementovým flexibilním rychletuhnoucím lepidlem v přes 90 do 120 mm</t>
  </si>
  <si>
    <t>-148849562</t>
  </si>
  <si>
    <t>Poznámka k položce:_x000D_
včetně spárování</t>
  </si>
  <si>
    <t>(6,20*2+12,00) "m.č.102</t>
  </si>
  <si>
    <t>(2,40*2+4,80) "m.č.105 doplnění dlažby v dobetonované části</t>
  </si>
  <si>
    <t>178</t>
  </si>
  <si>
    <t>771554113</t>
  </si>
  <si>
    <t>Montáž podlah z dlaždic teracových lepených flexibilním lepidlem přes 9 do 12 ks/m2</t>
  </si>
  <si>
    <t>-376903158</t>
  </si>
  <si>
    <t>179</t>
  </si>
  <si>
    <t>59247001</t>
  </si>
  <si>
    <t>dlaždice teracová 300x300x30mm</t>
  </si>
  <si>
    <t>-1408630870</t>
  </si>
  <si>
    <t>68,75*1,1 "m.č.102</t>
  </si>
  <si>
    <t>(6,20*2+12,00)*0,10*1,1 "m.č.102</t>
  </si>
  <si>
    <t>180</t>
  </si>
  <si>
    <t>771574576</t>
  </si>
  <si>
    <t>Montáž podlah keramických pro mechanické zatížení lepených cementovým flexibilním rychletuhnoucím lepidlem přes 9 do 12 ks/m2</t>
  </si>
  <si>
    <t>1613667447</t>
  </si>
  <si>
    <t>181</t>
  </si>
  <si>
    <t>59761174</t>
  </si>
  <si>
    <t>dlažba keramická slinutá mrazuvzdorná povrch reliéfní/matný tl do 10mm přes 9 do 12ks/m2</t>
  </si>
  <si>
    <t>-145493751</t>
  </si>
  <si>
    <t>11,52*1,1 "dlažba</t>
  </si>
  <si>
    <t>(2,40*2+4,80)*0,10*1,1 "sokl m.č.105</t>
  </si>
  <si>
    <t>182</t>
  </si>
  <si>
    <t>771591112</t>
  </si>
  <si>
    <t>Izolace pod dlažbu nátěrem nebo stěrkou ve dvou vrstvách</t>
  </si>
  <si>
    <t>1844682571</t>
  </si>
  <si>
    <t>183</t>
  </si>
  <si>
    <t>-695182768</t>
  </si>
  <si>
    <t>spára mezi dlažbou a soklem</t>
  </si>
  <si>
    <t>184</t>
  </si>
  <si>
    <t>771591184</t>
  </si>
  <si>
    <t xml:space="preserve">Řezání dlaždic keramických a teracových </t>
  </si>
  <si>
    <t>1367454085</t>
  </si>
  <si>
    <t>napojení staré a nové dlažby</t>
  </si>
  <si>
    <t>12,00 "m.č.102-101</t>
  </si>
  <si>
    <t>185</t>
  </si>
  <si>
    <t>7814923R1</t>
  </si>
  <si>
    <t>Dodávka a montáž profilů dilatačních a ukončovacích lepených flexibilním cementovým rychletuhnoucím lepidlem</t>
  </si>
  <si>
    <t>935326683</t>
  </si>
  <si>
    <t>186</t>
  </si>
  <si>
    <t>771592011</t>
  </si>
  <si>
    <t>Čištění vnitřních ploch podlah nebo schodišť po položení dlažby chemickými prostředky</t>
  </si>
  <si>
    <t>1121062697</t>
  </si>
  <si>
    <t>187</t>
  </si>
  <si>
    <t>998771102</t>
  </si>
  <si>
    <t>Přesun hmot tonážní pro podlahy z dlaždic v objektech v přes 6 do 12 m</t>
  </si>
  <si>
    <t>1442518360</t>
  </si>
  <si>
    <t>188</t>
  </si>
  <si>
    <t>783301303</t>
  </si>
  <si>
    <t>Bezoplachové odrezivění zámečnických konstrukcí</t>
  </si>
  <si>
    <t>541052692</t>
  </si>
  <si>
    <t>stávající vnitřní ocel.schodiště do suterénu vč.zábradlí</t>
  </si>
  <si>
    <t>2,00*1,00*2 "podesta z obou stran</t>
  </si>
  <si>
    <t>0,90*(1,50+2,50)*1,2*2 "stupně+kce schodiště odhad</t>
  </si>
  <si>
    <t>((1,50*2+2,50*2)*1,2+1,00*2+2,00)*1,10 "zábradlí odhad</t>
  </si>
  <si>
    <t>stávající vnitřní schodiště vestavku</t>
  </si>
  <si>
    <t>1,00*1,00*2 "podesta z obou stran</t>
  </si>
  <si>
    <t>1,00*3,25*1,2*2 "stupně+kce</t>
  </si>
  <si>
    <t>(3,25*1,2+1,00+1,00)*1,10 "zábradlí</t>
  </si>
  <si>
    <t>zábradlí na stropě vestavku</t>
  </si>
  <si>
    <t>(6,20-0,95-3,25+5,95)*1,10</t>
  </si>
  <si>
    <t>189</t>
  </si>
  <si>
    <t>783306807</t>
  </si>
  <si>
    <t>Odstranění nátěru ze zámečnických konstrukcí odstraňovačem nátěrů</t>
  </si>
  <si>
    <t>889532231</t>
  </si>
  <si>
    <t>190</t>
  </si>
  <si>
    <t>-1631675935</t>
  </si>
  <si>
    <t>Poznámka k položce:_x000D_
příloha D.1.409.1.1. TZ a D.1.409.1.8 skladby konstrukcí</t>
  </si>
  <si>
    <t>191</t>
  </si>
  <si>
    <t>783901551</t>
  </si>
  <si>
    <t>Omytí tlakovou vodou betonových podlah před provedením nátěru</t>
  </si>
  <si>
    <t>1423449020</t>
  </si>
  <si>
    <t>192</t>
  </si>
  <si>
    <t>783932171</t>
  </si>
  <si>
    <t>Celoplošné vyrovnání betonové podlahy cementovou stěrkou tl do 3 mm</t>
  </si>
  <si>
    <t>1011752823</t>
  </si>
  <si>
    <t>skladba S/08</t>
  </si>
  <si>
    <t>1.PP podlahy</t>
  </si>
  <si>
    <t>12,32+305,03+133,37+27,62+5,10+3,67+12,54</t>
  </si>
  <si>
    <t>193</t>
  </si>
  <si>
    <t>783932181</t>
  </si>
  <si>
    <t>Příplatek k ceně celoplošného betonové podlahy cementovou stěrkou za každý další 1 mm přes 3 mm</t>
  </si>
  <si>
    <t>770696075</t>
  </si>
  <si>
    <t>305,03*17 "m.č.002 zbroušení celkem cca 20mm+vyrovnání</t>
  </si>
  <si>
    <t>194</t>
  </si>
  <si>
    <t>663329185</t>
  </si>
  <si>
    <t>195</t>
  </si>
  <si>
    <t>Krycí dvojnásobný epoxidový rozpouštědlový nátěr betonové podlahy</t>
  </si>
  <si>
    <t>-686054861</t>
  </si>
  <si>
    <t>1.PP podlahy skladba S/08</t>
  </si>
  <si>
    <t>196</t>
  </si>
  <si>
    <t>784111011</t>
  </si>
  <si>
    <t>Obroušení podkladu omítnutého v místnostech v do 3,80 m</t>
  </si>
  <si>
    <t>-405853311</t>
  </si>
  <si>
    <t>5,00*2 "1.PP m.č.005</t>
  </si>
  <si>
    <t>5,00 "1.PP vybouraný otvor 900/2000mm  m.č.001-m.č.002</t>
  </si>
  <si>
    <t>5,00*2 "1.NP zazdění dveří 800/2020 m.č.104</t>
  </si>
  <si>
    <t>5,00*5 "1.NP zazděné otvory po oknech 900/900mm m.č.101+103+104</t>
  </si>
  <si>
    <t xml:space="preserve">5,00*2 "1.NP zazděné otvory po oknech 2400/1500mm m.č.105 </t>
  </si>
  <si>
    <t>197</t>
  </si>
  <si>
    <t>784181101</t>
  </si>
  <si>
    <t>Základní akrylátová jednonásobná bezbarvá penetrace podkladu v místnostech v do 3,80 m</t>
  </si>
  <si>
    <t>2077169132</t>
  </si>
  <si>
    <t>198</t>
  </si>
  <si>
    <t>784211101</t>
  </si>
  <si>
    <t>Dvojnásobné bílé malby ze směsí za mokra výborně oděruvzdorných v místnostech v do 3,80 m</t>
  </si>
  <si>
    <t>1311307118</t>
  </si>
  <si>
    <t>199</t>
  </si>
  <si>
    <t>784211141</t>
  </si>
  <si>
    <t>Příplatek k cenám 2x maleb ze směsí za mokra oděruvzdorných za provádění pl do 5 m2</t>
  </si>
  <si>
    <t>-859458812</t>
  </si>
  <si>
    <t>200</t>
  </si>
  <si>
    <t>-1129513849</t>
  </si>
  <si>
    <t>201</t>
  </si>
  <si>
    <t>-226421380</t>
  </si>
  <si>
    <t>202</t>
  </si>
  <si>
    <t>701020781</t>
  </si>
  <si>
    <t>12,32+305,03+27,62+5,10+3,68+12,54 "strop kromě m.č.003</t>
  </si>
  <si>
    <t>(2,20+5,60)*2*2,80-0,90*2,00 "stěny m.č.001+007</t>
  </si>
  <si>
    <t>(28,05+11,40)*2*2,80-2,80*2,80-0,90*2,00-1,20*2,00+(0,90+2,00*2)*0,25+(1,20+2,00*2)*0,30+(2,80+3,10*2)*3,10 "stěny m.č.002</t>
  </si>
  <si>
    <t>(18,80+7,40)*2*2,80+(3,00+1,70)*2*2,80-0,80*0,80-0,90*1,97*2-1,20*2,00 "stěny m.č.003+005</t>
  </si>
  <si>
    <t>(4,40+7,40)*2*2,80-0,90*1,97 "m.č.004+006</t>
  </si>
  <si>
    <t>0,60*2,80*2*6+0,20*2,80*2*4+(0,30+0,60)*2*4 "sloupy</t>
  </si>
  <si>
    <t>(0,60+1,00)*2*2,80*4+(0,60+2,00)*2*2,80*4 "pilíře</t>
  </si>
  <si>
    <t>0,50*(28,05*2*2+5,00*2*8+7,40*2*4) "průvlaky</t>
  </si>
  <si>
    <t>D.1.409.2 - Stavebně-konstrukční část</t>
  </si>
  <si>
    <t>331231156</t>
  </si>
  <si>
    <t>Zdivo pilířů z cihel dl 290 mm režné pevnosti P 20 až 25 na MC 5 nebo MC 10</t>
  </si>
  <si>
    <t>327599579</t>
  </si>
  <si>
    <t>příloha D.1.409.2.5</t>
  </si>
  <si>
    <t xml:space="preserve">0,90*0,30*0,15*3 "vyzdění pilířků </t>
  </si>
  <si>
    <t>411321616</t>
  </si>
  <si>
    <t>Stropy deskové ze ŽB tř. C 30/37</t>
  </si>
  <si>
    <t>-1331426876</t>
  </si>
  <si>
    <t>příloha D.1.409.2.3</t>
  </si>
  <si>
    <t>1,20*2,60*0,20 "m.č.102</t>
  </si>
  <si>
    <t>příloha D.1.409.2.4</t>
  </si>
  <si>
    <t>3,10*2,80*0,20 "doplnění stropní desky v místě bourané kobky</t>
  </si>
  <si>
    <t>411351011</t>
  </si>
  <si>
    <t>Zřízení bednění stropů deskových tl přes 5 do 25 cm bez podpěrné kce</t>
  </si>
  <si>
    <t>-593293828</t>
  </si>
  <si>
    <t>1,20*2,60 "m.č.102</t>
  </si>
  <si>
    <t>2,80*2,80 "doplnění stropní desky v místě bourané kobky</t>
  </si>
  <si>
    <t>411351012</t>
  </si>
  <si>
    <t>Odstranění bednění stropů deskových tl přes 5 do 25 cm bez podpěrné kce</t>
  </si>
  <si>
    <t>1565149641</t>
  </si>
  <si>
    <t>1550422645</t>
  </si>
  <si>
    <t>-1361817790</t>
  </si>
  <si>
    <t>411361821</t>
  </si>
  <si>
    <t>Výztuž stropů betonářskou ocelí 10 505</t>
  </si>
  <si>
    <t>-1671739511</t>
  </si>
  <si>
    <t>0,03358 "příloha D.1.409.2.3 m.č.102</t>
  </si>
  <si>
    <t>0,17667 "příloha D.1.409.2.4 doplnění stropu v místě bývalé kobky</t>
  </si>
  <si>
    <t>91913131R1</t>
  </si>
  <si>
    <t>Distanční lišta z vláknobetonu 90 dl.2000mm</t>
  </si>
  <si>
    <t>-166547953</t>
  </si>
  <si>
    <t xml:space="preserve">3 "statika D.1.409.2.3 ... distanční výztuž </t>
  </si>
  <si>
    <t>91913131R2</t>
  </si>
  <si>
    <t>Distanční lišta z vláknobetonu 70 dl.2000mm</t>
  </si>
  <si>
    <t>-1508126071</t>
  </si>
  <si>
    <t xml:space="preserve">8 "statika D.1.409.2.4 ... distanční výztuž </t>
  </si>
  <si>
    <t>966-001</t>
  </si>
  <si>
    <t>Přemístění nárazníků jeřábové dráhy</t>
  </si>
  <si>
    <t>2131615767</t>
  </si>
  <si>
    <t>Poznámka k položce:_x000D_
viz příloha D.1.409.2.2_x000D_
kompletní demontáž u osy 1 a zpětné osazení do vedlejšího pole k ose 2 včetně pomocného lešení, definitivní poloha osazení  bude určena podle předpisu stávajícícho jeřábu</t>
  </si>
  <si>
    <t>statika příloha D.1.409.2.2</t>
  </si>
  <si>
    <t>977211122</t>
  </si>
  <si>
    <t>Řezání stěnovou pilou kcí z cihel nebo tvárnic hl přes 200 do 350 mm</t>
  </si>
  <si>
    <t>-1793134264</t>
  </si>
  <si>
    <t xml:space="preserve">0,90*3*2 "vyřezání svislých drážek pro vyzdění pilířků </t>
  </si>
  <si>
    <t>(0,90+0,745+1,22*2+0,765)*2 "vyřezání otvoru v nosné kci</t>
  </si>
  <si>
    <t>7674168R1</t>
  </si>
  <si>
    <t>Demontáž modulové fasády z keram.panelů pro budovu v přes 6 do 12 m</t>
  </si>
  <si>
    <t>1832804922</t>
  </si>
  <si>
    <t>příloha D.1.409.1.1+D.1.409.2.5</t>
  </si>
  <si>
    <t>1ks panelu na západní fasádě pro umístění VZT jednotek</t>
  </si>
  <si>
    <t xml:space="preserve">0,90*(0,77+0,84) </t>
  </si>
  <si>
    <t xml:space="preserve">0,90*1,37*2 </t>
  </si>
  <si>
    <t>1148873494</t>
  </si>
  <si>
    <t>590020815</t>
  </si>
  <si>
    <t>0,211 "panel modulové fasády</t>
  </si>
  <si>
    <t>767-001</t>
  </si>
  <si>
    <t>OK dělící stěny včetně navazujících lávek v ose 2 a nosníků VZT</t>
  </si>
  <si>
    <t>252149262</t>
  </si>
  <si>
    <t>Poznámka k položce:_x000D_
viz příloha D.1.409.2.2_x000D_
kompletní dodávka a provedení včetně zajištění stropní desky při vybourání VZT prostupu ve stropu nad 1.PP, včetně kotvení, spojovacího materiálu, zednických přípomocí</t>
  </si>
  <si>
    <t>6754,00</t>
  </si>
  <si>
    <t>767-002</t>
  </si>
  <si>
    <t>Ocelové prvky zaslepení prostupu v podlaze dmychárny</t>
  </si>
  <si>
    <t>-1895693994</t>
  </si>
  <si>
    <t>Poznámka k položce:_x000D_
viz příloha D.1.409.2.3_x000D_
kompletní dodávka a provedení včetně kotvení, spojovacího materiálu, zednických přípomocí</t>
  </si>
  <si>
    <t>statika příloha D.1.409.2.3</t>
  </si>
  <si>
    <t>181,00 "m.č.102</t>
  </si>
  <si>
    <t>1141426119</t>
  </si>
  <si>
    <t>209,00 "statika příloha D.1.409.2.2</t>
  </si>
  <si>
    <t>5,00 "statika příloha D.1.409.2.3</t>
  </si>
  <si>
    <t>-1981788570</t>
  </si>
  <si>
    <t>D.1.409.3 - Stavební elektroinstalace</t>
  </si>
  <si>
    <t xml:space="preserve">    M01.1 - Rozvaděč RS409.1</t>
  </si>
  <si>
    <t xml:space="preserve">    M01.2 - Rozvaděč RNS409</t>
  </si>
  <si>
    <t>Rozvaděč RS409.1</t>
  </si>
  <si>
    <t>D+M - Plastový nástěnný rozvaděč RS409.1</t>
  </si>
  <si>
    <t>1359956417</t>
  </si>
  <si>
    <t>Poznámka k položce:_x000D_
Plastový nástěnný rozvaděč o celkových rozměrech v.1035 x š. 835 x h. 300 mm,  s montážním plechem  a  DIN lištami, a příslušenstvím. Krytí IP54/IP20, přívody a vývody vrchem, (např. ARIA 108, SCHNEIDER ELEKTRIC).</t>
  </si>
  <si>
    <t>D - Připojovací blok pro In=63A</t>
  </si>
  <si>
    <t>1525504244</t>
  </si>
  <si>
    <t>Poznámka k položce:_x000D_
Trojpólový připojovací blok 63A/400V vč. držáků a ochranného krytu</t>
  </si>
  <si>
    <t>D - Trojpólová přepěťová ochrana typu 1+2 se signalizací</t>
  </si>
  <si>
    <t>1019304056</t>
  </si>
  <si>
    <t>Poznámka k položce:_x000D_
Trojpólová přepěťová ochrana typu 1+2 s výměnnými moduly a se signalizací</t>
  </si>
  <si>
    <t>D - Trojpólový jistič 50A/B, napěťová spoušť 230V AC, pomocné kontakty</t>
  </si>
  <si>
    <t>190309882</t>
  </si>
  <si>
    <t>Poznámka k položce:_x000D_
Trojpólový jistič 50A/B/400V, 10kA, napěťová spoušť 230V AC, pomocné kontakty 2P</t>
  </si>
  <si>
    <t>-261450922</t>
  </si>
  <si>
    <t>-597906129</t>
  </si>
  <si>
    <t>-127404045</t>
  </si>
  <si>
    <t>D - Jistič jednopólový 6/B/1, 6A, 10kA</t>
  </si>
  <si>
    <t>-1160325832</t>
  </si>
  <si>
    <t>D - Jistič jednopólový 16/B/1, 16A, 10kA</t>
  </si>
  <si>
    <t>1769242063</t>
  </si>
  <si>
    <t>D - Jistič trojpólový 16/B/3, 16A, 10kA</t>
  </si>
  <si>
    <t>2091478778</t>
  </si>
  <si>
    <t>D - Jistič trojpólový 25/B/3, 20A, 10kA</t>
  </si>
  <si>
    <t>-194676672</t>
  </si>
  <si>
    <t>D - Jistič trojpólový 32/B/3, 32, 10kA</t>
  </si>
  <si>
    <t>-1051603429</t>
  </si>
  <si>
    <t>-296161709</t>
  </si>
  <si>
    <t>D - Proudový chránič s nadproudovou ochranou 10A/C/1N/0,03A, 10A</t>
  </si>
  <si>
    <t>898648760</t>
  </si>
  <si>
    <t>D - Proudový chránič 40A/4/0,03A, 40A, ASI</t>
  </si>
  <si>
    <t>-2032373340</t>
  </si>
  <si>
    <t>D - Indikační signálka LED zelená, 230V AC, potlačení indukovaného napětí do 100V</t>
  </si>
  <si>
    <t>-1406389697</t>
  </si>
  <si>
    <t>D - Impulzní relé, 230V, 16A, 1Z, cívka 230V AC</t>
  </si>
  <si>
    <t>29087616</t>
  </si>
  <si>
    <t>D - Jednopólový instalační stykač, 240V, 16A, 1Z, cívka 230V AC</t>
  </si>
  <si>
    <t>1137192696</t>
  </si>
  <si>
    <t>D - Tlačítko hřibové červené s aretácí 1Z+1V pro montáž do dveří</t>
  </si>
  <si>
    <t>1993231971</t>
  </si>
  <si>
    <t>259634883</t>
  </si>
  <si>
    <t>-1137237575</t>
  </si>
  <si>
    <t>155766539</t>
  </si>
  <si>
    <t>1494091081</t>
  </si>
  <si>
    <t>-2039075102</t>
  </si>
  <si>
    <t>427741116</t>
  </si>
  <si>
    <t>D - Plastové vývodky Pg11-21</t>
  </si>
  <si>
    <t>1912203822</t>
  </si>
  <si>
    <t>-1986193256</t>
  </si>
  <si>
    <t>1814853100</t>
  </si>
  <si>
    <t>D - Zpracování výrobní dílenské dokumentace rozvaděče RS409.1 podle dodaných komponent</t>
  </si>
  <si>
    <t>-640606371</t>
  </si>
  <si>
    <t>Rozvaděč RNS409</t>
  </si>
  <si>
    <t>D+M - Plastový modulární nástěnný rozvaděč RNS409</t>
  </si>
  <si>
    <t>-156041133</t>
  </si>
  <si>
    <t>Poznámka k položce:_x000D_
Plastový nástěnný modulární rozvaděč s průhlednými dveřmi o celkových rozměrech v.460 x š. 448 x h. 160 mm, s DIN lištami, a příslušenstvím. Krytí IP54/IP20, IK09, přívody a vývody vrchem, (např. MUREVA ENCLOSURE, 2x 18 MODULŮ, SCHNEIDER ELECTRIC).</t>
  </si>
  <si>
    <t>D - Trojpólový vypínač 32A, 400V pro montáž na DIN</t>
  </si>
  <si>
    <t>-69868444</t>
  </si>
  <si>
    <t>01.2EM03</t>
  </si>
  <si>
    <t>-415300444</t>
  </si>
  <si>
    <t>01.2EM04</t>
  </si>
  <si>
    <t>-1460455206</t>
  </si>
  <si>
    <t>01.2EM05</t>
  </si>
  <si>
    <t>D - Řadová svorka do 10mm2</t>
  </si>
  <si>
    <t>19312869</t>
  </si>
  <si>
    <t>01.2EM06</t>
  </si>
  <si>
    <t>-1132596344</t>
  </si>
  <si>
    <t>01.2EM07</t>
  </si>
  <si>
    <t>-215576050</t>
  </si>
  <si>
    <t>01.2EM08</t>
  </si>
  <si>
    <t>-1047768313</t>
  </si>
  <si>
    <t>01.2EM09</t>
  </si>
  <si>
    <t>1208057288</t>
  </si>
  <si>
    <t>01.2EM10</t>
  </si>
  <si>
    <t>-682142259</t>
  </si>
  <si>
    <t>01.2EM11</t>
  </si>
  <si>
    <t>D - Zpracování výrobní dílenské dokumentace rozvaděče RNS409 podle dodaných komponent</t>
  </si>
  <si>
    <t>-906420387</t>
  </si>
  <si>
    <t>-1049737369</t>
  </si>
  <si>
    <t>718407959</t>
  </si>
  <si>
    <t>9103129</t>
  </si>
  <si>
    <t>566808735</t>
  </si>
  <si>
    <t>-2079441020</t>
  </si>
  <si>
    <t>754134186</t>
  </si>
  <si>
    <t>D+M - Kabel s měděným jádrem CYKY-J 4x6</t>
  </si>
  <si>
    <t>1012753322</t>
  </si>
  <si>
    <t>1858139413</t>
  </si>
  <si>
    <t>2026098797</t>
  </si>
  <si>
    <t>-1463832203</t>
  </si>
  <si>
    <t>446765003</t>
  </si>
  <si>
    <t>D+M - Kabelová spojka pro kabel CYKY-J 4x6mm2</t>
  </si>
  <si>
    <t>1478853380</t>
  </si>
  <si>
    <t>1886843697</t>
  </si>
  <si>
    <t>1589645452</t>
  </si>
  <si>
    <t>-1449341381</t>
  </si>
  <si>
    <t>1298328003</t>
  </si>
  <si>
    <t>Poznámka k položce:_x000D_
Hlavní venkovní kabelové trasy, včetně originálního příslušenství a kotvícího materiálu</t>
  </si>
  <si>
    <t>1355283538</t>
  </si>
  <si>
    <t>2112656114</t>
  </si>
  <si>
    <t>M - Prostup betonovou stěnou tl. do 300 mm, otvor do d=100 mm</t>
  </si>
  <si>
    <t>-1347812476</t>
  </si>
  <si>
    <t>-463531674</t>
  </si>
  <si>
    <t>D+M - Spínač č.1, 10A 250V nástěnný IP54</t>
  </si>
  <si>
    <t>695102469</t>
  </si>
  <si>
    <t>D+M - Spínač č.5, 10A 250V nástěnný IP54</t>
  </si>
  <si>
    <t>-1750032849</t>
  </si>
  <si>
    <t>D+M - Spínač č.6, 10A 250V nástěnný IP54</t>
  </si>
  <si>
    <t>-2080597508</t>
  </si>
  <si>
    <t>D+M - Tlačítko č.SO1, 10A 250V nástěnný IP54</t>
  </si>
  <si>
    <t>2030917438</t>
  </si>
  <si>
    <t>D+M - Zásuvka jednonásobná 230V/16A, IP54</t>
  </si>
  <si>
    <t>109226965</t>
  </si>
  <si>
    <t>205719017</t>
  </si>
  <si>
    <t>-984268772</t>
  </si>
  <si>
    <t>-1359928659</t>
  </si>
  <si>
    <t>D+M - LED "D" průmyslové svítidlo nástěnné</t>
  </si>
  <si>
    <t>1207155451</t>
  </si>
  <si>
    <t>Poznámka k položce:_x000D_
LED "D" průmyslové směrové asymetrické svítidlo nástěnné 98,8W, 14270lm, Ra80, 4000K, 230V, IP66 vč zdroje (např. LANUS SQUAR S 15000/840 A90, TREVOS)</t>
  </si>
  <si>
    <t>D+M - LED "E" průmyslové svítidlo nástěnné</t>
  </si>
  <si>
    <t>1224358920</t>
  </si>
  <si>
    <t>Poznámka k položce:_x000D_
LED "E" průmyslové směrové asymetrické svítidlo nástěnné 30,7W, 4390lm, Ra70, 3000K, 230V, IP66 vč zdroje (např. ELEVUX XS 16/600/730 NR, TREVOS)</t>
  </si>
  <si>
    <t>-1445984796</t>
  </si>
  <si>
    <t>D+M - Boční závěs pro LED průmyslové svítidlo nástěnné</t>
  </si>
  <si>
    <t>342362991</t>
  </si>
  <si>
    <t>D+M - Set stropní/nástěnný držák pro svítidlo "D"</t>
  </si>
  <si>
    <t>-1877800753</t>
  </si>
  <si>
    <t>1118738062</t>
  </si>
  <si>
    <t>D+M - Plastová krabicová rozvodka nástěnná, IP54</t>
  </si>
  <si>
    <t>1301325222</t>
  </si>
  <si>
    <t>D+M - Vysokozdvyžná plošina pro montáž nové stavební elekktroistalace v místnosti 101-1.NP</t>
  </si>
  <si>
    <t>-915158107</t>
  </si>
  <si>
    <t>M - Demontáž stávajících rozvaděčů</t>
  </si>
  <si>
    <t>1219627876</t>
  </si>
  <si>
    <t>Poznámka k položce:_x000D_
Položka zahrnuje demontáž stávajících rozvaděčů stávební elektroinstalace umístěných pod omítkou RS409.1, RS409.2, RS409.3 a RNS409 včetně odpojení kabelů, vybourání skříní včetně ekologické likvidace zařízení, které si provozovatel nebude chtět ponechat pro další využití.. Ostatní obezdívku vybourá stavba.</t>
  </si>
  <si>
    <t>M - Přepojení stávajících obvodů stavební elektroinstalace</t>
  </si>
  <si>
    <t>1423374776</t>
  </si>
  <si>
    <t>Poznámka k položce:_x000D_
Položka zahrnuje přepojení stávacích obvodů stavební elektroinstalace do nových nástěnných rozvaděčů RS409.1 a RNS409 v rozsahu: 14x světelný obvod, 4x zásuvkový obvod, 1x přívod pro RNS409 CYKY-J 4x6mm2 včetně případného prodloužení stávajících kabelů</t>
  </si>
  <si>
    <t>493856296</t>
  </si>
  <si>
    <t>Poznámka k položce:_x000D_
Položka zahrnuje kompletní demontáž stavební elektroinstalace ve všech místnostech objektu kromě místností 107-113 - 1.NP, které jsou po rekonstrukci. Pro demontáž stropního osvětlení místnosti 101 - 1.NP a některých kabelů a kabelových tras bude nutné použít vysokozdvýžnou plošinu. Demontáž se týká také kabelových tras a kabelů uložených na povrchu včetně ekologické likvidace zařízení, které si provozovatel nebude chtět ponechat pro další využití.</t>
  </si>
  <si>
    <t>892284431</t>
  </si>
  <si>
    <t>2138918466</t>
  </si>
  <si>
    <t>-1788248306</t>
  </si>
  <si>
    <t>670389087</t>
  </si>
  <si>
    <t>-466017407</t>
  </si>
  <si>
    <t>D+M - Zemnící pásek FeZn 30x4mm, uložen na povrchu</t>
  </si>
  <si>
    <t>-1843197070</t>
  </si>
  <si>
    <t>-1897352426</t>
  </si>
  <si>
    <t>1468663274</t>
  </si>
  <si>
    <t>469950518</t>
  </si>
  <si>
    <t>-1310344844</t>
  </si>
  <si>
    <t>139682790</t>
  </si>
  <si>
    <t>271619947</t>
  </si>
  <si>
    <t>-1436315499</t>
  </si>
  <si>
    <t>1160284541</t>
  </si>
  <si>
    <t>D+M - Nosná podpůrná izolovaná trubka GFK/Al s jímací tyčí AlMgSi (2,4+0,5m)</t>
  </si>
  <si>
    <t>-1369136117</t>
  </si>
  <si>
    <t>D+M - Nosná podpůrná izolovaná trubka GFK/Al s jímací tyčí AlMgSi (3,2+2,5m)</t>
  </si>
  <si>
    <t>-129496582</t>
  </si>
  <si>
    <t>543391017</t>
  </si>
  <si>
    <t>489228982</t>
  </si>
  <si>
    <t>1045203610</t>
  </si>
  <si>
    <t>263799230</t>
  </si>
  <si>
    <t>-1483963704</t>
  </si>
  <si>
    <t>738339349</t>
  </si>
  <si>
    <t>-107728143</t>
  </si>
  <si>
    <t>-315468240</t>
  </si>
  <si>
    <t>1179041930</t>
  </si>
  <si>
    <t>D+M - Vysokozdvyžná plošina pro montáž nové jímací soustavy</t>
  </si>
  <si>
    <t>-1998795940</t>
  </si>
  <si>
    <t>M - Demontáž stávajícího hromosvodu na objektu dmychárny</t>
  </si>
  <si>
    <t>585352782</t>
  </si>
  <si>
    <t>Poznámka k položce:_x000D_
Položka zahrnuje demontáž stávajících svodů a mřížové jímací soustavy bukud neslouží k pospojování fotovoltaické elektrárny. Pro demontáž svodů bude nutné použít vysokozdvýžnou plošinu. Ekologická likvidace materiálu, který si provozovatel nebude chtět ponechat pro další využití.</t>
  </si>
  <si>
    <t>06EM26</t>
  </si>
  <si>
    <t>1857729866</t>
  </si>
  <si>
    <t>06EM27</t>
  </si>
  <si>
    <t>1785126188</t>
  </si>
  <si>
    <t>06EM28</t>
  </si>
  <si>
    <t>M - Řezání spáry v asfaltu nebo betonu, v tloušťce vrstvy do 8-10 cm</t>
  </si>
  <si>
    <t>-2076250739</t>
  </si>
  <si>
    <t>06EM29</t>
  </si>
  <si>
    <t>M - Bourání betonového povrchů tl. vrstvy tl. 15-30 cm, v ploše nad 10 m2</t>
  </si>
  <si>
    <t>725994376</t>
  </si>
  <si>
    <t>06EM30</t>
  </si>
  <si>
    <t>M - Výkop 35/80 cm rýhy - pro uzemnění</t>
  </si>
  <si>
    <t>-1321525554</t>
  </si>
  <si>
    <t>Poznámka k položce:_x000D_
Výkop 35 x 80 cm kompletní, včetně zahrnutí, hutnění a finální úpravy terénu - osetí travou.</t>
  </si>
  <si>
    <t>06EM31</t>
  </si>
  <si>
    <t>M - Betonový povrch do tloušťky 25cm šířky 0,5m včetně ocelové výstuže</t>
  </si>
  <si>
    <t>-900504368</t>
  </si>
  <si>
    <t>Poznámka k položce:_x000D_
Zapravení betonového povrchu po uložení uzemnění</t>
  </si>
  <si>
    <t>06EM32</t>
  </si>
  <si>
    <t>M - Odvoz suti prostého betonu na skládku</t>
  </si>
  <si>
    <t>1374064419</t>
  </si>
  <si>
    <t>Poznámka k položce:_x000D_
Odvoz suti a vybouraných hmot na skládku nebo meziskládku s naložením a se složením včetně poplatku za skládku za odpad z prostého betonu kód odpadu 17 01 01</t>
  </si>
  <si>
    <t>-1780610334</t>
  </si>
  <si>
    <t>579708699</t>
  </si>
  <si>
    <t>2116406245</t>
  </si>
  <si>
    <t>1732350760</t>
  </si>
  <si>
    <t>D.1.409.4 - Vzduchotechnika</t>
  </si>
  <si>
    <t xml:space="preserve">    D1 - Zař.č.3 Větrání dmychárny 102</t>
  </si>
  <si>
    <t xml:space="preserve">    D2 - Zař.č.4 Větrání manipulační plochy 002</t>
  </si>
  <si>
    <t xml:space="preserve">    D3 - Zař.č.5 Těsnící, spojovací a pomocný materiál</t>
  </si>
  <si>
    <t>Zař.č.3 Větrání dmychárny 102</t>
  </si>
  <si>
    <t>3.1</t>
  </si>
  <si>
    <t>Axiální ventilátor do potrubí prům.630 mm TXTR/4-630, (Elektrodesign) dodatečně opatřeno kyselinovzdorným nátěrem o minimální síle 240 mikrometrů, V = 10280 m3/h, p = 110 Pa, p = 1066 W/400 V</t>
  </si>
  <si>
    <t>1800264186</t>
  </si>
  <si>
    <t>3.2</t>
  </si>
  <si>
    <t>Axiální ventilátor do potrubí prům.450 mm TXTR/4-450, (Elektrodesign) dodatečně opatřeno kyselinovzdorným nátěrem o minimální síle 240 mikrometrů, V = 5140 m3/h, p = 90 Pa, p = 450 W/400 V</t>
  </si>
  <si>
    <t>-1990002727</t>
  </si>
  <si>
    <t>3.3</t>
  </si>
  <si>
    <t>Radiální ventilátor do potrubí profilu 800x500 mm ILT/6-400, (Elektrodesign) dodatečně opatřeno kyselinovzdorným nátěrem o minimální síle 240 mikrometrů, V = 5140 m3/h, p = 360 Pa, P = 3000 W/400 V</t>
  </si>
  <si>
    <t>-227368044</t>
  </si>
  <si>
    <t>3.4</t>
  </si>
  <si>
    <t>Protidešťová žaluzie 1250x800 mm, materiál nerezový plech s chemickou odolností proti slabé koncentraci sirovodíku a čpavku.</t>
  </si>
  <si>
    <t>-1482569064</t>
  </si>
  <si>
    <t>3.5</t>
  </si>
  <si>
    <t>Protidešťová žaluzie 630x800 mm, materiál nerezový plech s chemickou odolností proti slabé koncentraci sirovodíku a čpavku.</t>
  </si>
  <si>
    <t>849089168</t>
  </si>
  <si>
    <t>3.6</t>
  </si>
  <si>
    <t>Vložka tlumící kulisová 100x800 délky 1000 mm. Plášť z děrovaného plastu s chemickou odolností proti slabé koncentraci sirovodíku a čpavku., výplň z hlukpohlcujícího materiálu.</t>
  </si>
  <si>
    <t>-488295457</t>
  </si>
  <si>
    <t>3.7</t>
  </si>
  <si>
    <t>Vložka tlumící kulisová 100x800 délky 500 mm. Plášť z děrovaného plastu s chemickou odolností proti slabé koncentraci sirovodíku a čpavku., výplň z hlukpohlcujícího materiálu.</t>
  </si>
  <si>
    <t>-1521523724</t>
  </si>
  <si>
    <t>3.8</t>
  </si>
  <si>
    <t>Pružná vložka prům.630 mm. Příruby z nerezového plechu s chemickou odolností proti slabé koncentraci sirovodíku a čpavku, vložka z neprodyšné tkaniny. Tepelná odolnost -30 až +60oC, tlaková odolnost -500 až +1000 Pa.</t>
  </si>
  <si>
    <t>-1767225356</t>
  </si>
  <si>
    <t>3.9</t>
  </si>
  <si>
    <t>Pružná vložka prům.450 mm. Příruby z nerezového plechu s chemickou odolností proti slabé koncentraci sirovodíku a čpavku, vložka z neprodyšné tkaniny. Tepelná odolnost -30 až +60oC, tlaková odolnost -500 až +1000 Pa.</t>
  </si>
  <si>
    <t>-641186547</t>
  </si>
  <si>
    <t>3.10</t>
  </si>
  <si>
    <t>Žaluziová klapka samotížná prům.630 mm na konec potrubí. Příruba, listy a osičky z nerezové oceli s chemickou odolností proti slabé koncentraci sirovodíku a čpavku.</t>
  </si>
  <si>
    <t>-266735595</t>
  </si>
  <si>
    <t>3.11</t>
  </si>
  <si>
    <t>Žaluziová klapka samotížná prům.450 mm na konec potrubí. Příruba, listy a osičky z nerezové oceli s chemickou odolností proti slabé koncentraci sirovodíku a čpavku.</t>
  </si>
  <si>
    <t>-1464874061</t>
  </si>
  <si>
    <t>3.12</t>
  </si>
  <si>
    <t>Krycí mřížka prům.630 mm, rámeček a mřížka s oky 2x2 cm z nerezové oceli s chemickou odolností proti slabé koncentraci sirovodíku a čpavku.</t>
  </si>
  <si>
    <t>879812094</t>
  </si>
  <si>
    <t>3.13</t>
  </si>
  <si>
    <t>Krycí mřížka prům.450 mm, rámeček a mřížka s oky 2x2 cm z nerezové oceli s chemickou odolností proti slabé koncentraci sirovodíku a čpavku.</t>
  </si>
  <si>
    <t>-1229222326</t>
  </si>
  <si>
    <t>3.14</t>
  </si>
  <si>
    <t>Žaluziová klapka samotížná 1250x800 mm na konec potrubí. Příruba, listy a osičky z nerezové oceli s chemickou odolností proti slabé koncentraci sirovodíku a čpavku.</t>
  </si>
  <si>
    <t>-746584677</t>
  </si>
  <si>
    <t>3.15</t>
  </si>
  <si>
    <t>Žaluziová klapka samotížná 630x800 mm na konec potrubí. Příruba, listy a osičky z nerezové oceli s chemickou odolností proti slabé koncentraci sirovodíku a čpavku.</t>
  </si>
  <si>
    <t>1619489134</t>
  </si>
  <si>
    <t>3.16</t>
  </si>
  <si>
    <t>Klapka uzavírací těsná 800x630 mm. Plášť, listy a osičky z plastu s chemickou odolností proti slabé koncentraci sirovodíku a čpavku, převody plastové ozubené, těsnění pryžové. Ovládání servopohonem vč. servopohonu 230 V.</t>
  </si>
  <si>
    <t>2023125419</t>
  </si>
  <si>
    <t>3.17</t>
  </si>
  <si>
    <t>Krycí mřížka 800x500 mm, rámeček a mřížka s oky 2x2 cm z nerezové oceli s chemickou odolností proti slabé koncentraci sirovodíku a čpavku.</t>
  </si>
  <si>
    <t>595224758</t>
  </si>
  <si>
    <t>3.18</t>
  </si>
  <si>
    <t>Pružná vložka 800x500 mm. Příruby z nerezového plechu s chemickou odolností proti slabé koncentraci sirovodíku a čpavku, vložka z neprodyšné tkaniny. Tepelná odolnost -30 až +60oC, tlaková odolnost -500 až +1000 Pa.</t>
  </si>
  <si>
    <t>27525015</t>
  </si>
  <si>
    <t>3.19</t>
  </si>
  <si>
    <t>Klapka uzavírací těsná 800x500 mm. Plášť, listy a osičky z plastu s chemickou odolností proti slabé koncentraci sirovodíku a čpavku, převody plastové ozubené, těsnění pryžové. Ovládání servopohonem vč. servopohonu 230 V</t>
  </si>
  <si>
    <t>667166943</t>
  </si>
  <si>
    <t>3.20</t>
  </si>
  <si>
    <t>Vložka tlumící kulisová 100x500 délky 1000 mm. Plášť z děrovaného plastu s chemickou odolností proti slabé koncentraci sirovodíku a čpavku,, výplň z hlukpohlcujícího materiálu.</t>
  </si>
  <si>
    <t>624893503</t>
  </si>
  <si>
    <t>3.21</t>
  </si>
  <si>
    <t>Vložka tlumící kulisová 100x500 délky 500 mm. Plášť z děrovaného plastu s chemickou odolností proti slabé koncentraci sirovodíku a čpavku,, výplň z hlukpohlcujícího materiálu.</t>
  </si>
  <si>
    <t>278229636</t>
  </si>
  <si>
    <t>3.22</t>
  </si>
  <si>
    <t>Klapka uzavírací těsná 800x315 mm. Plášť, listy a osičky z plastu s chemickou odolností proti slabé koncentraci sirovodíku a čpavku, převody plastové ozubené, těsnění pryžové. Ovládání ruční pákou.</t>
  </si>
  <si>
    <t>1495800307</t>
  </si>
  <si>
    <t>3.23</t>
  </si>
  <si>
    <t>Krycí mřížka 800x315 mm rámeček a mřížka s oky 2x2 cm z nerezové oceli s chemickou odolností proti slabé koncentraci sirovodíku a čpavku.</t>
  </si>
  <si>
    <t>-643238653</t>
  </si>
  <si>
    <t>3.24</t>
  </si>
  <si>
    <t>Požární klapka 800x315, požární odolnost 90 min. s ručním a tepelným spouštěním a s koncovým spínačem</t>
  </si>
  <si>
    <t>-560380402</t>
  </si>
  <si>
    <t>3.25</t>
  </si>
  <si>
    <t>Čtyřhranné ocelové potrubí z nerezového plechu s chemickou odolností proti slabé koncentraci sirovodíku a čpavku do obvodu 2500 mm, 	0 % tvarovek. (u požární klapky)</t>
  </si>
  <si>
    <t>337883725</t>
  </si>
  <si>
    <t>3.26</t>
  </si>
  <si>
    <t>1547901268</t>
  </si>
  <si>
    <t>3.27</t>
  </si>
  <si>
    <t>Čtyřhranné plastové potrubí do obvodu 3000 mm, 30 % tvarovek.</t>
  </si>
  <si>
    <t>-1234008837</t>
  </si>
  <si>
    <t>3.28</t>
  </si>
  <si>
    <t>Čtyřhranné plastové potrubí do obvodu 4500 mm, 30 % tvarovek.</t>
  </si>
  <si>
    <t>-1709729559</t>
  </si>
  <si>
    <t>3.29</t>
  </si>
  <si>
    <t>Kruhové  ocelové potrubí z nerezového plechu s chemickou odolností proti slabé koncentraci sirovodíku a čpavku do prům.630 mm, 0 % tvarovek (u ventilátoru)</t>
  </si>
  <si>
    <t>1095164616</t>
  </si>
  <si>
    <t>3.30</t>
  </si>
  <si>
    <t>Kruhové  ocelové potrubí z nerezového plechu s chemickou odolností proti slabé koncentraci sirovodíku a čpavku do prům.450 mm, 0 % tvarovek (u ventilátoru)</t>
  </si>
  <si>
    <t>1505036594</t>
  </si>
  <si>
    <t>Zař.č.4 Větrání manipulační plochy 002</t>
  </si>
  <si>
    <t>4.D1</t>
  </si>
  <si>
    <t>Demontáž-Radiální ventilátor do potrubí 400x200 mm</t>
  </si>
  <si>
    <t>309934966</t>
  </si>
  <si>
    <t>4.D2</t>
  </si>
  <si>
    <t>Demontáž-Krycí mřížka 40x200</t>
  </si>
  <si>
    <t>-2011830258</t>
  </si>
  <si>
    <t>4.D3</t>
  </si>
  <si>
    <t>Demontáž-Protidešťová žaluzie 400x400</t>
  </si>
  <si>
    <t>744098278</t>
  </si>
  <si>
    <t>4.D4</t>
  </si>
  <si>
    <t>Demontáž-Čtyřhranné ocelové potrubí z pozink.plechu do obvodu 1500 mm</t>
  </si>
  <si>
    <t>1373524408</t>
  </si>
  <si>
    <t>4.1</t>
  </si>
  <si>
    <t>Axiální ventilátor do potrubí prům.315 mm TXTR/4-315, (Elektrodesign) dodatečně opatřeno kyselinovzdorným nátěrem o minimální síle 240 mikrometrů, V = 1600 m3/h, p = 50 Pa, p = 98 W/400 V</t>
  </si>
  <si>
    <t>105195462</t>
  </si>
  <si>
    <t>4.2</t>
  </si>
  <si>
    <t>Krycí mřížka prům.315 mm, mm rámeček a mřížka s oky 2x2 cm z nerezové oceli s chemickou odolností proti slabé koncentraci sirovodíku a čpavku.</t>
  </si>
  <si>
    <t>-779593488</t>
  </si>
  <si>
    <t>4.3</t>
  </si>
  <si>
    <t>Pružná vložka prům.315 mm. Příruby z nerezového plechu s chemickou odolností proti slabé koncentraci sirovodíku a čpavku, vložka z neprodyšné tkaniny. Tepelná odolnost -30 až +60oC, tlaková odolnost -500 až +1000 Pa.</t>
  </si>
  <si>
    <t>900021689</t>
  </si>
  <si>
    <t>4.4</t>
  </si>
  <si>
    <t>Žaluziová klapka samotížná PER 315 (Elektrodesign)</t>
  </si>
  <si>
    <t>1983253848</t>
  </si>
  <si>
    <t>4.5</t>
  </si>
  <si>
    <t>Kruhové plastové potrubí  s chemickou odolností proti slabé koncentraci sirovodíku a čpavku  do prům.315 mm, 50 % tvarovek</t>
  </si>
  <si>
    <t>-121481868</t>
  </si>
  <si>
    <t>Zař.č.5 Těsnící, spojovací a pomocný materiál</t>
  </si>
  <si>
    <t>1807676359</t>
  </si>
  <si>
    <t>Závěsný materiál nerezový s pryžovými silentbloky</t>
  </si>
  <si>
    <t>-282220537</t>
  </si>
  <si>
    <t>Závitová tyč prům.8 mm materiál nerezová ocel vč.objímek</t>
  </si>
  <si>
    <t>-1764177505</t>
  </si>
  <si>
    <t>-810574689</t>
  </si>
  <si>
    <t>-1588433656</t>
  </si>
  <si>
    <t>3.006</t>
  </si>
  <si>
    <t>1319576315</t>
  </si>
  <si>
    <t>3.007</t>
  </si>
  <si>
    <t>-943632333</t>
  </si>
  <si>
    <t>3.008</t>
  </si>
  <si>
    <t>Lešení  do 9 m</t>
  </si>
  <si>
    <t>-1282104165</t>
  </si>
  <si>
    <t>3.009</t>
  </si>
  <si>
    <t>-1172718832</t>
  </si>
  <si>
    <t>3.010</t>
  </si>
  <si>
    <t>-449755588</t>
  </si>
  <si>
    <t>D.1.409.5 - Vytápění</t>
  </si>
  <si>
    <t xml:space="preserve">    D1 - Izolace tepelné techniky</t>
  </si>
  <si>
    <t xml:space="preserve">    D2 - Ústřední topení, rozvodné potrubí</t>
  </si>
  <si>
    <t xml:space="preserve">    D3 - Ústřední topení, otopná tělesa</t>
  </si>
  <si>
    <t xml:space="preserve">    D4 - Ostatní položky</t>
  </si>
  <si>
    <t>Izolace tepelné techniky</t>
  </si>
  <si>
    <t>713410871</t>
  </si>
  <si>
    <t>Odstranění izolace tepelné ohybů pásy nebo rohožemi s AL fólií staženými AL páskou tl do 50 mm</t>
  </si>
  <si>
    <t>1229729640</t>
  </si>
  <si>
    <t>998713203</t>
  </si>
  <si>
    <t>Přesun hmot pro izolace tepelné v objektu výšky do 6 m</t>
  </si>
  <si>
    <t>613397596</t>
  </si>
  <si>
    <t>758992312</t>
  </si>
  <si>
    <t>Demontáž potrubí ocelového závitového DN přes 15 do 32</t>
  </si>
  <si>
    <t>945283392</t>
  </si>
  <si>
    <t>733110806.1</t>
  </si>
  <si>
    <t>-1354966002</t>
  </si>
  <si>
    <t>-205131187</t>
  </si>
  <si>
    <t>-1484132618</t>
  </si>
  <si>
    <t>-496861746</t>
  </si>
  <si>
    <t>735211812</t>
  </si>
  <si>
    <t>Demontáž registru trubkového žebrového 76/156 délka do 3 m dvoupramenný</t>
  </si>
  <si>
    <t>-1166923837</t>
  </si>
  <si>
    <t>735211813</t>
  </si>
  <si>
    <t>Demontáž registru trubkového žebrového 76/156 délka do 3 m třípramenný</t>
  </si>
  <si>
    <t>763494849</t>
  </si>
  <si>
    <t>147151860</t>
  </si>
  <si>
    <t>1126049653</t>
  </si>
  <si>
    <t>-772184097</t>
  </si>
  <si>
    <t>1088329650</t>
  </si>
  <si>
    <t>Odvoz  odpadu  včetně ekologické likvidace</t>
  </si>
  <si>
    <t>-1739455085</t>
  </si>
  <si>
    <t>D.1.409.6 - ZTI</t>
  </si>
  <si>
    <t xml:space="preserve">    D2 - Kanalizace</t>
  </si>
  <si>
    <t>Demontáž stávajícího umyvadla v m.č. 101, zaslepení přívodu vody a kanalizace</t>
  </si>
  <si>
    <t>-1988380898</t>
  </si>
  <si>
    <t>Posun lapače střešních spalvenin DN 100 o 200mm od upravované fasády objektu</t>
  </si>
  <si>
    <t>-967581604</t>
  </si>
  <si>
    <t>-1302699521</t>
  </si>
  <si>
    <t>SO-419 - Garážová stání</t>
  </si>
  <si>
    <t>D.1.419.1 - Architektonicko-stavební část</t>
  </si>
  <si>
    <t>-1544531270</t>
  </si>
  <si>
    <t>legenda překladů příloha D.1.419.1.3</t>
  </si>
  <si>
    <t>2110678303</t>
  </si>
  <si>
    <t>2*1,01 'Přepočtené koeficientem množství</t>
  </si>
  <si>
    <t>611325421</t>
  </si>
  <si>
    <t>Oprava vnitřní vápenocementové štukové omítky tl jádrové omítky do 20 mm a tl štuku do 3 mm stropů v rozsahu plochy do 10 %</t>
  </si>
  <si>
    <t>-612181543</t>
  </si>
  <si>
    <t>m.č.1.13</t>
  </si>
  <si>
    <t>11,10*17,50 "strop</t>
  </si>
  <si>
    <t>m.č.1.17</t>
  </si>
  <si>
    <t>12,00*17,50 "strop</t>
  </si>
  <si>
    <t>591507553</t>
  </si>
  <si>
    <t>kolem bouraných otvorů</t>
  </si>
  <si>
    <t>2 "3400x3550</t>
  </si>
  <si>
    <t>1 "950x2020</t>
  </si>
  <si>
    <t>kolem dmtz vrat</t>
  </si>
  <si>
    <t>1 "3400x3550</t>
  </si>
  <si>
    <t>612325421</t>
  </si>
  <si>
    <t>Oprava vnitřní vápenocementové štukové omítky tl jádrové omítky do 20 mm a tl štuku do 3 mm stěn v rozsahu plochy do 10 %</t>
  </si>
  <si>
    <t>-1766733453</t>
  </si>
  <si>
    <t>(11,10+17,50)*2*6,70-3,40*3,55-11,10*2,35+(3,40+3,55*2)*0,30 "stěny</t>
  </si>
  <si>
    <t>(12,00+17,50)*2*6,70-3,40*3,55*3-11,10*2,35 "stěny</t>
  </si>
  <si>
    <t>622325201</t>
  </si>
  <si>
    <t>Oprava vnější vápenocementové štukové omítky složitosti 1 stěn v rozsahu do 10 %</t>
  </si>
  <si>
    <t>2111844617</t>
  </si>
  <si>
    <t>(3,40+3,55*2)*0,50*2 "3400x3550</t>
  </si>
  <si>
    <t>(0,95+2,02*2)*0,50 "950x2020</t>
  </si>
  <si>
    <t>20,00 "zaokrouhlený odhad</t>
  </si>
  <si>
    <t>302439612</t>
  </si>
  <si>
    <t>23,40*18,00 "1.NP</t>
  </si>
  <si>
    <t>24,00*24,25/3 "střecha</t>
  </si>
  <si>
    <t>-208664676</t>
  </si>
  <si>
    <t>1127621245</t>
  </si>
  <si>
    <t>výpis prostupů příloha D.1.419.1.3</t>
  </si>
  <si>
    <t>1+2 "P/01+02</t>
  </si>
  <si>
    <t>1222934019</t>
  </si>
  <si>
    <t>1522966983</t>
  </si>
  <si>
    <t>2 "PHP 6kg sklad</t>
  </si>
  <si>
    <t>953-943R2</t>
  </si>
  <si>
    <t>Dodávka a osazení přenosný hasicí přístroj práškový 6kg s hasicí schopností 183B</t>
  </si>
  <si>
    <t>912240958</t>
  </si>
  <si>
    <t>1 "PHP 6kg garážové stání</t>
  </si>
  <si>
    <t>1834278465</t>
  </si>
  <si>
    <t>-1579642138</t>
  </si>
  <si>
    <t>22,80*17,50*6,70 "1.NP</t>
  </si>
  <si>
    <t>2146822586</t>
  </si>
  <si>
    <t>-612965623</t>
  </si>
  <si>
    <t>767651805</t>
  </si>
  <si>
    <t>Demontáž zárubní vrat odřezáním plochy přes 10,0 m2</t>
  </si>
  <si>
    <t>10776943</t>
  </si>
  <si>
    <t>1 "1ks stáv.plechová vrata</t>
  </si>
  <si>
    <t>767651823</t>
  </si>
  <si>
    <t>Demontáž vrat garážových otvíravých pl přes 9 do 13 m2</t>
  </si>
  <si>
    <t>1789565482</t>
  </si>
  <si>
    <t>767691833</t>
  </si>
  <si>
    <t>Vyvěšení nebo zavěšení kovových křídel vrat přes 4 m2</t>
  </si>
  <si>
    <t>-1406293531</t>
  </si>
  <si>
    <t>2 "1ks stáv.plechová vrata</t>
  </si>
  <si>
    <t>962032231</t>
  </si>
  <si>
    <t>Bourání zdiva z cihel pálených nebo vápenopískových na MV nebo MVC přes 1 m3</t>
  </si>
  <si>
    <t>-350719777</t>
  </si>
  <si>
    <t>vybourání otvorů pro nová sekční vrata D/01</t>
  </si>
  <si>
    <t>3,40*3,55*0,30*2 "2ks nová vrata</t>
  </si>
  <si>
    <t>971033441</t>
  </si>
  <si>
    <t>Vybourání otvorů ve zdivu cihelném pl do 0,25 m2 na MVC nebo MV tl do 300 mm</t>
  </si>
  <si>
    <t>-1725229885</t>
  </si>
  <si>
    <t>příloha D.1.419.1.3 výpis prostupů</t>
  </si>
  <si>
    <t>1 "P/01 D450mm</t>
  </si>
  <si>
    <t>2 "P/02 350x300mm</t>
  </si>
  <si>
    <t>971033641</t>
  </si>
  <si>
    <t>Vybourání otvorů ve zdivu cihelném pl do 4 m2 na MVC nebo MV tl do 300 mm</t>
  </si>
  <si>
    <t>-1535568430</t>
  </si>
  <si>
    <t>otvor pro dveře D/02 v obvod.stěně</t>
  </si>
  <si>
    <t>0,95*2,02*0,30</t>
  </si>
  <si>
    <t>-1579581528</t>
  </si>
  <si>
    <t>-868546366</t>
  </si>
  <si>
    <t>0,035+0,176 "stáv.plech.vrata</t>
  </si>
  <si>
    <t>-1098904844</t>
  </si>
  <si>
    <t>cihly</t>
  </si>
  <si>
    <t>13,036+1,037+0,414+0,163</t>
  </si>
  <si>
    <t>1331326984</t>
  </si>
  <si>
    <t>766-660R1</t>
  </si>
  <si>
    <t>D/02 Dodávka a montáž vstupních dveří otvíravých jednokřídlových 800/1970 plastových tepelně izolačních</t>
  </si>
  <si>
    <t>1029729384</t>
  </si>
  <si>
    <t>Poznámka k položce:_x000D_
příloha D.1.419.1.1 - Výpis vystrojení dveřních otvorů_x000D_
kompletní dodávka a montáž včetně zárubně, tepelné izolace, těsnění, kotvení, kování s panikovou funkcí, vnitřního prahu dle specifikace</t>
  </si>
  <si>
    <t>příloha D.1.419.1.1</t>
  </si>
  <si>
    <t>1 "D/02</t>
  </si>
  <si>
    <t>-1455797752</t>
  </si>
  <si>
    <t>Dodávka a montáž opláštění OK vnitřní stěny vatové sendvičové panely</t>
  </si>
  <si>
    <t>1515761326</t>
  </si>
  <si>
    <t>opláštění vnitřní stěny m.č.1.13-m.č.1.17</t>
  </si>
  <si>
    <t>17,50*6,70</t>
  </si>
  <si>
    <t>767-620R1</t>
  </si>
  <si>
    <t>O/01 - Úprava zasklení stávajícícho kovového okna prostup pro VZT 560x400mm</t>
  </si>
  <si>
    <t>830866639</t>
  </si>
  <si>
    <t>Poznámka k položce:_x000D_
příloha D.1.419.1.1 - Výpis vystrojení dveřních otvorů_x000D_
kompletní dodávka a montáž úpravy zasklení, částečná náhrada polykarbonátovou deskou  dle specifikace</t>
  </si>
  <si>
    <t>1 "pozice 0/01</t>
  </si>
  <si>
    <t>D/01 - Dodávka a montáž průmyslová venkovní sekční vrata lamely vyplněné PU pěnou 3400x3550mm</t>
  </si>
  <si>
    <t>1146765641</t>
  </si>
  <si>
    <t>Poznámka k položce:_x000D_
příloha D.1.419.1.1 - Výpis vystrojení dveřních otvorů_x000D_
kompletní dodávka a montáž včetně tepelné izolace, kování, těsnění, bezpečnostních prvků, povrchových úprav dle specifikace</t>
  </si>
  <si>
    <t>3 "pozice D/01</t>
  </si>
  <si>
    <t>942144560</t>
  </si>
  <si>
    <t>1302203537</t>
  </si>
  <si>
    <t>1738823385</t>
  </si>
  <si>
    <t>1181178374</t>
  </si>
  <si>
    <t>1727075007</t>
  </si>
  <si>
    <t>D.1.419.2 - Stavebně-konstrukční část</t>
  </si>
  <si>
    <t>-72580128</t>
  </si>
  <si>
    <t>253317172</t>
  </si>
  <si>
    <t>2,135 "otryskání</t>
  </si>
  <si>
    <t>OK dělící stěny a OK lemující otvory pro nová sekční vrata</t>
  </si>
  <si>
    <t>1093176599</t>
  </si>
  <si>
    <t>Poznámka k položce:_x000D_
viz příloha D.1.419.2.2_x000D_
kompletní dodávka a provedení včetně ptovrtání žeber střešních desek pro montáž závěsů vrat, včetně kotvení, spojovacího materiálu, zednických přípomocí</t>
  </si>
  <si>
    <t>statika příloha D.1.419.2.2</t>
  </si>
  <si>
    <t>položka zahrnuje výpis pro :</t>
  </si>
  <si>
    <t>dělící stěna v ose 8</t>
  </si>
  <si>
    <t>OK pro instalaci nových vrat v ose E</t>
  </si>
  <si>
    <t>OK pro nová vrata v ose 10</t>
  </si>
  <si>
    <t>2074,00</t>
  </si>
  <si>
    <t>789221512</t>
  </si>
  <si>
    <t>Otryskání abrazivem ze strusky ocelových kcí třídy I stupeň zarezavění A stupeň přípravy Sa 2 1/2</t>
  </si>
  <si>
    <t>1205415591</t>
  </si>
  <si>
    <t>-2049833861</t>
  </si>
  <si>
    <t>Poznámka k položce:_x000D_
příloha D.1.419.2.1 a D.1.419.2.2 stupeň korozní agresivity C3</t>
  </si>
  <si>
    <t>61,00 "statika příloha D.1.419.2.2</t>
  </si>
  <si>
    <t>D.1.419.3 - Stavební elektroinstalace</t>
  </si>
  <si>
    <t xml:space="preserve">    M01.1 - Rozvaděč RS419.1</t>
  </si>
  <si>
    <t xml:space="preserve">    M01.2 - Rozvaděč RNS419</t>
  </si>
  <si>
    <t xml:space="preserve">    M06 - Uzemnění a pospojování</t>
  </si>
  <si>
    <t>Rozvaděč RS419.1</t>
  </si>
  <si>
    <t>D+M - Plastový modulární nástěnný rozvaděč RS419.1</t>
  </si>
  <si>
    <t>1061628746</t>
  </si>
  <si>
    <t>Poznámka k položce:_x000D_
Plastový nástěnný modulární rozvaděč s průhlednými dveřmi o celkových rozměrech v.610 x š. 448 x h. 160 mm, s DIN lištami, a příslušenstvím. Krytí IP54/IP20, IK09, přívody a vývody vrchem, (např. MUREVA ENCLOSURE, 3x 18 MODULŮ, SCHNEIDER ELECTRIC).</t>
  </si>
  <si>
    <t>D - Trojpólový vypínač 63A, 400V pro montáž na DIN</t>
  </si>
  <si>
    <t>431622029</t>
  </si>
  <si>
    <t>1233281004</t>
  </si>
  <si>
    <t>-976005927</t>
  </si>
  <si>
    <t>-1821320993</t>
  </si>
  <si>
    <t>-1137561587</t>
  </si>
  <si>
    <t>D - Motorový spouštěč 0,25 - 0,40A, 400V</t>
  </si>
  <si>
    <t>-992128230</t>
  </si>
  <si>
    <t>361522558</t>
  </si>
  <si>
    <t>-31588821</t>
  </si>
  <si>
    <t>-1820571657</t>
  </si>
  <si>
    <t>-2048458362</t>
  </si>
  <si>
    <t>416806780</t>
  </si>
  <si>
    <t>-840541461</t>
  </si>
  <si>
    <t>980477093</t>
  </si>
  <si>
    <t>90704471</t>
  </si>
  <si>
    <t>450183967</t>
  </si>
  <si>
    <t>1959630974</t>
  </si>
  <si>
    <t>D - Zpracování výrobní dílenské dokumentace rozvaděče RS419.1 podle dodaných komponent</t>
  </si>
  <si>
    <t>1709550928</t>
  </si>
  <si>
    <t>Rozvaděč RNS419</t>
  </si>
  <si>
    <t>1661498220</t>
  </si>
  <si>
    <t>-580149680</t>
  </si>
  <si>
    <t>793167960</t>
  </si>
  <si>
    <t>767283422</t>
  </si>
  <si>
    <t>124419356</t>
  </si>
  <si>
    <t>1563890946</t>
  </si>
  <si>
    <t>570836278</t>
  </si>
  <si>
    <t>-1625306845</t>
  </si>
  <si>
    <t>841661072</t>
  </si>
  <si>
    <t>M - Ukončení kabelů v rozvaděči do 4x25 mm2</t>
  </si>
  <si>
    <t>-668538395</t>
  </si>
  <si>
    <t>-1761476301</t>
  </si>
  <si>
    <t>623824087</t>
  </si>
  <si>
    <t>-2015220322</t>
  </si>
  <si>
    <t>-428178633</t>
  </si>
  <si>
    <t>1976224277</t>
  </si>
  <si>
    <t>-1483356347</t>
  </si>
  <si>
    <t>-1440530650</t>
  </si>
  <si>
    <t>M - Prostup zděnou/betonovou stěnou tl. do 300mm, otvor do d=100 mm</t>
  </si>
  <si>
    <t>1404546415</t>
  </si>
  <si>
    <t>745444190</t>
  </si>
  <si>
    <t>M - Zatěsnění kabelů v prostupech - protipožární ucpávka</t>
  </si>
  <si>
    <t>-2101261408</t>
  </si>
  <si>
    <t>-735570078</t>
  </si>
  <si>
    <t>-744364457</t>
  </si>
  <si>
    <t>D+M - Spínač č.7, 10A 250V nástěnný IP54</t>
  </si>
  <si>
    <t>-1794847528</t>
  </si>
  <si>
    <t>D+M - Spínač 0-I v plastové skříni, 400V/16A, IP54</t>
  </si>
  <si>
    <t>1198631009</t>
  </si>
  <si>
    <t>530420778</t>
  </si>
  <si>
    <t>2066074753</t>
  </si>
  <si>
    <t>-41758532</t>
  </si>
  <si>
    <t>465719566</t>
  </si>
  <si>
    <t>-1983951103</t>
  </si>
  <si>
    <t>-1111030380</t>
  </si>
  <si>
    <t>-2039922652</t>
  </si>
  <si>
    <t>Poznámka k položce:_x000D_
Položka zahrnuje kompletní demontáž stavební elektroinstalace v prostoru garáží. Pro demontáž stropního hlavního a nouzového osvětlení a některých kabelů a kabelových tras bude nutné použít vysokozdvýžnou plošinu. Demontáž se týká také kabelových tras a kabelů uložených na povrchu včetně ekologické likvidace zařízení, které si provozovatel nebude chtět ponechat pro další využití.</t>
  </si>
  <si>
    <t>55018644</t>
  </si>
  <si>
    <t>D+M - Vysokozdvižná plošina pro montáž nové stavební elekktroistalace</t>
  </si>
  <si>
    <t>390946544</t>
  </si>
  <si>
    <t>-1563529457</t>
  </si>
  <si>
    <t>Poznámka k položce:_x000D_
Položka zahrnuje zapravení otvorů po demontáži stavební elektroinstalace. Ve vnitřních prostorách budou místa napetrována a zapravena hrubou jádrovou omítkou a vrchní jemnou omítkou.</t>
  </si>
  <si>
    <t>-1137945628</t>
  </si>
  <si>
    <t>Uzemnění a pospojování</t>
  </si>
  <si>
    <t>-482698775</t>
  </si>
  <si>
    <t>D+M - Vodič Cu, H07V-K 16 zelenožlutý</t>
  </si>
  <si>
    <t>1354802083</t>
  </si>
  <si>
    <t>1254688114</t>
  </si>
  <si>
    <t>185985653</t>
  </si>
  <si>
    <t>-1038697069</t>
  </si>
  <si>
    <t>-601568938</t>
  </si>
  <si>
    <t>HZS - Zpracování výchozí revize el. zařízení</t>
  </si>
  <si>
    <t>1245757291</t>
  </si>
  <si>
    <t>Poznámka k položce:_x000D_
Provedení požadovaných měření a následné zpracování výchozí revize el. zařízení</t>
  </si>
  <si>
    <t>1028615238</t>
  </si>
  <si>
    <t>-1753702357</t>
  </si>
  <si>
    <t>HZS - Koordinace, doprava osob a materiálu</t>
  </si>
  <si>
    <t>415491233</t>
  </si>
  <si>
    <t>D.1.419.4 - Vzduchotechnika</t>
  </si>
  <si>
    <t xml:space="preserve">    D1 - Zař.č.1 Větrání garáže 1.17</t>
  </si>
  <si>
    <t xml:space="preserve">    D2 - Zař.č.2 Těsnící, spojovací a pomocný materiál</t>
  </si>
  <si>
    <t>Zař.č.1 Větrání garáže 1.17</t>
  </si>
  <si>
    <t>1.1</t>
  </si>
  <si>
    <t>Nástěnný axiální ventilátor prům.315 mm HXTR/4-315 (Elektrodesign) Dodatečně opatřeno kyselinovzdorným nátěrem o minimální tloušťce 240 mikrometrů. V = 1250 m3/h, p = 75 P, P = 98 W/400 V</t>
  </si>
  <si>
    <t>-1099269583</t>
  </si>
  <si>
    <t>1.2</t>
  </si>
  <si>
    <t>Žaluziová klapka samotížná PER 315 (Elektrodesign), Odolnost proti slabé koncentraci sirovodíku a čpavku</t>
  </si>
  <si>
    <t>87032963</t>
  </si>
  <si>
    <t>1.3</t>
  </si>
  <si>
    <t>Protidešťová žaluzie 315x250 mm, materiál nerezový.plech s chemickou odolnodtí (slabá koncentrace sirovodíku a čpavku)</t>
  </si>
  <si>
    <t>-2123709369</t>
  </si>
  <si>
    <t>1.4</t>
  </si>
  <si>
    <t>Protidešťová žaluzie 560x400 mm, materiál nerezový plech s chemickou odolnodtí (slabá koncentrace sirovodíku a čpavku</t>
  </si>
  <si>
    <t>1559965731</t>
  </si>
  <si>
    <t>1.5</t>
  </si>
  <si>
    <t>Krycí mřížka 315x250 mm, rámeček a vlastní mřížka z plastu (odolnost vůči nižší koncentraci sirovodíku a čpavku) s oky 2x2 cm</t>
  </si>
  <si>
    <t>-2014585794</t>
  </si>
  <si>
    <t>1.6</t>
  </si>
  <si>
    <t>Krycí mřížka 400x280 mm, rámeček a vlastní mřížka z plastu (odolnost vůči nižší koncentraci sirovodíku a čpavku)</t>
  </si>
  <si>
    <t>-516263511</t>
  </si>
  <si>
    <t>1.7</t>
  </si>
  <si>
    <t>Čtyřhranné plastové potrubí do obvodu 1500 mm, 0 % tvarovek. (odolnost vůči nižší koncentraci sirovodíku a čpavku)</t>
  </si>
  <si>
    <t>-1918694605</t>
  </si>
  <si>
    <t>1.8</t>
  </si>
  <si>
    <t>Čtyřhranné plastové potrubí do obvodu 2000 mm, 30 % tvarovek (odolnost vůči nižší koncentraci sirovodíku a čpavku)</t>
  </si>
  <si>
    <t>665772338</t>
  </si>
  <si>
    <t>Zař.č.2 Těsnící, spojovací a pomocný materiál</t>
  </si>
  <si>
    <t>-1781711973</t>
  </si>
  <si>
    <t>1189165664</t>
  </si>
  <si>
    <t>1223653096</t>
  </si>
  <si>
    <t>Závitová tyč prům.8 mm z nerezové oceli vč. objímek</t>
  </si>
  <si>
    <t>175819176</t>
  </si>
  <si>
    <t>1227827571</t>
  </si>
  <si>
    <t>Lešení do 4 m</t>
  </si>
  <si>
    <t>1708390014</t>
  </si>
  <si>
    <t>-1257157307</t>
  </si>
  <si>
    <t>SO-422 - Venkovní rozvody a potrubí - udržovací práce</t>
  </si>
  <si>
    <t>F.1.422.1 - Venkovní rozvody - udržovací práce</t>
  </si>
  <si>
    <t xml:space="preserve">    8 - Trubní vedení</t>
  </si>
  <si>
    <t>113106121</t>
  </si>
  <si>
    <t>Rozebrání dlažeb z betonových nebo kamenných dlaždic komunikací pro pěší ručně</t>
  </si>
  <si>
    <t>-922228496</t>
  </si>
  <si>
    <t>0,80*(4,58-0,80*2) "betonová dlažba rozebrání, nové povrchy součástí SO-431</t>
  </si>
  <si>
    <t>113106123</t>
  </si>
  <si>
    <t>Rozebrání dlažeb ze zámkových dlaždic komunikací pro pěší ručně</t>
  </si>
  <si>
    <t>-1165534197</t>
  </si>
  <si>
    <t>cca 0,8m na obvou stranách vedení</t>
  </si>
  <si>
    <t>0,80*0,80*2 "ZD ... rozebrání, nové povrchy součástí SO-431</t>
  </si>
  <si>
    <t>113107122</t>
  </si>
  <si>
    <t>Odstranění podkladu z kameniva drceného tl přes 100 do 200 mm ručně</t>
  </si>
  <si>
    <t>-1792860847</t>
  </si>
  <si>
    <t>0,80*4,58 "v celé délce ... odstranění, nové povrchy součástí SO-431</t>
  </si>
  <si>
    <t>119001412</t>
  </si>
  <si>
    <t>Dočasné zajištění potrubí betonového, ŽB nebo kameninového DN přes 200 do 500 mm</t>
  </si>
  <si>
    <t>959547432</t>
  </si>
  <si>
    <t>stáv.kanal.</t>
  </si>
  <si>
    <t>0,80+1,00*2</t>
  </si>
  <si>
    <t>119001421</t>
  </si>
  <si>
    <t>Dočasné zajištění kabelů a kabelových tratí ze 3 volně ložených kabelů</t>
  </si>
  <si>
    <t>-1649747904</t>
  </si>
  <si>
    <t>kabel NN ... bude upřesněno po vytýčení stávajících IS</t>
  </si>
  <si>
    <t>132212331</t>
  </si>
  <si>
    <t>Hloubení nezapažených rýh šířky do 2000 mm v soudržných horninách třídy těžitelnosti I skupiny 3 ručně</t>
  </si>
  <si>
    <t>1507541429</t>
  </si>
  <si>
    <t>rýha</t>
  </si>
  <si>
    <t>0,80*4,58*(0,70-0,25) "odpočet tl.chodníku</t>
  </si>
  <si>
    <t>763541692</t>
  </si>
  <si>
    <t>175151101</t>
  </si>
  <si>
    <t>Obsypání potrubí strojně sypaninou bez prohození, uloženou do 3 m</t>
  </si>
  <si>
    <t>1920157892</t>
  </si>
  <si>
    <t>obsyp až do úrovně spodní hrany skladby chodníku</t>
  </si>
  <si>
    <t>1,649 "výkop</t>
  </si>
  <si>
    <t>-0,366 "podsyp</t>
  </si>
  <si>
    <t xml:space="preserve">-3,14*0,0375*0,0375*4,58 "odpočet D potrubí </t>
  </si>
  <si>
    <t>58337302</t>
  </si>
  <si>
    <t>štěrkopísek frakce 0/16</t>
  </si>
  <si>
    <t>-955080149</t>
  </si>
  <si>
    <t>1,263*1,67*1,1*1,01 "obsyp</t>
  </si>
  <si>
    <t>583749076</t>
  </si>
  <si>
    <t>0,80*4,58 "v š.rýhy</t>
  </si>
  <si>
    <t>451573111</t>
  </si>
  <si>
    <t>Lože pod potrubí otevřený výkop ze štěrkopísku</t>
  </si>
  <si>
    <t>-1201528278</t>
  </si>
  <si>
    <t>0,80*4,58*0,10 "podsyp</t>
  </si>
  <si>
    <t>Trubní vedení</t>
  </si>
  <si>
    <t>871231211</t>
  </si>
  <si>
    <t>Montáž potrubí z PE100 RC SDR 11 otevřený výkop svařovaných elektrotvarovkou d 75 x 6,8 mm</t>
  </si>
  <si>
    <t>1342838112</t>
  </si>
  <si>
    <t>4,58 "PE DN60 ... DE75</t>
  </si>
  <si>
    <t>28613504</t>
  </si>
  <si>
    <t>potrubí vodovodní dvouvrstvé PE100 RC SDR11 75x6,8mm</t>
  </si>
  <si>
    <t>1913012132</t>
  </si>
  <si>
    <t>4,58*1,015 'Přepočtené koeficientem množství</t>
  </si>
  <si>
    <t>877231101</t>
  </si>
  <si>
    <t>Montáž elektrospojek na vodovodním potrubí z PE trub d 75</t>
  </si>
  <si>
    <t>679543665</t>
  </si>
  <si>
    <t>1+1+1 "spojka+nákružek+příruba</t>
  </si>
  <si>
    <t>28615973</t>
  </si>
  <si>
    <t>elektrospojka SDR11 PE 100 PN16 D 75mm</t>
  </si>
  <si>
    <t>220018664</t>
  </si>
  <si>
    <t>1*1,015 'Přepočtené koeficientem množství</t>
  </si>
  <si>
    <t>28653134</t>
  </si>
  <si>
    <t>nákružek lemový PE 100 SDR11 75mm</t>
  </si>
  <si>
    <t>1143582361</t>
  </si>
  <si>
    <t>28654367</t>
  </si>
  <si>
    <t>příruba volná k lemovému nákružku z polypropylénu 75</t>
  </si>
  <si>
    <t>-781979194</t>
  </si>
  <si>
    <t>892241111</t>
  </si>
  <si>
    <t>Tlaková zkouška vodou potrubí DN do 80</t>
  </si>
  <si>
    <t>1136632441</t>
  </si>
  <si>
    <t>899721111</t>
  </si>
  <si>
    <t>Signalizační vodič DN do 150 mm na potrubí</t>
  </si>
  <si>
    <t>-1638290994</t>
  </si>
  <si>
    <t>899722113</t>
  </si>
  <si>
    <t>Krytí potrubí z plastů výstražnou fólií z PVC 34cm</t>
  </si>
  <si>
    <t>-2021597738</t>
  </si>
  <si>
    <t>45400211R</t>
  </si>
  <si>
    <t>Vložení trub průřezu DN do 300 mm do otvorů vytvořených v konstrukcích šachet a jímek tl do 500 mm</t>
  </si>
  <si>
    <t>1805952530</t>
  </si>
  <si>
    <t>Poznámka k položce:_x000D_
kompletní dodávka a montáž včetně utěsnění</t>
  </si>
  <si>
    <t>953-330R1</t>
  </si>
  <si>
    <t>Prostupová tvarovka pro potrubí PE DN60 do ŽB konstrukce</t>
  </si>
  <si>
    <t>-902094860</t>
  </si>
  <si>
    <t>1 "prostupka pro potrubí</t>
  </si>
  <si>
    <t>977151117</t>
  </si>
  <si>
    <t>Jádrové vrty diamantovými korunkami do stavebních materiálů D přes 80 do 90 mm</t>
  </si>
  <si>
    <t>693907438</t>
  </si>
  <si>
    <t>0,25 "prostup do jímky</t>
  </si>
  <si>
    <t>-2021708973</t>
  </si>
  <si>
    <t>0,608+0,333 "bet.dl.+ZD</t>
  </si>
  <si>
    <t>672348289</t>
  </si>
  <si>
    <t>1,063 "štěrky</t>
  </si>
  <si>
    <t>998276101</t>
  </si>
  <si>
    <t>Přesun hmot pro trubní vedení z trub z plastických hmot otevřený výkop</t>
  </si>
  <si>
    <t>1295882892</t>
  </si>
  <si>
    <t>SO-431 - Vozovky a chodníky na ČOV</t>
  </si>
  <si>
    <t>D.1.431.1 - Architektonicko-stavební část</t>
  </si>
  <si>
    <t>ing. O.Běloušek, ing. I.Heřmanská</t>
  </si>
  <si>
    <t>111211101R</t>
  </si>
  <si>
    <t>Odstranění křovin a stromů průměru kmene do 100 mm i s kořeny sklonu terénu do 1:5 z celkové plochy přes 100 do 500 m2, vč. pálení proutí, klestu, pro jakoukoliv dřevinu</t>
  </si>
  <si>
    <t>-1814549238</t>
  </si>
  <si>
    <t>odměřeno digitálně v situaci D.1.431.1.1</t>
  </si>
  <si>
    <t>145,00" odstranění křovin a stromů</t>
  </si>
  <si>
    <t>111301111</t>
  </si>
  <si>
    <t>Sejmutí drnu tl do 100 mm s přemístěním do 50 m nebo naložením na dopravní prostředek</t>
  </si>
  <si>
    <t>1201636785</t>
  </si>
  <si>
    <t>941035795</t>
  </si>
  <si>
    <t>8,00 "stávající betonový okapový chodník</t>
  </si>
  <si>
    <t>113107172</t>
  </si>
  <si>
    <t>Odstranění podkladu z betonu prostého tl přes 150 do 300 mm strojně pl přes 50 do 200 m2</t>
  </si>
  <si>
    <t>214344418</t>
  </si>
  <si>
    <t>92,00 "stávající betonová plocha tl. 200mm</t>
  </si>
  <si>
    <t>80,00 "stávající plocha stmelená cementem podkladní vrstva   tl. 150mm</t>
  </si>
  <si>
    <t>-2084837533</t>
  </si>
  <si>
    <t>80,00 "stávající plocha podkladní vrstva   tl. 150mm</t>
  </si>
  <si>
    <t>113201112</t>
  </si>
  <si>
    <t>Vybourání stávajících betonových obrubníků stojatých š. do 0.15 m, včetně odstranění betonového lože tl. cca 0.15 m</t>
  </si>
  <si>
    <t>-436548692</t>
  </si>
  <si>
    <t>Poznámka k položce:_x000D_
l</t>
  </si>
  <si>
    <t>73,00 "obrubníky bez rozlišení</t>
  </si>
  <si>
    <t>721527539</t>
  </si>
  <si>
    <t>64,00" ornice v průměrné mocnosti cca 15 cm</t>
  </si>
  <si>
    <t>122251103</t>
  </si>
  <si>
    <t>Odkopávky a prokopávky nezapažené v hornině třídy těžitelnosti I skupiny 3 objem do 100 m3 strojně</t>
  </si>
  <si>
    <t>714856745</t>
  </si>
  <si>
    <t>44,76" odkopávky obrubníky</t>
  </si>
  <si>
    <t>44,50"odkopávky ... výměna podloží aktivní zóna tl. 50 cm</t>
  </si>
  <si>
    <t>129911121</t>
  </si>
  <si>
    <t>Bourání konstrukcí z betonu prostého v odkopávkách</t>
  </si>
  <si>
    <t>-1363073646</t>
  </si>
  <si>
    <t>2,00" bourání betonových konstrukcí v úrovni terénu</t>
  </si>
  <si>
    <t>-2126031821</t>
  </si>
  <si>
    <t>10,5*0,25" výkop trativod</t>
  </si>
  <si>
    <t>132251251</t>
  </si>
  <si>
    <t>Hloubení rýh nezapažených š do 2000 mm v hornině třídy těžitelnosti I skupiny 3 objem do 20 m3 strojně</t>
  </si>
  <si>
    <t>-643975865</t>
  </si>
  <si>
    <t>3,00*1,10*1,80" výkop bourané přípojky</t>
  </si>
  <si>
    <t>-661044071</t>
  </si>
  <si>
    <t>64,00*0,15" ornice v průměrné mocnosti cca 15 cm</t>
  </si>
  <si>
    <t>potřeba pro zpětné ohumusování</t>
  </si>
  <si>
    <t>90,00*0,15"odvoz z meziskládky zpět ornice tl.15cm - vytěžená v rámci stavby</t>
  </si>
  <si>
    <t>-77692818</t>
  </si>
  <si>
    <t>44,76" odkopávky</t>
  </si>
  <si>
    <t>2,625+5,94" výkop rýh</t>
  </si>
  <si>
    <t>-22,55"odkopávky ... uložení sypaniny - mimo aktivní zónu</t>
  </si>
  <si>
    <t>171000001R</t>
  </si>
  <si>
    <t>Hutnící zkoušky</t>
  </si>
  <si>
    <t>-1213459427</t>
  </si>
  <si>
    <t>odhad cca</t>
  </si>
  <si>
    <t>171152111</t>
  </si>
  <si>
    <t>Uložení sypaniny z hornin nesoudržných a sypkých do násypů zhutněných v aktivní zóně silnic a dálnic</t>
  </si>
  <si>
    <t>-1304525985</t>
  </si>
  <si>
    <t>Poznámka k položce:_x000D_
Vybudování násypů v aktivní zóně zpevněných ploch a komunikací z vhodných zemin popř. recyklátů rozprostřených a zhutněných po vrstvách na 100% PS; použita vhodná dovezená (nakoupená) zemina</t>
  </si>
  <si>
    <t>14,40"odkopávky ... nájezd k odp. hospodářství</t>
  </si>
  <si>
    <t>1663190422</t>
  </si>
  <si>
    <t>58,90*1,1*1,01</t>
  </si>
  <si>
    <t>171152112</t>
  </si>
  <si>
    <t>Uložení sypaniny z hornin nesoudržných a sypkých do násypů zhutněných mimo aktivní zónu silnic a dálnic</t>
  </si>
  <si>
    <t>-809599054</t>
  </si>
  <si>
    <t>22,55"odkopávky ... uložení sypaniny - mimo aktivní zónu</t>
  </si>
  <si>
    <t>-975077695</t>
  </si>
  <si>
    <t>181351003</t>
  </si>
  <si>
    <t>Rozprostření ornice tl vrstvy do 200 mm pl do 100 m2 v rovině nebo ve svahu do 1:5 strojně</t>
  </si>
  <si>
    <t>-1135710293</t>
  </si>
  <si>
    <t>90,00 "ornice z meziskládky vytěžená v rámci stavby</t>
  </si>
  <si>
    <t>181411131</t>
  </si>
  <si>
    <t>Založení parkového trávníku výsevem pl do 1000 m2 v rovině a ve svahu do 1:5</t>
  </si>
  <si>
    <t>1234249253</t>
  </si>
  <si>
    <t>00572410</t>
  </si>
  <si>
    <t>osivo směs travní parková</t>
  </si>
  <si>
    <t>-1181953969</t>
  </si>
  <si>
    <t>90,00*0,04*1,035</t>
  </si>
  <si>
    <t>Úprava pláně v hornině třídy těžitelnosti I, skupiny 1 až 3 se zhutněním strojně</t>
  </si>
  <si>
    <t>-2025107361</t>
  </si>
  <si>
    <t xml:space="preserve">Poznámka k položce:_x000D_
Úprava pláně HTÚ dle předepsaných sklonů vč. případných hutnících pokusů a vystavení protokolů o zkoušce ověření modulu přetvárnosti_x000D_
Pod komunikacemi:_x000D_
se zhutněním na požadovanou hodnotu Edef2=45MPa při poměru Edef2/Edef1 dle požadavku ČSN 72006 pro daný typ zeminy nacházející se v podloží_x000D_
Pod komunikacemi pro pěší a sjezdy:_x000D_
se zhutněním na požadovanou hodnotu Edef2=30MPa při poměru Edef2/Edef1 dle požadavku ČSN 72006 pro daný typ zeminy nacházející se v podloží_x000D_
</t>
  </si>
  <si>
    <t>Pod komunikacemi a chodníky</t>
  </si>
  <si>
    <t>178,00 "Pod komunikacemi  ... odměřeno digitálně v situaci  D.1.431.1.1</t>
  </si>
  <si>
    <t>21,00 "Pod komunikacemi pro pěší a sjezdy... odměřeno digitálně v situaci  D.1.431.1.1</t>
  </si>
  <si>
    <t>211531111</t>
  </si>
  <si>
    <t>Výplň odvodňovacích žeber nebo trativodů kamenivem hrubým drceným frakce 16 až 32 mm</t>
  </si>
  <si>
    <t>366939838</t>
  </si>
  <si>
    <t>viz příloha D.1.431.1.1, D.1.431.1.2, D.1.431.1.3</t>
  </si>
  <si>
    <t>(10,50*0,50*0,50)-(0,05*0,05*3,14*10,50)</t>
  </si>
  <si>
    <t>211971110</t>
  </si>
  <si>
    <t>Zřízení opláštění žeber nebo trativodů geotextilií v rýze nebo zářezu sklonu do 1:2</t>
  </si>
  <si>
    <t>-1038437805</t>
  </si>
  <si>
    <t>10,5*0.5*4</t>
  </si>
  <si>
    <t>69311228</t>
  </si>
  <si>
    <t>geotextilie netkaná separační, ochranná, filtrační, drenážní PES 250g/m2</t>
  </si>
  <si>
    <t>-613663485</t>
  </si>
  <si>
    <t>10,5*0.5*4*1,2</t>
  </si>
  <si>
    <t>212755214</t>
  </si>
  <si>
    <t>Trativody z drenážních trubek plastových flexibilních D 100 mm bez lože</t>
  </si>
  <si>
    <t>153802215</t>
  </si>
  <si>
    <t>10,5</t>
  </si>
  <si>
    <t>-1943919898</t>
  </si>
  <si>
    <t>Konstrukce 2 - Konstrukce chodníku tl. 250mm</t>
  </si>
  <si>
    <t>odměřeno digitálně v situaci D.1.431.1.2</t>
  </si>
  <si>
    <t>21,00" Štěrkodrť ŠDA 0/32 tl. 150mm</t>
  </si>
  <si>
    <t>Podklad ze štěrkodrtě ŠD plochy přes 100 m2 tl 150 mm</t>
  </si>
  <si>
    <t>-964175715</t>
  </si>
  <si>
    <t>Konstrukce 1 - konstrukce betonové plochy tl. 500mm</t>
  </si>
  <si>
    <t>178,00" Štěrkodrť  ŠDA 0/63 tl. min. 150mm</t>
  </si>
  <si>
    <t>2097509823</t>
  </si>
  <si>
    <t>167,00" Směs stmelená cementem tl. 150mm</t>
  </si>
  <si>
    <t>581131316</t>
  </si>
  <si>
    <t>Kryt cementobetonový vozovek skupiny CB III tl 200 mm</t>
  </si>
  <si>
    <t>1055896945</t>
  </si>
  <si>
    <t>167,00" Jednovrstvý cementobetonový kryt tl.200mm</t>
  </si>
  <si>
    <t>596211110</t>
  </si>
  <si>
    <t>Kladení zámkové dlažby komunikací pro pěší ručně tl 60 mm skupiny A pl do 50 m2</t>
  </si>
  <si>
    <t>-423859683</t>
  </si>
  <si>
    <t>Poznámka k položce:_x000D_
včetně lože</t>
  </si>
  <si>
    <t>21,00" Betonová dlažba šedá tl.60mm vč. lože z drceného kameniva fr. 4/8 tl.40mm</t>
  </si>
  <si>
    <t>59245015</t>
  </si>
  <si>
    <t>dlažba zámková betonová tvaru H 200x165mm tl 60mm přírodní</t>
  </si>
  <si>
    <t>297917467</t>
  </si>
  <si>
    <t>3% ztratné</t>
  </si>
  <si>
    <t xml:space="preserve">21,00*1,03" Betonová dlažba šedá tl.60mm </t>
  </si>
  <si>
    <t>596991111</t>
  </si>
  <si>
    <t>Řezání betonové, kameninové a kamenné dlažby tl do 60 mm</t>
  </si>
  <si>
    <t>-1154124378</t>
  </si>
  <si>
    <t>odhad cca 20% z výměry</t>
  </si>
  <si>
    <t xml:space="preserve">21,00*0,20 </t>
  </si>
  <si>
    <t>4,20</t>
  </si>
  <si>
    <t>919716111</t>
  </si>
  <si>
    <t>Výztuž cementobetonového krytu ze svařovaných sítí hmotnosti do 7,5 kg/m2</t>
  </si>
  <si>
    <t>42739843</t>
  </si>
  <si>
    <t>viz příloha D.1.431.1.1  odstavec 5.d</t>
  </si>
  <si>
    <t>167,00*2*1,40*0,00303" Jednovrstvý cementobetonový kryt tl.200mm  - vyztuž KARI sítěmi při obou površích</t>
  </si>
  <si>
    <t>2086854770</t>
  </si>
  <si>
    <t>167,00" Separační PE folie</t>
  </si>
  <si>
    <t>830361811</t>
  </si>
  <si>
    <t>Bourání stávajícího potrubí přípojek DN100 do 250</t>
  </si>
  <si>
    <t>1181435825</t>
  </si>
  <si>
    <t>3,00" bourané potrubí</t>
  </si>
  <si>
    <t>892-R01</t>
  </si>
  <si>
    <t>Zkouška průtočnosti stávající uliční vpusti tlakovou vodou a zjištění aktuálního stavebního stavu její přípojky</t>
  </si>
  <si>
    <t>-1561965454</t>
  </si>
  <si>
    <t>Poznámka k položce:_x000D_
4x před zahájením stavby a 4x po jejím dokončení</t>
  </si>
  <si>
    <t>8,00</t>
  </si>
  <si>
    <t>916131213</t>
  </si>
  <si>
    <t>Osazení silničního obrubníku betonového stojatého s boční opěrou do lože z betonu prostého</t>
  </si>
  <si>
    <t>-696406275</t>
  </si>
  <si>
    <t>Poznámka k položce:_x000D_
= předpoklad 80% výměry uloženo na meziskládce ke zpětnému použití, 20% výměry nový materiál_x000D_
= včetně tvarovek - zkrácené kusy, krajové kusy, oblouky</t>
  </si>
  <si>
    <t>50,00" betonový obrubník 100/15/25 cm do betonového lože třídy C20/25 n XF3 s boční opěrou</t>
  </si>
  <si>
    <t>5,00" betonový obrubník 50/15/25 cm do betonového lože třídy C20/25 n XF3 s boční opěrou</t>
  </si>
  <si>
    <t>5,00*0,76" betonový obrubník obloukový 76/15/25 cm do betonového lože třídy C20/25 n XF3 s boční opěrou</t>
  </si>
  <si>
    <t>59217031</t>
  </si>
  <si>
    <t>obrubník betonový silniční 1000x150x250mm</t>
  </si>
  <si>
    <t>-31223391</t>
  </si>
  <si>
    <t>Poznámka k položce:_x000D_
včetně tvarovek - zkrácené kusy, krajové kusy, oblouky</t>
  </si>
  <si>
    <t>ztratné 2%</t>
  </si>
  <si>
    <t xml:space="preserve">50,00*1,02" betonový obrubník 100/15/25 cm </t>
  </si>
  <si>
    <t>59217026</t>
  </si>
  <si>
    <t>obrubník silniční betonový 500x150x250mm</t>
  </si>
  <si>
    <t>-1761246776</t>
  </si>
  <si>
    <t xml:space="preserve">5,00*1,02" betonový obrubník 50/15/25 cm </t>
  </si>
  <si>
    <t>59217078</t>
  </si>
  <si>
    <t>obrubník silniční obloukový betonový R 0,5-2m 760x150x250mm</t>
  </si>
  <si>
    <t>1069639660</t>
  </si>
  <si>
    <t xml:space="preserve">5,00*0,76*1,02" betonový obrubník obloukový 76/15/25 cm </t>
  </si>
  <si>
    <t>916231213</t>
  </si>
  <si>
    <t>Osazení chodníkového obrubníku betonového stojatého s boční opěrou do lože z betonu prostého</t>
  </si>
  <si>
    <t>-1375980959</t>
  </si>
  <si>
    <t xml:space="preserve">16,00" betonový obrubník 100/10/20 do betonového lože třídy C20/25 n XF3 s boční opěrou </t>
  </si>
  <si>
    <t>59217019</t>
  </si>
  <si>
    <t>obrubník betonový chodníkový 1000x100x200mm</t>
  </si>
  <si>
    <t>-2107383495</t>
  </si>
  <si>
    <t xml:space="preserve">16,00*1,02" betonový obrubník 100/10/20 </t>
  </si>
  <si>
    <t>919111112</t>
  </si>
  <si>
    <t>Řezání dilatačních spár š 3 mm hl přes 60 do 80 mm příčných nebo podélných v čerstvém CB krytu</t>
  </si>
  <si>
    <t>837602350</t>
  </si>
  <si>
    <t>119,00" odměřeno digitálně v situaci D.1.431.1.2</t>
  </si>
  <si>
    <t>919121132R</t>
  </si>
  <si>
    <t>Zřízení dilatační spáry v CB krytu, vč. utěsnění kolem objektů</t>
  </si>
  <si>
    <t>-1975374081</t>
  </si>
  <si>
    <t>11,00" dilatační spáry v CB krytu, vč. utěsnění kolem objektů</t>
  </si>
  <si>
    <t>919121233R</t>
  </si>
  <si>
    <t>Zaříznutí, očištění a utěsnění pracovní spáry v CB krytu v místě napojení na stávající bet. plochy</t>
  </si>
  <si>
    <t>-338984473</t>
  </si>
  <si>
    <t>82,00" napojení nových CB krytů na stávající betonové plochy</t>
  </si>
  <si>
    <t>919131111</t>
  </si>
  <si>
    <t>Vyztužení dilatačních spár kluznými trny D 25 mm dl 500 mm v CB krytu</t>
  </si>
  <si>
    <t>1114525249</t>
  </si>
  <si>
    <t>119,00/0,50" odměřeno digitálně v situaci D.1.431.1.2</t>
  </si>
  <si>
    <t>919131212</t>
  </si>
  <si>
    <t>Vyztužení podélných spár vlepovanými ocelovými kotvami v CB krytu</t>
  </si>
  <si>
    <t>-1173650304</t>
  </si>
  <si>
    <t>81,00/0,50" odměřeno digitálně v situaci D.1.431.1.2</t>
  </si>
  <si>
    <t>919735124</t>
  </si>
  <si>
    <t>Řezání stávajícího betonového krytu hl přes 150 do 200 mm</t>
  </si>
  <si>
    <t>136590545</t>
  </si>
  <si>
    <t>164,00" 1x CB kryt, 1x stmelená podkladní vrstva</t>
  </si>
  <si>
    <t>935932425</t>
  </si>
  <si>
    <t>Dodávka a montáž liniového odvodňovacího žlabu DN 200 mm s litinovou mříží pro třídu zatížení D400, uloženého do lože z betonu C20/25nXF3, vč. záslepky a dílce pro odtok z čela a potřebného spojovacího a těsnícího materiálu</t>
  </si>
  <si>
    <t>329739321</t>
  </si>
  <si>
    <t>10,30" Liniový odvodňovcí žlab DN 200, D400 do betonového lože třídy C20/25 n XF3 s boční opěrou</t>
  </si>
  <si>
    <t>939291015</t>
  </si>
  <si>
    <t>Obetonování konstrukcí pozemních komunikací z betonu prostého tř. C 30/37</t>
  </si>
  <si>
    <t>-747819804</t>
  </si>
  <si>
    <t xml:space="preserve">10,3*0,2*0,2" obetonování liniového odvodňovcího žlabu </t>
  </si>
  <si>
    <t>966008222R</t>
  </si>
  <si>
    <t>Vybourání monolitického bet. odvodňovacího žlabu DN 250 mm s ocelovými mřížemi</t>
  </si>
  <si>
    <t>-319904386</t>
  </si>
  <si>
    <t>4,00" betonový žlab</t>
  </si>
  <si>
    <t>-1046278023</t>
  </si>
  <si>
    <t>stávající betonový okapový chodník</t>
  </si>
  <si>
    <t xml:space="preserve">2,04 </t>
  </si>
  <si>
    <t>obrubníky bez rozlišení</t>
  </si>
  <si>
    <t>21,17</t>
  </si>
  <si>
    <t>stávající betonová plocha tl. 200mm + stmelená cementem podkladní vrstva   tl. 150mm</t>
  </si>
  <si>
    <t xml:space="preserve">107,50 </t>
  </si>
  <si>
    <t>4,40" bourání betonových konstrukcí v úrovni terénu</t>
  </si>
  <si>
    <t>1,76" bourání betonové základové konstrukce stožáru VO</t>
  </si>
  <si>
    <t>-1304864473</t>
  </si>
  <si>
    <t>kamenivo z bourání stáv.zpev.ploch</t>
  </si>
  <si>
    <t>23,20</t>
  </si>
  <si>
    <t>998225111</t>
  </si>
  <si>
    <t>Přesun hmot pro pozemní komunikace s krytem z kamene, monolitickým betonovým nebo živičným</t>
  </si>
  <si>
    <t>-1739660930</t>
  </si>
  <si>
    <t>D.1.431.2 - ZTI - kanalizace</t>
  </si>
  <si>
    <t xml:space="preserve">    11 - Zemní práce - přípravné a přidružené práce</t>
  </si>
  <si>
    <t xml:space="preserve">    8 -  Trubní vedení</t>
  </si>
  <si>
    <t>Dočasné zajištění kabelů a kabelových tratí do 3 volně ložených kabelů</t>
  </si>
  <si>
    <t>96838539</t>
  </si>
  <si>
    <t>přípojka pro UV1</t>
  </si>
  <si>
    <t>1,1*1   "kabel NN</t>
  </si>
  <si>
    <t>-1173841297</t>
  </si>
  <si>
    <t>ornice 15 cm</t>
  </si>
  <si>
    <t>(1,85*1,10)+(0,60*1,40)+(0,70*1,10)</t>
  </si>
  <si>
    <t>129001101</t>
  </si>
  <si>
    <t>Příplatek za ztížení odkopávky nebo prokopávky v blízkosti inženýrských sítí</t>
  </si>
  <si>
    <t>2074664940</t>
  </si>
  <si>
    <t>2*1,1*2,15*1   "kabel NN-VO</t>
  </si>
  <si>
    <t>132154203</t>
  </si>
  <si>
    <t>Hloubení zapažených rýh š do 2000 mm v hornině třídy těžitelnosti I skupiny 1 a 2 objem do 100 m3</t>
  </si>
  <si>
    <t>669866364</t>
  </si>
  <si>
    <t>výpočet v položce výkop rýh h.3</t>
  </si>
  <si>
    <t xml:space="preserve">geologie h.2 ... 15% </t>
  </si>
  <si>
    <t>40,935*0,15</t>
  </si>
  <si>
    <t>132254203</t>
  </si>
  <si>
    <t>Hloubení zapažených rýh š do 2000 mm v hornině třídy těžitelnosti I skupiny 3 objem do 100 m3</t>
  </si>
  <si>
    <t>2129261503</t>
  </si>
  <si>
    <t>výkop pro přípojky UV1 a UV2</t>
  </si>
  <si>
    <t>2*(1.8*1.4*2)+(2.5+12+2)*(1.1*1.7)</t>
  </si>
  <si>
    <t xml:space="preserve">geologie h.3 ... 85% </t>
  </si>
  <si>
    <t>40,935*0,85</t>
  </si>
  <si>
    <t>151101101</t>
  </si>
  <si>
    <t>Zřízení příložného pažení a rozepření stěn rýh hl do 2 m</t>
  </si>
  <si>
    <t>641786328</t>
  </si>
  <si>
    <t>(2*(1.8+1.4)*2*2)+((2.5+12+2)*2*1.7)</t>
  </si>
  <si>
    <t>151101111</t>
  </si>
  <si>
    <t>Odstranění příložného pažení a rozepření stěn rýh hl do 2 m</t>
  </si>
  <si>
    <t>1404894665</t>
  </si>
  <si>
    <t>81,70</t>
  </si>
  <si>
    <t>Vodorovné přemístění do 500 m výkopku/sypaniny z horniny třídy těžitelnosti I, skupiny 1 až 3</t>
  </si>
  <si>
    <t>-607880326</t>
  </si>
  <si>
    <t>ornice tam a zpět</t>
  </si>
  <si>
    <t>3,645*0,15*2</t>
  </si>
  <si>
    <t>Zpětný zásyp mimo komunikace tam a zpět</t>
  </si>
  <si>
    <t xml:space="preserve">3,757*2  </t>
  </si>
  <si>
    <t>-55091195</t>
  </si>
  <si>
    <t>40,935"výkop</t>
  </si>
  <si>
    <t xml:space="preserve">odpočet </t>
  </si>
  <si>
    <t>-3,757" Zpětný zásyp mimo komunikace</t>
  </si>
  <si>
    <t>Nakládání výkopku z hornin třídy těžitelnosti I, skupiny 1 až 3 do 100 m3</t>
  </si>
  <si>
    <t>-1275101666</t>
  </si>
  <si>
    <t xml:space="preserve">ornice </t>
  </si>
  <si>
    <t>3,645*0,15</t>
  </si>
  <si>
    <t xml:space="preserve">Zpětný zásyp mimo komunikace </t>
  </si>
  <si>
    <t xml:space="preserve">3,757  </t>
  </si>
  <si>
    <t>1570755067</t>
  </si>
  <si>
    <t>Zpětný zásyp mimo komunikace</t>
  </si>
  <si>
    <t>1221796961</t>
  </si>
  <si>
    <t>výkop celkem</t>
  </si>
  <si>
    <t>40,935</t>
  </si>
  <si>
    <t xml:space="preserve">odpočet potrubí </t>
  </si>
  <si>
    <t>-3,14*0,093*0,093*14,35" KT DN150</t>
  </si>
  <si>
    <t>Odpočet UV</t>
  </si>
  <si>
    <t>-3,14*0,25*0,25*(2,00+2,00)   "UV1, UV2</t>
  </si>
  <si>
    <t>-9,282  "odpočet obsypů</t>
  </si>
  <si>
    <t>-0,514   "odpočet sedlové lože</t>
  </si>
  <si>
    <t>-2,368  "odpočet podkladní desky</t>
  </si>
  <si>
    <t>-0,338   "odpočet lože</t>
  </si>
  <si>
    <t>(1,80*1,10*(2,03-0,636))+(0,65*1,10*(2,03-0,636))</t>
  </si>
  <si>
    <t>-1568773185</t>
  </si>
  <si>
    <t xml:space="preserve">27,258   "zásyp celkem </t>
  </si>
  <si>
    <t>-3,757   "Zpětný zásyp mimo komunikace</t>
  </si>
  <si>
    <t>Zásyp v komunikaci</t>
  </si>
  <si>
    <t>23,501*1,1*1,01</t>
  </si>
  <si>
    <t>-207660332</t>
  </si>
  <si>
    <t>přípoha D.1.431.2.1, D.1.431.2.2, D.1.431.2.3</t>
  </si>
  <si>
    <t>(14,35*1,10*0,486)+(2*(1*1))" UV1, UV2</t>
  </si>
  <si>
    <t>odpočet D potrubí</t>
  </si>
  <si>
    <t>-687872284</t>
  </si>
  <si>
    <t>9,282*1,67*1,1*1,01 "obsypy</t>
  </si>
  <si>
    <t>651228669</t>
  </si>
  <si>
    <t>3,645 "ornice z meziskládky</t>
  </si>
  <si>
    <t>714161304</t>
  </si>
  <si>
    <t>3,645*0,04*1,035</t>
  </si>
  <si>
    <t>-487938207</t>
  </si>
  <si>
    <t>(1,85*1,10)+(0,60*1,40)+(0,70*1,10)"ornice z meziskládky</t>
  </si>
  <si>
    <t>Zemní práce - přípravné a přidružené práce</t>
  </si>
  <si>
    <t>1737311843</t>
  </si>
  <si>
    <t>(1,20*1,40)+(11,60*1,10)+(1,80*1,40)" UV1, UV2</t>
  </si>
  <si>
    <t>-1440937000</t>
  </si>
  <si>
    <t>-1219746528</t>
  </si>
  <si>
    <t>-2136706776</t>
  </si>
  <si>
    <t>5,512+10,60" beton</t>
  </si>
  <si>
    <t>-760380012</t>
  </si>
  <si>
    <t>4,918" kamenivo</t>
  </si>
  <si>
    <t>Lože pod potrubí, stoky a drobné objekty v otevřeném výkopu z písku a štěrkopísku do 63 mm</t>
  </si>
  <si>
    <t>1921233192</t>
  </si>
  <si>
    <t>přípoha D.1.431.2.5, lože</t>
  </si>
  <si>
    <t>UV1, UV2</t>
  </si>
  <si>
    <t>1,30*1,30*0,10*2</t>
  </si>
  <si>
    <t>452311131</t>
  </si>
  <si>
    <t>Podkladní desky z betonu prostého tř. C 12/15 otevřený výkop</t>
  </si>
  <si>
    <t>1969511835</t>
  </si>
  <si>
    <t>přípoha D.1.431.2.4, pozice 2 - podkladní beton</t>
  </si>
  <si>
    <t>KT DN 150</t>
  </si>
  <si>
    <t>1,10*0,15*14,35</t>
  </si>
  <si>
    <t>452312131</t>
  </si>
  <si>
    <t>Podkladní a zajišťovací konstrukce z betonu prostého v otevřeném výkopu sedlové lože pod potrubí tř. C 12/15</t>
  </si>
  <si>
    <t>396499999</t>
  </si>
  <si>
    <t>přípoha D.1.431.2.4, pozice 3 - betonové sedlo</t>
  </si>
  <si>
    <t>0,90*0,047*14,35</t>
  </si>
  <si>
    <t>odpočet sedla potrubí</t>
  </si>
  <si>
    <t>((0,093^2)/2)*1,5*-14,35</t>
  </si>
  <si>
    <t>248491508</t>
  </si>
  <si>
    <t>(1,20*1,40)+(11,60*1,10)+(1,80*1,40)" UV1, UV2... štěrkodrť 0-63mm</t>
  </si>
  <si>
    <t>-1432816481</t>
  </si>
  <si>
    <t>(1,20*1,40)+(11,60*1,10)+(1,80*1,40)" UV1, UV2... směs stmelená cementem SC C 8/10</t>
  </si>
  <si>
    <t>1359448951</t>
  </si>
  <si>
    <t>(1,20*1,40)+(11,60*1,10)+(1,80*1,40)" UV1, UV2... cementobetonový kryt CBII</t>
  </si>
  <si>
    <t>-266257551</t>
  </si>
  <si>
    <t>(1,20*1,40)+(11,60*1,10)+(1,80*1,40)" UV1, UV2... separační PE folie</t>
  </si>
  <si>
    <t xml:space="preserve"> Trubní vedení</t>
  </si>
  <si>
    <t>831312121</t>
  </si>
  <si>
    <t>Montáž potrubí z trub kameninových hrdlových s integrovaným těsněním výkop sklon do 20 % DN 150</t>
  </si>
  <si>
    <t>-1311927387</t>
  </si>
  <si>
    <t>2,10" UV1</t>
  </si>
  <si>
    <t>12,25" UV2</t>
  </si>
  <si>
    <t>59710675</t>
  </si>
  <si>
    <t>trouba kameninová glazovaná DN 150 dl 1,50m spojovací systém F</t>
  </si>
  <si>
    <t>1194915042</t>
  </si>
  <si>
    <t>2,10*1,015" UV1</t>
  </si>
  <si>
    <t>12,25*1,015" UV2</t>
  </si>
  <si>
    <t>837312221</t>
  </si>
  <si>
    <t>Montáž kameninových tvarovek jednoosých s integrovaným těsněním otevřený výkop DN 150</t>
  </si>
  <si>
    <t>-1937457385</t>
  </si>
  <si>
    <t>přípoha D.1.431.2.1</t>
  </si>
  <si>
    <t>1,00+1,00+2,00" UV1, UV2</t>
  </si>
  <si>
    <t>59710944</t>
  </si>
  <si>
    <t>koleno kameninové glazované DN 150 15° spojovací systém F</t>
  </si>
  <si>
    <t>1770332760</t>
  </si>
  <si>
    <t>1,00*1,015" UV1, UV2</t>
  </si>
  <si>
    <t>59710964</t>
  </si>
  <si>
    <t>koleno kameninové glazované DN 150 30° spojovací systém F</t>
  </si>
  <si>
    <t>-527621028</t>
  </si>
  <si>
    <t>59710984</t>
  </si>
  <si>
    <t>koleno kameninové glazované DN 150 45° spojovací systém F</t>
  </si>
  <si>
    <t>364504566</t>
  </si>
  <si>
    <t>2,00*1,015" UV1, UV2</t>
  </si>
  <si>
    <t>877315123</t>
  </si>
  <si>
    <t>Montáž navrtávacího sedla pro potrubí betonové nebo kameninové přípojka DN 150</t>
  </si>
  <si>
    <t>-887973618</t>
  </si>
  <si>
    <t>2,00" UV1, UV2</t>
  </si>
  <si>
    <t>28617414R</t>
  </si>
  <si>
    <t>připojovací sedlo s těsněním pro potrubí KT DN 150 na ŽB potrubí</t>
  </si>
  <si>
    <t>25927416</t>
  </si>
  <si>
    <t>892351111</t>
  </si>
  <si>
    <t>Tlaková zkouška vodou potrubí DN 150 nebo 200</t>
  </si>
  <si>
    <t>895854166</t>
  </si>
  <si>
    <t>892372111</t>
  </si>
  <si>
    <t>Zabezpečení konců potrubí DN do 300 při tlakových zkouškách vodou</t>
  </si>
  <si>
    <t>-189343966</t>
  </si>
  <si>
    <t>2,00"UV1, UV2</t>
  </si>
  <si>
    <t>895941111R</t>
  </si>
  <si>
    <t>Dodávka a montáž vpusti kanalizační uliční z betonových dílců, včetně mříže 500/500 D400 s rámem, lapače splavenin, vyrovnávacího prstence, střední části, odtokového dílce, kalového dna a spojovacího materiálu</t>
  </si>
  <si>
    <t>733542037</t>
  </si>
  <si>
    <t>přípoha D.1.431.2.1, D.1.431.2.2, D.1.431.2.5</t>
  </si>
  <si>
    <t>998275101</t>
  </si>
  <si>
    <t>Přesun hmot pro trubní vedení hloubené z trub kameninových pro kanalizace v otevřeném výkopu dopravní vzdálenost do 15 m</t>
  </si>
  <si>
    <t>1333660133</t>
  </si>
  <si>
    <t>F.1.431.1 - Architektonicko-stavební část - udržovací práce</t>
  </si>
  <si>
    <t>788070684</t>
  </si>
  <si>
    <t>Poznámka k položce:_x000D_
platí i pro tl.150mm</t>
  </si>
  <si>
    <t>-553869889</t>
  </si>
  <si>
    <t>odměřeno digitálně v situaci F.1.431.1.1</t>
  </si>
  <si>
    <t>350,00 "stávající bet.dlažba</t>
  </si>
  <si>
    <t>1721897198</t>
  </si>
  <si>
    <t>113204111</t>
  </si>
  <si>
    <t>Vytrhání obrub záhonových</t>
  </si>
  <si>
    <t>1419806383</t>
  </si>
  <si>
    <t>414,00 "obrubníky bez rozlišení</t>
  </si>
  <si>
    <t>2144397219</t>
  </si>
  <si>
    <t>192,00" ornice v průměrné mocnosti cca 15 cm</t>
  </si>
  <si>
    <t>-1322501898</t>
  </si>
  <si>
    <t>62,10 " odkopávky obrubníky</t>
  </si>
  <si>
    <t>-1093205107</t>
  </si>
  <si>
    <t>1,00" bourání betonových konstrukcí v úrovni terénu</t>
  </si>
  <si>
    <t>-1636103558</t>
  </si>
  <si>
    <t>mezideponie a zpět</t>
  </si>
  <si>
    <t>62,10*2</t>
  </si>
  <si>
    <t>1632540971</t>
  </si>
  <si>
    <t>-1839983163</t>
  </si>
  <si>
    <t>62,10 "odkopávky ... uložení sypaniny - mimo aktivní zónu</t>
  </si>
  <si>
    <t>1459584506</t>
  </si>
  <si>
    <t>192,00*0,15" ornice v průměrné mocnosti cca 15 cm</t>
  </si>
  <si>
    <t>62,10 " odkopávky</t>
  </si>
  <si>
    <t>-1539944317</t>
  </si>
  <si>
    <t>192,00 "ornice z meziskládky vytěžená v rámci stavby</t>
  </si>
  <si>
    <t>-982500401</t>
  </si>
  <si>
    <t>-1194493185</t>
  </si>
  <si>
    <t>192,00*0,04*1,035</t>
  </si>
  <si>
    <t>1604872918</t>
  </si>
  <si>
    <t>pod chodníky</t>
  </si>
  <si>
    <t>350,00 "Pod chodníky ... odměřeno digitálně v situaci  F.1.431.1.1</t>
  </si>
  <si>
    <t>1984662771</t>
  </si>
  <si>
    <t>Konstrukce 2 - konstrukce bet.dlažba profil H tl. 250mm</t>
  </si>
  <si>
    <t>odměřeno digitálně v situaci F.1.431.1.2</t>
  </si>
  <si>
    <t>350,00" Štěrkodrť  ŠDA 0/32 tl. min. 150mm</t>
  </si>
  <si>
    <t>734809454</t>
  </si>
  <si>
    <t>350,00" Betonová dlažba šedá tl.60mm vč. lože z drceného kameniva fr. 4/8 tl.40mm</t>
  </si>
  <si>
    <t>-821791442</t>
  </si>
  <si>
    <t xml:space="preserve">350,00*1,03" Betonová dlažba šedá tl.60mm </t>
  </si>
  <si>
    <t>-647926254</t>
  </si>
  <si>
    <t xml:space="preserve">350,00*0,20 </t>
  </si>
  <si>
    <t>-518194621</t>
  </si>
  <si>
    <t xml:space="preserve">414,00" zahradní obrubník 100/5/20 do betonového lože třídy C20/25 n XF3 s boční opěrou </t>
  </si>
  <si>
    <t>59217060</t>
  </si>
  <si>
    <t>obrubník parkový betonový 1000x50x200mm přírodní</t>
  </si>
  <si>
    <t>881520977</t>
  </si>
  <si>
    <t xml:space="preserve">414,00*1,02 " zahradní obrubník 100/5/20 do betonového lože třídy C20/25 n XF3 s boční opěrou </t>
  </si>
  <si>
    <t>390716365</t>
  </si>
  <si>
    <t>89,25 "stávající bet.dlažba</t>
  </si>
  <si>
    <t>16,56 "obrubníky bez rozlišení</t>
  </si>
  <si>
    <t>1,00*2,00 "bourání betonových konstrukcí v úrovni terénu ... 2t/m3</t>
  </si>
  <si>
    <t>-1777481726</t>
  </si>
  <si>
    <t>101,50 "štěrky</t>
  </si>
  <si>
    <t>998223011</t>
  </si>
  <si>
    <t>Přesun hmot pro pozemní komunikace s krytem dlážděným</t>
  </si>
  <si>
    <t>-1924782427</t>
  </si>
  <si>
    <t>SO-01 - Přeložky</t>
  </si>
  <si>
    <t>D.1.01 - Přeložka VO</t>
  </si>
  <si>
    <t>M-2 - Přeložky IS</t>
  </si>
  <si>
    <t>M-2</t>
  </si>
  <si>
    <t>Přeložky IS</t>
  </si>
  <si>
    <t>D+M - Zemní kabelová spojka pro kabel CYKY-J 4x10mm2</t>
  </si>
  <si>
    <t>-1697364767</t>
  </si>
  <si>
    <t>M - Demontáž stávajícího stožáru VO</t>
  </si>
  <si>
    <t>-41120499</t>
  </si>
  <si>
    <t>Poznámka k položce:_x000D_
Položka zahrnuje demontáž stávajícího silničního stožáru venkovního osvětlení (stožár bude zrušen bez náhrady) včetně odpojení napájecích kabelů, kompletní demontáže stožáru s výložníkem a svitidlem pomocí vysozdvižné plošiny, naspojkování stávajících napájecích kabelů, jejich uložení do dělených PVC chrániček v místě nově budovaného vjezdu, vybourání betonového základu. Stožar bude po dohodě s provozovatelem mu předán pro další využití nebo elekologicky zlikvidován.</t>
  </si>
  <si>
    <t>M+D - Dělená PVC chránička DN110</t>
  </si>
  <si>
    <t>-1462963846</t>
  </si>
  <si>
    <t>Poznámka k položce:_x000D_
Položka zahrnuje dodávku a montáž dělené PVC chráničky DN110 na stávající kabel v prostoru nového vjezdu do skladu odpadu m.č.105 objektu SO 403</t>
  </si>
  <si>
    <t>M - Obnažení a naspojkování stávajícího kabelu VO</t>
  </si>
  <si>
    <t>-635892845</t>
  </si>
  <si>
    <t>Poznámka k položce:_x000D_
Položka zahrnuje obnažení stávajícího kabelu ručním výkopem ve volném terénu, tř.zeminy 3, naspojkování kabelu, včetně hutněného záhozu po uložení stávajícího kabelu do dělené chráničky</t>
  </si>
  <si>
    <t>774424932</t>
  </si>
  <si>
    <t>23272682</t>
  </si>
  <si>
    <t>-1957408597</t>
  </si>
  <si>
    <t>VRN - Ostatní a vedlejší rozpočtové náklady</t>
  </si>
  <si>
    <t>VRN - Vedlejší rozpočtové náklady</t>
  </si>
  <si>
    <t>Vedlejší rozpočtové náklady</t>
  </si>
  <si>
    <t>1.01</t>
  </si>
  <si>
    <t>Zařízení staveniště, provozní vlivy</t>
  </si>
  <si>
    <t>1024</t>
  </si>
  <si>
    <t>-1915507530</t>
  </si>
  <si>
    <t xml:space="preserve">Poznámka k položce:_x000D_
v souladu s aktuální verzí přílohy Technické podmínky vodohospodářských staveb VaK Mladá Boleslav a.s._x000D_
položka zahrnuje zejména náklady na :_x000D_
= příprava ploch pro ZS_x000D_
= montáž, provoz, demontáž, ostraha ZS_x000D_
= náklady na el.energie, vodné, stočné_x000D_
= vjezdy, oplocení ZS_x000D_
= oklepová plocha pro očištění vozidel před výjezdem ze staveniště_x000D_
= čištění komunikací po dobu výstavby_x000D_
= zajištění dopravní obslužnosti území - náklady na případná DIO, dočasné dopravní značení ap._x000D_
</t>
  </si>
  <si>
    <t>1.02</t>
  </si>
  <si>
    <t>Fotodokumentace</t>
  </si>
  <si>
    <t>892888240</t>
  </si>
  <si>
    <t>Poznámka k položce:_x000D_
v souladu s aktuální verzí přílohy Technické podmínky vodohospodářských staveb VaK Mladá Boleslav a.s._x000D_
položka zahrnuje zejména náklady na :_x000D_
= barevná digitální fotodokumentace postupu výstavby v kvalitě, počtu, roztřídění a na nosičích požadovaných objednatelem</t>
  </si>
  <si>
    <t>1.03</t>
  </si>
  <si>
    <t>Publicita a propagace</t>
  </si>
  <si>
    <t>-441632307</t>
  </si>
  <si>
    <t>Poznámka k položce:_x000D_
v souladu s aktuální verzí přílohy Technické podmínky vodohospodářských staveb VaK Mladá Boleslav a.s._x000D_
položka zahrnuje zejména náklady na :_x000D_
= označení stavby v souladu s požadavky stavebního zákona a dalších předpisů_x000D_
= osazení a řádná péče o informační panely zapůjčené objednatelem, které budou po dokončení stavby objednateli navráceny</t>
  </si>
  <si>
    <t>1.04</t>
  </si>
  <si>
    <t>Realizační dokumentace stavby včetně projednání a kontroly na stavbě, dílenská dokumentace</t>
  </si>
  <si>
    <t>221493961</t>
  </si>
  <si>
    <t>Poznámka k položce:_x000D_
v souladu s aktuální verzí přílohy Technické podmínky vodohospodářských staveb VaK Mladá Boleslav a.s._x000D_
položka zahrnuje zejména náklady na :_x000D_
= dopracování realizační dokumentace a předaní v požadovaném počtu a formě (v digitální i listinné podobě)_x000D_
= zpracování dílenské dokumentace v požadovaném počtu a formě (v digitální i listinné podobě)</t>
  </si>
  <si>
    <t>1.05</t>
  </si>
  <si>
    <t>Opatření k zajištění BOZP a PO</t>
  </si>
  <si>
    <t>1257795308</t>
  </si>
  <si>
    <t>Poznámka k položce:_x000D_
v souladu s aktuální verzí přílohy Technické podmínky vodohospodářských staveb VaK Mladá Boleslav a.s._x000D_
položka zahrnuje zejména náklady na :_x000D_
= přítomnost koordinátora a technika BOZP_x000D_
= zřízení a péči o informační nástěnku pro umístění plánu BOZP</t>
  </si>
  <si>
    <t>1.06</t>
  </si>
  <si>
    <t>Záchranný archeologický dohled</t>
  </si>
  <si>
    <t>-1270848426</t>
  </si>
  <si>
    <t>Poznámka k položce:_x000D_
v souladu s aktuální verzí přílohy Technické podmínky vodohospodářských staveb VaK Mladá Boleslav a.s._x000D_
položka zahrnuje zejména náklady na :_x000D_
= přizvání archeologa k provedení archeologického průzkumu v četnosti dle potřeby</t>
  </si>
  <si>
    <t>1.07</t>
  </si>
  <si>
    <t>Doklady požadované k předání a převzetí díla</t>
  </si>
  <si>
    <t>1293330108</t>
  </si>
  <si>
    <t>Poznámka k položce:_x000D_
v souladu s aktuální verzí přílohy Technické podmínky vodohospodářských staveb VaK Mladá Boleslav a.s._x000D_
položka zahrnuje zejména náklady na :_x000D_
= vyhotovení všech potřebných dokladů v počtu a podrobnosti a podobě dané zákonem, vyhláškami nebo požadavkem objednatele např.zápis o předání a převzetí stavby, atesty a doklady k materiálům, výrobkům a technologickým zařízením, doklady o předepsaných zkouškách, revize, doklady o likvidaci odpadů, provozní předpisy, návody a pokyny k obsluze technologických zařízení</t>
  </si>
  <si>
    <t>1.08</t>
  </si>
  <si>
    <t>Dokumentace skutečného provedení a dokumentace geodetického zaměření stavby</t>
  </si>
  <si>
    <t>-279095329</t>
  </si>
  <si>
    <t>Poznámka k položce:_x000D_
v souladu s aktuální verzí přílohy Technické podmínky vodohospodářských staveb VaK Mladá Boleslav a.s._x000D_
položka zahrnuje zejména náklady na :_x000D_
= zpracování dokumentace skutečného provedení v požadovaném počtu a formě (v digitální i listinné podobě) včetně geodetického zaměření skutečného provedení _x000D_
= zpracování dokumentace geodetického zaměření stavby včetně geometrických plánů v požadovaném počtu a formě (v digitální i listinné podobě)</t>
  </si>
  <si>
    <t>1.09</t>
  </si>
  <si>
    <t>Další doplňující průzkumy, měření a zkoušky</t>
  </si>
  <si>
    <t>1884529820</t>
  </si>
  <si>
    <t>Poznámka k položce:_x000D_
v souladu s aktuální verzí přílohy Technické podmínky vodohospodářských staveb VaK Mladá Boleslav a.s._x000D_
položka zahrnuje zejména náklady na :_x000D_
= další doplňující či požadované průzkumy, měření a zkoušky nezahrnuté v položkách soupisu prací</t>
  </si>
  <si>
    <t>1.10</t>
  </si>
  <si>
    <t>Pasportizace stávajících objektů - inventarizační prohlídky</t>
  </si>
  <si>
    <t>111263782</t>
  </si>
  <si>
    <t>Poznámka k položce:_x000D_
v souladu s aktuální verzí přílohy Technické podmínky vodohospodářských staveb VaK Mladá Boleslav a.s._x000D_
položka zahrnuje zejména nákoady na :_x000D_
= zdokumentování výchozího stavu okolních objektů a ploch před zahájením výstavby_x000D_
= kontrola a zdokumentování technického stavu a funkce zařízení objednatele existujících při předání staveniště_x000D_
= zdokumentování a repasportizace objektů a ploch po dokončení stavby</t>
  </si>
  <si>
    <t>Vytýčení podzemních zařízení, rizika, zvláštní opatření</t>
  </si>
  <si>
    <t>-9680678</t>
  </si>
  <si>
    <t>Poznámka k položce:_x000D_
v souladu s aktuální verzí přílohy Technické podmínky vodohospodářských staveb VaK Mladá Boleslav a.s._x000D_
položka zahnuje zejména náklady na :_x000D_
= vytýčení všech podzemních objektů a sítí, polohové a výškové vedení</t>
  </si>
  <si>
    <t>Zaškolení pracovníků provozovatele/objednatele</t>
  </si>
  <si>
    <t>1531248449</t>
  </si>
  <si>
    <t>Poznámka k položce:_x000D_
v souladu s aktuální verzí přílohy Technické podmínky vodohospodářských staveb VaK Mladá Boleslav a.s._x000D_
dle technologických zařízení</t>
  </si>
  <si>
    <t>1.13</t>
  </si>
  <si>
    <t>Vytýčení stavby, ochrana geodetických bodů před poškozením</t>
  </si>
  <si>
    <t>-988288919</t>
  </si>
  <si>
    <t>Poznámka k položce:_x000D_
v souladu s aktuální verzí přílohy Technické podmínky vodohospodářských staveb VaK Mladá Boleslav a.s._x000D_
položka zahrnuje zejména náklady na :_x000D_
= vytýčení prostorové polohy stavby před zahájením výstavby_x000D_
= potřebné geodetické práce v průběhu výstavby</t>
  </si>
  <si>
    <t>Zajištění a osvětlení výkopů</t>
  </si>
  <si>
    <t>1530119235</t>
  </si>
  <si>
    <t>Poznámka k položce:_x000D_
v souladu s aktuální verzí přílohy Technické podmínky vodohospodářských staveb VaK Mladá Boleslav a.s._x000D_
položka zahrnuje zejména náklady na :_x000D_
= zajištění výkopů a překopů zábranami a osvětlením v souladu s požadavky vyhlášek a nařízení včetně demontáže a případné likvidace</t>
  </si>
  <si>
    <t>Havarijní plán, povodňový plán</t>
  </si>
  <si>
    <t>1796508506</t>
  </si>
  <si>
    <t>Poznámka k položce:_x000D_
v souladu s aktuální verzí přílohy Technické podmínky vodohospodářských staveb VaK Mladá Boleslav a.s._x000D_
položka zahrnuje zejména náklady na :_x000D_
= vypracování havarijního plánu a předání v požadovaném počtu a formě_x000D_
= vypracování povodňového plánu v požadovaném počtu a formě</t>
  </si>
  <si>
    <t>1.16</t>
  </si>
  <si>
    <t>Individuální a komplexní zkoušky</t>
  </si>
  <si>
    <t>877415936</t>
  </si>
  <si>
    <t>Poznámka k položce:_x000D_
v souladu s aktuální verzí přílohy Technické podmínky vodohospodářských staveb VaK Mladá Boleslav a.s._x000D_
položka zahrnuje zejména náklady na :_x000D_
= individuální vyzkoušení strojů a zařízení dle zabudovaných technologických zařízení_x000D_
= komplexní zkoušky_x000D_
= účast zástupce výrobce strojů a zařízení</t>
  </si>
  <si>
    <t>Provozní řády</t>
  </si>
  <si>
    <t>155537961</t>
  </si>
  <si>
    <t>Poznámka k položce:_x000D_
v souladu s aktuální verzí přílohy Technické podmínky vodohospodářských staveb VaK Mladá Boleslav a.s._x000D_
položka zahrnuje zejména náklady na :_x000D_
= úprava a aktualizace stávajícího provozního řádu ČOV pro zkušební a pro trvalý provoz</t>
  </si>
  <si>
    <t>Zprovoznění technologických celků, zkušební provoz, předčasné užívání, kontrolní a zkušební plány</t>
  </si>
  <si>
    <t>1092031977</t>
  </si>
  <si>
    <t>Poznámka k položce:_x000D_
v souladu s aktuální verzí přílohy Technické podmínky vodohospodářských staveb VaK Mladá Boleslav a.s._x000D_
položka zahrnuje zejména náklady na :_x000D_
= zprovoznění technologických celků, zkušební provoz, předčasné užívání, kontrolní a zkušební plány dle zabudovaných technologických zařízení</t>
  </si>
  <si>
    <t>Provizorní opatření a propoje, čerpání při výstavbě</t>
  </si>
  <si>
    <t>1155472761</t>
  </si>
  <si>
    <t>Poznámka k položce:_x000D_
veškeré náklady na provizorní opatření po dobu výstavby</t>
  </si>
  <si>
    <t>1.20</t>
  </si>
  <si>
    <t>Vedení elektronického stavebního deníku</t>
  </si>
  <si>
    <t>-1285627592</t>
  </si>
  <si>
    <t>Poznámka k položce:_x000D_
včetně pořízení licence pro přístup objednatele a TDI</t>
  </si>
  <si>
    <t>1.21</t>
  </si>
  <si>
    <t>Rezerva stavby na neočekávané změny - O ČERPÁNÍ POLOŽKY ROZHODUJE OBJEDNATEL</t>
  </si>
  <si>
    <t>1048985422</t>
  </si>
  <si>
    <t>Poznámka k položce:_x000D_
Finanční rezerva ve výši 4% z celkové ceny stavby_x000D_
O ČERPÁNÍ TÉTO POLOŽKY ROZHODUJE OBJEDNATEL</t>
  </si>
  <si>
    <t>Poznámka k položce:
Zařízení bude demontováno a proběhne jeho generální oprava v rozsahu: 
• repase ručního pohonu s hnací hřídelí a ozubenými pastorky 
• repase profilů nesení pohonu 
• repase ovládacích cévových tyčí 
• repase stavidlové desky s výměnou těsnění 
• doprava, zpětná doprava, sestavení kompletu Na místě v pozici instalace bude provedena oprava: 
• vodících profilů a prahového dorazu zajišťující vedení desky a těsnění na styku se stavidlovou deskou při jejím uzavření 
• oprava ochranného nátěru ocelových prvků sestavy zařízení  
• po opětovné kompletaci proběhne doprava, montáž, zkouška s uvedením zařízení do provozu</t>
  </si>
  <si>
    <t xml:space="preserve">Poznámka k položce:
Čerpané množství Q = 440l/s – 200 l/s (s předpokladem snížení min. hodnoty až na 150 l/s, tuto hodnotu je nutné provozně ověřit) uváděné hodnoty v tolerančním poli ±5% 
Otáčky čerpadla               47,22 ot/min 
Dopravní výška                 6,456m  
Úhel instalace                   30° 
Příkon el. motoru              45kW  
 Zařízení bude demontováno a proběhne jeho částečná likvidace s generální opravou v rozsahu: 
• výměna původního el. motoru (+ odstranění původního kotevního rámu) za nový el. motor typ Siemens – 45 kW; 4 póly; 1478 ot/min s uzpůsobením pro připojení a řízení chodu frekvenčním měničem ( FM není předmětem dodávky strojní části )  
• výměna spojky pro pozici el.motor/převodovka za spojku typ Neupex B 140, která bude doplněna bezpečnostním krytem  
• výměna původní převodovky typu TSA ( + odstranění původního kotevního rámu )  za novou převodovku typ Nord SK 5307; i= 31,5; I inst= 31,3; která bude vybavena chladícím ventilátorem, filtrem vlhkosti a dodána s novou olejovou náplní 
• pro instalaci nového sestavení pohonu el. motor/převodovka ) bude dodán nový společný kotevní rám  
• výměna spojky pro pozici převodovka/horní ložiskový uzel za spojky Neupex A 315, která bude doplněna bezpečnostním krytem  
• oprava původního horního ložiskového uzlu s výměnou prvků valivého uložení, kalibrací ložiskového domečku, kalibrací hřídele a příruby se zajištěním rovinnosti a kolmosti, výměnou těsnících prvků, opravou víček ložiskového domečku, s výměnou spojovacího materiálu a obnovou ochranného nátěru 
• oprava původní šnekovnice proběhne v následujícím rozsahu: oprava místních defektů olistění šnekovnice, kalibrace přírub pro zajištění kolmosti a rovinnosti ploch, obnova ochranného nátěru  
• oprava původního dolního ložiskového uzlu s výměnou prvků valivého uložení, kalibrací ložiskového domečku, kalibrací hřídele a příruby se zajištěním rovinnosti a kolmosti, výměnou těsnících prvků, opravou víčka ložiskového domečku, s výměnou spojovacího materiálu a obnovou ochranného nátěru  
</t>
  </si>
  <si>
    <t>• oprava původního mazacího lisu s výkonem kontroly funkce, výměnou opotřebitelných prvků čerpacího mechanismu zpětnou kompletací a výkonem zkoušky na zkušební stolici   
• oprava původního mazacího potrubí nerez – proběhne kontrolou stávající trasy s výměnou deformovaných a jinak poškozených částí původního potrubí, které bude následně podrobeno tlakové zkoušce 
• oprava ostřikové lišty proběhne náhradou původních prvků za nově vyrobené díly ostřikové lišty v provedení ocel nerez 
• původní kotevní L profil nesení ostřikové lišty bude zachován a zbaven povrchové koroze s obnovou povrchu novým ochranným nátěrem  
• uvedené zařízení sestavy původního šnekového čerpadla bude na místě demontováno  
• nahrazované díly určené k likvidaci budou předány k výkonu ekologické likvidace a následně nahrazeny výrobou a dodávkou nového zařízení dle uvedeného popisu 	 
• zařízení určené k výkonu opravy bude po předchozí demontáži převezeno do výrobního závodu, kde proběhne jeho kontrola a oprava předpokládaných a zjištěných vad  
• veškeré předmětné zařízení sestavy kompletu šnekového čerpadla bude v rozsahu výše uvedených dodávek a oprav dílů sestavení převezeno na ČOV k výkonu montáže s provozní zkouškou a uvedením zařízení do provozu   
Poznámka: žlab/koryto šnekového čerpadla je v rámci stavební konstrukce vydlážděno čedičovými prefabrikáty. Není předmětem opravy strojní části. 
Vnější krytování čerpadel :
• Krytování bude demontováno z důvodu zpřístupnění části zařízení šnekových čerpadel k výkonu jejich opravy
• Bude provedena repase a krytování bude osazeno na původní místo
kompletní dodávka a montáž</t>
  </si>
  <si>
    <t>Poznámka k položce:
Průměr šnekovnice D = 250 mm  
Délka násypné části L = 500 mm  
Dopravní vzdálenost Lv = 4500 mm 
Příkon pohonu 2,2 kW; 400 V; 50 Hz+2× elmag. ventil 30 VA; 230 V; 50 Hz  
Příkon vyhřívání 0,75 kW; 230 V; 50 Hz 
Materiálové provedení: 
•  nerezová ocel 1.4301+nátěr 
•  šnekovnice z uhlíkaté oceli St 52.3.
Elektrický rozváděč RLS3  pro ovládání vyhřívaného lisu na shrabky, chod odvozen od chodu stávajícího dopravníku. Rozváděč je vybaven svorkami pro připojení havarijního spínače, ovládacími prvky a svorkami pro přenos signálů chodů a poruchy. Krytí rozváděče IP 54. Z rozvaděče bude napájeno též temperování proplachového potrubí a části stávajícího dopravníku shrabků. 
V rámci dodávky a montáže lisu bude provedeno: 
• Úprava výpadového tubusu shrabků z dopravníku a dopasování na násypku lisu na shrabky
• Napojení přívodu proplachové vody k lisu včetně temperování a tepelné izolace potrubí 
• Temperování a tepelná izolace konce stávajícího dopravníku shrabků kompletní dodávka a montáž</t>
  </si>
  <si>
    <t>Poznámka k položce:
Rozměry: 
• světlá šířka komory lapáku ... 3,225 m 
• délka komory ... 27 m 
• počet komor: 2 
Rozsah dodávky:  
• Most s pohonem P=0,55 kW, 400 V, 50 Hz, pojezd po ocelových kolech včetně zábradlí a roštů, 1 kpl 
• Kolejnice včetně podkladnic a příchytek, 1 sada 
• Nucený pojezd – ocelová céva, 1 sada
• Rozvaděč včetně rámu, 1 ks 
• Odsávání dna mamutkami DN 100, 2 ks 
• Přesunutí stávajícího odtokového žlabu směsi písku a vody včetně kotvení a potrubního napojení na stávající separátor písku 
• Výtlak mamutek do žlabu hydrosměsi, 1 kpl 
• Dmychadlo s protihlukovým krytem na mostě P=5,5 kW, 2 ks 
• Provzdušňovací rošty s děrovanými nerezovými trubkami, 1 sada 
Komora č.1 - tenzometrická (BD Senzors), řídí dmychadlo 1, v případě zvýšení hladiny připíná dmychadlo 2
- nastavená jako prioritní
- XDI - zapínací hladina, vypínací hladina, maximální hladina
- XAI - hladina v komoře č.1
Komora č.2 - tenzometrická (BD Senzors), řídí dmychadlo 1, v případě zvýšení hladiny připíná dmychadlo 2
- nastavená jako podružná (čekající)
- XDI - zapínací hladina, vypínací hladina, maximální hladina
- XAI - hladina v komoře č.2
• Přívod energie – kabelová vlečka Wampfler, 1sada 
• Spojovací a kotevní materiál, 1 sada 
• Demontážní a montážní práce včetně zvedacích mechanizmů, 1kpl 
Materiálové provedení: 
• Most, zábradlí – ocel S235JR2 včetně žárového pozinkování a polyuretanového nátěru 
• rošty – kompozit 
• nucený pojezd, kolejnice včetně podkladnic a příchytek – ocel S235JR2 a polyuretanový nátěr 
• stroje – dle výrobce; ostatní – nerez 1.4301 
kompletní dodávka a montáž</t>
  </si>
  <si>
    <t xml:space="preserve">Poznámka k položce:
NEOCEŇOVAT, NENÍ PŘEDMĚTEM TÉTO ETAPY, JE SOUČÁSTÍ 4.LINKY
Rozměry nádrže:  
• Šířka nádrže 12 m 
• Délka nádrže 31,5 m 
• Hloubka vody: 3,3 m  
Počet nádrží : 1 
Počet roštů v nádrži: celkem 6 roštů ve 3 sekcích 
Specifikace roštů: 
Sekce č. 1: 
• počet roštů v sekci: 2 
• počet řad elementů na roštu: 4 
• počet elementů v řadě: 17 
• počet elementů na roštu: 68 
• počet elementů v sekci 136  
Sekce č. 2: 
• počet roštů v sekci: 2 
• počet řad elementů na roštu: 4 
• počet elementů v řadě: 15 
• počet elementů na roštu: 60 
• počet elementů v sekci: 120  
Sekce č. 3: 
• počet roštů v sekci: 2 
• počet řad elementů na roštu: 4 
• počet elementů v řadě: 12 
• počet elementů na roštu: 48 
• počet elementů v sekci: 96 
Celkový počet elementů v nádrži: 352
Rozsah dodávky: 
• rošty dle výše uvedené specifikace 
• připojovací potrubí PP DN 100, ukončené točivou přírubou DN 100, PN 6 ca 1 000 mm pod  hladinou vody 
• odvodňovací potrubí roštu vč. uzavírací armatury 
• stavitelné podpěry roštu, kotvené do dna nádrže 
• Včetně všech náležitostí pro správnou funkci zařízení 
</t>
  </si>
  <si>
    <t>Materiálové provedení elementů: Jemnobublinný aerační element AME-T750SR se skládá z perforované membrány ze silikonového kaučuku, která je upevněna na nosné trubce pomocí upínacích nerezavějících spon. Na rozvodné potrubí vzduchu se připevňuje pomocí vsuvek s vnějšími 3/4” závity a závitového odbočovače. Membrána AME-T při poklesu tlaku uzavírá vstupní otvor vzduchu. Průměr tělesa aeračního elementu je 63 mm. 
kompletní dodávka a montáž</t>
  </si>
  <si>
    <t xml:space="preserve">Poznámka k položce:
NEOCEŇOVAT, NENÍ PŘEDMĚTEM TÉTO ETAPY, JE SOUČÁSTÍ 4.LINKY
Rozměry nádrže: 
• Šířka nádrže:                  12 000 mm 
• Délka nádrže:                 28 500 mm 
• Shrabovaná délka:     ca 27 000 mm 
• Hloubka nádrže:                4 000 mm  
• Hloubka vody:                   3 100 mm  
Rozsah dodávky:  
Shrabovák  dna a hladiny sestávající z: 
• Článkový hnaný řetěz včetně stíracích lopatek  
• Čtyř hřídelový systém včetně kol a ložisek 
• Vodící lišty včetně konzol 
• Pohon P=0,25 kW, 400 V, 50 Hz, IP 55 včetně hnacího řetězu a kol 
• Spojovací a kotevní materiál 
• Včetně všech náležitostí pro správnou funkci zařízení
Vybavení nádrže sestává z: 
• 4 ks Nátokový deflektor DN 500 
• 1 ks Flokulační stěna 12 000x2 000 mm 
• 1 ks Výtokový deflektor 12 000x1 000 mm 
• 1 ks Žlab odtahu kalu 500x500x12 000 mm se 16 ks savek kalu ze dna 
• 1 sada Potrubí tlakového vzduchu pro potrubí odtahu kalu vč. ručních armatur a kotvení
• 1 sada Potrubí ostřikové vody vč. ručních armatur a kotvení 
•  1 komplet Odběrný naklápěcí žlab plovoucích nečistot DN 300 mm, L=12 000 mm se dvěma elektropohony P = 0,18 kW, 400 V, 50 Hz, včetně 3 ks koncových spínačů 
• 1 komplet Odtokový žlab čisté vody 650x400x10 000 mm s 10 ks odtokových děrovaných trubek DN 200 mm vyčištěné vody 
• Spojovací a kotevní materiál 
</t>
  </si>
  <si>
    <t>Rozvaděč  
• včetně kabeláže mezi rozvaděčem a pohony 
• 2 ks snímačů pohybu lopatek Materiálové provedení shrabováku: 
• Řetěz – plast; stírací lopatky – sklolaminát / nerez AISI 304;  
• Hnaná kola, ložiska – PE 
• vodící lišty, hřídele, hnací kola, spojovací a kotevní materiál – nerez AISI 304
Materiálové provedení vybavení nádrže: Nerez 1.4301 
kompletní dodávka a montáž</t>
  </si>
  <si>
    <t>nitrifikační nádrž 3</t>
  </si>
  <si>
    <t>dosazovací nádrž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</si>
</sst>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i/>
      <sz val="7"/>
      <color rgb="FF969696"/>
      <name val="Arial CE"/>
      <family val="2"/>
      <charset val="238"/>
    </font>
    <font>
      <sz val="8"/>
      <color rgb="FF80008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7" fillId="0" borderId="3"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4" xfId="0" applyFont="1" applyBorder="1"/>
    <xf numFmtId="166" fontId="7" fillId="0" borderId="0" xfId="0" applyNumberFormat="1" applyFont="1"/>
    <xf numFmtId="166" fontId="7" fillId="0" borderId="15"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37" fillId="0" borderId="0" xfId="0" applyFont="1" applyAlignment="1">
      <alignment vertical="top"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4" fontId="23" fillId="2" borderId="22" xfId="0" applyNumberFormat="1" applyFont="1" applyFill="1" applyBorder="1" applyAlignment="1">
      <alignment vertical="center"/>
    </xf>
    <xf numFmtId="0" fontId="41" fillId="0" borderId="0" xfId="0" applyFont="1" applyAlignment="1">
      <alignment vertical="center" wrapText="1"/>
    </xf>
    <xf numFmtId="0" fontId="42" fillId="0" borderId="0" xfId="0" applyFont="1" applyAlignment="1">
      <alignment horizontal="left" vertical="center" wrapText="1"/>
    </xf>
    <xf numFmtId="4" fontId="38" fillId="2" borderId="22" xfId="0" applyNumberFormat="1" applyFont="1" applyFill="1" applyBorder="1" applyAlignment="1">
      <alignment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4" fontId="8" fillId="0" borderId="0" xfId="0" applyNumberFormat="1" applyFont="1" applyAlignment="1">
      <alignment vertical="center"/>
    </xf>
    <xf numFmtId="0" fontId="8"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6"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5"/>
  <sheetViews>
    <sheetView showGridLines="0" topLeftCell="A90" workbookViewId="0">
      <selection activeCell="A114" sqref="A11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29"/>
      <c r="AS2" s="229"/>
      <c r="AT2" s="229"/>
      <c r="AU2" s="229"/>
      <c r="AV2" s="229"/>
      <c r="AW2" s="229"/>
      <c r="AX2" s="229"/>
      <c r="AY2" s="229"/>
      <c r="AZ2" s="229"/>
      <c r="BA2" s="229"/>
      <c r="BB2" s="229"/>
      <c r="BC2" s="229"/>
      <c r="BD2" s="229"/>
      <c r="BE2" s="229"/>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40" t="s">
        <v>14</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R5" s="20"/>
      <c r="BE5" s="237" t="s">
        <v>15</v>
      </c>
      <c r="BS5" s="17" t="s">
        <v>6</v>
      </c>
    </row>
    <row r="6" spans="1:74" ht="36.950000000000003" customHeight="1">
      <c r="B6" s="20"/>
      <c r="D6" s="26" t="s">
        <v>16</v>
      </c>
      <c r="K6" s="241" t="s">
        <v>17</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R6" s="20"/>
      <c r="BE6" s="238"/>
      <c r="BS6" s="17" t="s">
        <v>6</v>
      </c>
    </row>
    <row r="7" spans="1:74" ht="12" customHeight="1">
      <c r="B7" s="20"/>
      <c r="D7" s="27" t="s">
        <v>18</v>
      </c>
      <c r="K7" s="25" t="s">
        <v>1</v>
      </c>
      <c r="AK7" s="27" t="s">
        <v>19</v>
      </c>
      <c r="AN7" s="25" t="s">
        <v>1</v>
      </c>
      <c r="AR7" s="20"/>
      <c r="BE7" s="238"/>
      <c r="BS7" s="17" t="s">
        <v>6</v>
      </c>
    </row>
    <row r="8" spans="1:74" ht="12" customHeight="1">
      <c r="B8" s="20"/>
      <c r="D8" s="27" t="s">
        <v>20</v>
      </c>
      <c r="K8" s="25" t="s">
        <v>21</v>
      </c>
      <c r="AK8" s="27" t="s">
        <v>22</v>
      </c>
      <c r="AN8" s="28" t="s">
        <v>23</v>
      </c>
      <c r="AR8" s="20"/>
      <c r="BE8" s="238"/>
      <c r="BS8" s="17" t="s">
        <v>6</v>
      </c>
    </row>
    <row r="9" spans="1:74" ht="14.45" customHeight="1">
      <c r="B9" s="20"/>
      <c r="AR9" s="20"/>
      <c r="BE9" s="238"/>
      <c r="BS9" s="17" t="s">
        <v>6</v>
      </c>
    </row>
    <row r="10" spans="1:74" ht="12" customHeight="1">
      <c r="B10" s="20"/>
      <c r="D10" s="27" t="s">
        <v>24</v>
      </c>
      <c r="AK10" s="27" t="s">
        <v>25</v>
      </c>
      <c r="AN10" s="25" t="s">
        <v>26</v>
      </c>
      <c r="AR10" s="20"/>
      <c r="BE10" s="238"/>
      <c r="BS10" s="17" t="s">
        <v>6</v>
      </c>
    </row>
    <row r="11" spans="1:74" ht="18.399999999999999" customHeight="1">
      <c r="B11" s="20"/>
      <c r="E11" s="25" t="s">
        <v>27</v>
      </c>
      <c r="AK11" s="27" t="s">
        <v>28</v>
      </c>
      <c r="AN11" s="25" t="s">
        <v>29</v>
      </c>
      <c r="AR11" s="20"/>
      <c r="BE11" s="238"/>
      <c r="BS11" s="17" t="s">
        <v>6</v>
      </c>
    </row>
    <row r="12" spans="1:74" ht="6.95" customHeight="1">
      <c r="B12" s="20"/>
      <c r="AR12" s="20"/>
      <c r="BE12" s="238"/>
      <c r="BS12" s="17" t="s">
        <v>6</v>
      </c>
    </row>
    <row r="13" spans="1:74" ht="12" customHeight="1">
      <c r="B13" s="20"/>
      <c r="D13" s="27" t="s">
        <v>30</v>
      </c>
      <c r="AK13" s="27" t="s">
        <v>25</v>
      </c>
      <c r="AN13" s="29" t="s">
        <v>31</v>
      </c>
      <c r="AR13" s="20"/>
      <c r="BE13" s="238"/>
      <c r="BS13" s="17" t="s">
        <v>6</v>
      </c>
    </row>
    <row r="14" spans="1:74" ht="12.75">
      <c r="B14" s="20"/>
      <c r="E14" s="242" t="s">
        <v>31</v>
      </c>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7" t="s">
        <v>28</v>
      </c>
      <c r="AN14" s="29" t="s">
        <v>31</v>
      </c>
      <c r="AR14" s="20"/>
      <c r="BE14" s="238"/>
      <c r="BS14" s="17" t="s">
        <v>6</v>
      </c>
    </row>
    <row r="15" spans="1:74" ht="6.95" customHeight="1">
      <c r="B15" s="20"/>
      <c r="AR15" s="20"/>
      <c r="BE15" s="238"/>
      <c r="BS15" s="17" t="s">
        <v>4</v>
      </c>
    </row>
    <row r="16" spans="1:74" ht="12" customHeight="1">
      <c r="B16" s="20"/>
      <c r="D16" s="27" t="s">
        <v>32</v>
      </c>
      <c r="AK16" s="27" t="s">
        <v>25</v>
      </c>
      <c r="AN16" s="25" t="s">
        <v>33</v>
      </c>
      <c r="AR16" s="20"/>
      <c r="BE16" s="238"/>
      <c r="BS16" s="17" t="s">
        <v>4</v>
      </c>
    </row>
    <row r="17" spans="2:71" ht="18.399999999999999" customHeight="1">
      <c r="B17" s="20"/>
      <c r="E17" s="25" t="s">
        <v>34</v>
      </c>
      <c r="AK17" s="27" t="s">
        <v>28</v>
      </c>
      <c r="AN17" s="25" t="s">
        <v>35</v>
      </c>
      <c r="AR17" s="20"/>
      <c r="BE17" s="238"/>
      <c r="BS17" s="17" t="s">
        <v>36</v>
      </c>
    </row>
    <row r="18" spans="2:71" ht="6.95" customHeight="1">
      <c r="B18" s="20"/>
      <c r="AR18" s="20"/>
      <c r="BE18" s="238"/>
      <c r="BS18" s="17" t="s">
        <v>6</v>
      </c>
    </row>
    <row r="19" spans="2:71" ht="12" customHeight="1">
      <c r="B19" s="20"/>
      <c r="D19" s="27" t="s">
        <v>37</v>
      </c>
      <c r="AK19" s="27" t="s">
        <v>25</v>
      </c>
      <c r="AN19" s="25" t="s">
        <v>1</v>
      </c>
      <c r="AR19" s="20"/>
      <c r="BE19" s="238"/>
      <c r="BS19" s="17" t="s">
        <v>6</v>
      </c>
    </row>
    <row r="20" spans="2:71" ht="18.399999999999999" customHeight="1">
      <c r="B20" s="20"/>
      <c r="E20" s="25" t="s">
        <v>38</v>
      </c>
      <c r="AK20" s="27" t="s">
        <v>28</v>
      </c>
      <c r="AN20" s="25" t="s">
        <v>1</v>
      </c>
      <c r="AR20" s="20"/>
      <c r="BE20" s="238"/>
      <c r="BS20" s="17" t="s">
        <v>36</v>
      </c>
    </row>
    <row r="21" spans="2:71" ht="6.95" customHeight="1">
      <c r="B21" s="20"/>
      <c r="AR21" s="20"/>
      <c r="BE21" s="238"/>
    </row>
    <row r="22" spans="2:71" ht="12" customHeight="1">
      <c r="B22" s="20"/>
      <c r="D22" s="27" t="s">
        <v>39</v>
      </c>
      <c r="AR22" s="20"/>
      <c r="BE22" s="238"/>
    </row>
    <row r="23" spans="2:71" ht="16.5" customHeight="1">
      <c r="B23" s="20"/>
      <c r="E23" s="244" t="s">
        <v>1</v>
      </c>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R23" s="20"/>
      <c r="BE23" s="238"/>
    </row>
    <row r="24" spans="2:71" ht="6.95" customHeight="1">
      <c r="B24" s="20"/>
      <c r="AR24" s="20"/>
      <c r="BE24" s="23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8"/>
    </row>
    <row r="26" spans="2:71" s="1" customFormat="1" ht="25.9" customHeight="1">
      <c r="B26" s="32"/>
      <c r="D26" s="33" t="s">
        <v>40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5">
        <f>ROUND(AG94,2)</f>
        <v>1500000</v>
      </c>
      <c r="AL26" s="246"/>
      <c r="AM26" s="246"/>
      <c r="AN26" s="246"/>
      <c r="AO26" s="246"/>
      <c r="AR26" s="32"/>
      <c r="BE26" s="238"/>
    </row>
    <row r="27" spans="2:71" s="1" customFormat="1" ht="6.95" customHeight="1">
      <c r="B27" s="32"/>
      <c r="AR27" s="32"/>
      <c r="BE27" s="238"/>
    </row>
    <row r="28" spans="2:71" s="1" customFormat="1" ht="12.75">
      <c r="B28" s="32"/>
      <c r="L28" s="247" t="s">
        <v>41</v>
      </c>
      <c r="M28" s="247"/>
      <c r="N28" s="247"/>
      <c r="O28" s="247"/>
      <c r="P28" s="247"/>
      <c r="W28" s="247" t="s">
        <v>42</v>
      </c>
      <c r="X28" s="247"/>
      <c r="Y28" s="247"/>
      <c r="Z28" s="247"/>
      <c r="AA28" s="247"/>
      <c r="AB28" s="247"/>
      <c r="AC28" s="247"/>
      <c r="AD28" s="247"/>
      <c r="AE28" s="247"/>
      <c r="AK28" s="247" t="s">
        <v>43</v>
      </c>
      <c r="AL28" s="247"/>
      <c r="AM28" s="247"/>
      <c r="AN28" s="247"/>
      <c r="AO28" s="247"/>
      <c r="AR28" s="32"/>
      <c r="BE28" s="238"/>
    </row>
    <row r="29" spans="2:71" s="2" customFormat="1" ht="14.45" customHeight="1">
      <c r="B29" s="36"/>
      <c r="D29" s="27" t="s">
        <v>44</v>
      </c>
      <c r="F29" s="27" t="s">
        <v>45</v>
      </c>
      <c r="L29" s="250">
        <v>0.21</v>
      </c>
      <c r="M29" s="249"/>
      <c r="N29" s="249"/>
      <c r="O29" s="249"/>
      <c r="P29" s="249"/>
      <c r="W29" s="248">
        <f>ROUND(AZ94, 2)</f>
        <v>1500000</v>
      </c>
      <c r="X29" s="249"/>
      <c r="Y29" s="249"/>
      <c r="Z29" s="249"/>
      <c r="AA29" s="249"/>
      <c r="AB29" s="249"/>
      <c r="AC29" s="249"/>
      <c r="AD29" s="249"/>
      <c r="AE29" s="249"/>
      <c r="AK29" s="248">
        <f>ROUND(AV94, 2)</f>
        <v>315000</v>
      </c>
      <c r="AL29" s="249"/>
      <c r="AM29" s="249"/>
      <c r="AN29" s="249"/>
      <c r="AO29" s="249"/>
      <c r="AR29" s="36"/>
      <c r="BE29" s="239"/>
    </row>
    <row r="30" spans="2:71" s="2" customFormat="1" ht="14.45" customHeight="1">
      <c r="B30" s="36"/>
      <c r="F30" s="27" t="s">
        <v>46</v>
      </c>
      <c r="L30" s="250">
        <v>0.12</v>
      </c>
      <c r="M30" s="249"/>
      <c r="N30" s="249"/>
      <c r="O30" s="249"/>
      <c r="P30" s="249"/>
      <c r="W30" s="248">
        <f>ROUND(BA94, 2)</f>
        <v>0</v>
      </c>
      <c r="X30" s="249"/>
      <c r="Y30" s="249"/>
      <c r="Z30" s="249"/>
      <c r="AA30" s="249"/>
      <c r="AB30" s="249"/>
      <c r="AC30" s="249"/>
      <c r="AD30" s="249"/>
      <c r="AE30" s="249"/>
      <c r="AK30" s="248">
        <f>ROUND(AW94, 2)</f>
        <v>0</v>
      </c>
      <c r="AL30" s="249"/>
      <c r="AM30" s="249"/>
      <c r="AN30" s="249"/>
      <c r="AO30" s="249"/>
      <c r="AR30" s="36"/>
      <c r="BE30" s="239"/>
    </row>
    <row r="31" spans="2:71" s="2" customFormat="1" ht="14.45" hidden="1" customHeight="1">
      <c r="B31" s="36"/>
      <c r="F31" s="27" t="s">
        <v>47</v>
      </c>
      <c r="L31" s="250">
        <v>0.21</v>
      </c>
      <c r="M31" s="249"/>
      <c r="N31" s="249"/>
      <c r="O31" s="249"/>
      <c r="P31" s="249"/>
      <c r="W31" s="248">
        <f>ROUND(BB94, 2)</f>
        <v>0</v>
      </c>
      <c r="X31" s="249"/>
      <c r="Y31" s="249"/>
      <c r="Z31" s="249"/>
      <c r="AA31" s="249"/>
      <c r="AB31" s="249"/>
      <c r="AC31" s="249"/>
      <c r="AD31" s="249"/>
      <c r="AE31" s="249"/>
      <c r="AK31" s="248">
        <v>0</v>
      </c>
      <c r="AL31" s="249"/>
      <c r="AM31" s="249"/>
      <c r="AN31" s="249"/>
      <c r="AO31" s="249"/>
      <c r="AR31" s="36"/>
      <c r="BE31" s="239"/>
    </row>
    <row r="32" spans="2:71" s="2" customFormat="1" ht="14.45" hidden="1" customHeight="1">
      <c r="B32" s="36"/>
      <c r="F32" s="27" t="s">
        <v>48</v>
      </c>
      <c r="L32" s="250">
        <v>0.12</v>
      </c>
      <c r="M32" s="249"/>
      <c r="N32" s="249"/>
      <c r="O32" s="249"/>
      <c r="P32" s="249"/>
      <c r="W32" s="248">
        <f>ROUND(BC94, 2)</f>
        <v>0</v>
      </c>
      <c r="X32" s="249"/>
      <c r="Y32" s="249"/>
      <c r="Z32" s="249"/>
      <c r="AA32" s="249"/>
      <c r="AB32" s="249"/>
      <c r="AC32" s="249"/>
      <c r="AD32" s="249"/>
      <c r="AE32" s="249"/>
      <c r="AK32" s="248">
        <v>0</v>
      </c>
      <c r="AL32" s="249"/>
      <c r="AM32" s="249"/>
      <c r="AN32" s="249"/>
      <c r="AO32" s="249"/>
      <c r="AR32" s="36"/>
      <c r="BE32" s="239"/>
    </row>
    <row r="33" spans="2:57" s="2" customFormat="1" ht="14.45" hidden="1" customHeight="1">
      <c r="B33" s="36"/>
      <c r="F33" s="27" t="s">
        <v>49</v>
      </c>
      <c r="L33" s="250">
        <v>0</v>
      </c>
      <c r="M33" s="249"/>
      <c r="N33" s="249"/>
      <c r="O33" s="249"/>
      <c r="P33" s="249"/>
      <c r="W33" s="248">
        <f>ROUND(BD94, 2)</f>
        <v>0</v>
      </c>
      <c r="X33" s="249"/>
      <c r="Y33" s="249"/>
      <c r="Z33" s="249"/>
      <c r="AA33" s="249"/>
      <c r="AB33" s="249"/>
      <c r="AC33" s="249"/>
      <c r="AD33" s="249"/>
      <c r="AE33" s="249"/>
      <c r="AK33" s="248">
        <v>0</v>
      </c>
      <c r="AL33" s="249"/>
      <c r="AM33" s="249"/>
      <c r="AN33" s="249"/>
      <c r="AO33" s="249"/>
      <c r="AR33" s="36"/>
      <c r="BE33" s="239"/>
    </row>
    <row r="34" spans="2:57" s="1" customFormat="1" ht="6.95" customHeight="1">
      <c r="B34" s="32"/>
      <c r="AR34" s="32"/>
      <c r="BE34" s="238"/>
    </row>
    <row r="35" spans="2:57" s="1" customFormat="1" ht="25.9" customHeight="1">
      <c r="B35" s="32"/>
      <c r="C35" s="37"/>
      <c r="D35" s="38" t="s">
        <v>50</v>
      </c>
      <c r="E35" s="39"/>
      <c r="F35" s="39"/>
      <c r="G35" s="39"/>
      <c r="H35" s="39"/>
      <c r="I35" s="39"/>
      <c r="J35" s="39"/>
      <c r="K35" s="39"/>
      <c r="L35" s="39"/>
      <c r="M35" s="39"/>
      <c r="N35" s="39"/>
      <c r="O35" s="39"/>
      <c r="P35" s="39"/>
      <c r="Q35" s="39"/>
      <c r="R35" s="39"/>
      <c r="S35" s="39"/>
      <c r="T35" s="40" t="s">
        <v>51</v>
      </c>
      <c r="U35" s="39"/>
      <c r="V35" s="39"/>
      <c r="W35" s="39"/>
      <c r="X35" s="228" t="s">
        <v>52</v>
      </c>
      <c r="Y35" s="226"/>
      <c r="Z35" s="226"/>
      <c r="AA35" s="226"/>
      <c r="AB35" s="226"/>
      <c r="AC35" s="39"/>
      <c r="AD35" s="39"/>
      <c r="AE35" s="39"/>
      <c r="AF35" s="39"/>
      <c r="AG35" s="39"/>
      <c r="AH35" s="39"/>
      <c r="AI35" s="39"/>
      <c r="AJ35" s="39"/>
      <c r="AK35" s="225">
        <f>SUM(AK26:AK33)</f>
        <v>1815000</v>
      </c>
      <c r="AL35" s="226"/>
      <c r="AM35" s="226"/>
      <c r="AN35" s="226"/>
      <c r="AO35" s="227"/>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55</v>
      </c>
      <c r="E60" s="34"/>
      <c r="F60" s="34"/>
      <c r="G60" s="34"/>
      <c r="H60" s="34"/>
      <c r="I60" s="34"/>
      <c r="J60" s="34"/>
      <c r="K60" s="34"/>
      <c r="L60" s="34"/>
      <c r="M60" s="34"/>
      <c r="N60" s="34"/>
      <c r="O60" s="34"/>
      <c r="P60" s="34"/>
      <c r="Q60" s="34"/>
      <c r="R60" s="34"/>
      <c r="S60" s="34"/>
      <c r="T60" s="34"/>
      <c r="U60" s="34"/>
      <c r="V60" s="43" t="s">
        <v>56</v>
      </c>
      <c r="W60" s="34"/>
      <c r="X60" s="34"/>
      <c r="Y60" s="34"/>
      <c r="Z60" s="34"/>
      <c r="AA60" s="34"/>
      <c r="AB60" s="34"/>
      <c r="AC60" s="34"/>
      <c r="AD60" s="34"/>
      <c r="AE60" s="34"/>
      <c r="AF60" s="34"/>
      <c r="AG60" s="34"/>
      <c r="AH60" s="43" t="s">
        <v>55</v>
      </c>
      <c r="AI60" s="34"/>
      <c r="AJ60" s="34"/>
      <c r="AK60" s="34"/>
      <c r="AL60" s="34"/>
      <c r="AM60" s="43" t="s">
        <v>56</v>
      </c>
      <c r="AN60" s="34"/>
      <c r="AO60" s="34"/>
      <c r="AR60" s="32"/>
    </row>
    <row r="61" spans="2:44">
      <c r="B61" s="20"/>
      <c r="AR61" s="20"/>
    </row>
    <row r="62" spans="2:44">
      <c r="B62" s="20"/>
      <c r="AR62" s="20"/>
    </row>
    <row r="63" spans="2:44">
      <c r="B63" s="20"/>
      <c r="AR63" s="20"/>
    </row>
    <row r="64" spans="2:44" s="1" customFormat="1" ht="12.75">
      <c r="B64" s="32"/>
      <c r="D64" s="41" t="s">
        <v>57</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58</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55</v>
      </c>
      <c r="E75" s="34"/>
      <c r="F75" s="34"/>
      <c r="G75" s="34"/>
      <c r="H75" s="34"/>
      <c r="I75" s="34"/>
      <c r="J75" s="34"/>
      <c r="K75" s="34"/>
      <c r="L75" s="34"/>
      <c r="M75" s="34"/>
      <c r="N75" s="34"/>
      <c r="O75" s="34"/>
      <c r="P75" s="34"/>
      <c r="Q75" s="34"/>
      <c r="R75" s="34"/>
      <c r="S75" s="34"/>
      <c r="T75" s="34"/>
      <c r="U75" s="34"/>
      <c r="V75" s="43" t="s">
        <v>56</v>
      </c>
      <c r="W75" s="34"/>
      <c r="X75" s="34"/>
      <c r="Y75" s="34"/>
      <c r="Z75" s="34"/>
      <c r="AA75" s="34"/>
      <c r="AB75" s="34"/>
      <c r="AC75" s="34"/>
      <c r="AD75" s="34"/>
      <c r="AE75" s="34"/>
      <c r="AF75" s="34"/>
      <c r="AG75" s="34"/>
      <c r="AH75" s="43" t="s">
        <v>55</v>
      </c>
      <c r="AI75" s="34"/>
      <c r="AJ75" s="34"/>
      <c r="AK75" s="34"/>
      <c r="AL75" s="34"/>
      <c r="AM75" s="43" t="s">
        <v>56</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59</v>
      </c>
      <c r="AR82" s="32"/>
    </row>
    <row r="83" spans="1:91" s="1" customFormat="1" ht="6.95" customHeight="1">
      <c r="B83" s="32"/>
      <c r="AR83" s="32"/>
    </row>
    <row r="84" spans="1:91" s="3" customFormat="1" ht="12" customHeight="1">
      <c r="B84" s="48"/>
      <c r="C84" s="27" t="s">
        <v>13</v>
      </c>
      <c r="L84" s="3" t="str">
        <f>K5</f>
        <v>1627923-16</v>
      </c>
      <c r="AR84" s="48"/>
    </row>
    <row r="85" spans="1:91" s="4" customFormat="1" ht="36.950000000000003" customHeight="1">
      <c r="B85" s="49"/>
      <c r="C85" s="50" t="s">
        <v>16</v>
      </c>
      <c r="L85" s="230" t="str">
        <f>K6</f>
        <v>MLADÁ BOLESLAV ČOV II - REKONSTRUKCE</v>
      </c>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R85" s="49"/>
    </row>
    <row r="86" spans="1:91" s="1" customFormat="1" ht="6.95" customHeight="1">
      <c r="B86" s="32"/>
      <c r="AR86" s="32"/>
    </row>
    <row r="87" spans="1:91" s="1" customFormat="1" ht="12" customHeight="1">
      <c r="B87" s="32"/>
      <c r="C87" s="27" t="s">
        <v>20</v>
      </c>
      <c r="L87" s="51" t="str">
        <f>IF(K8="","",K8)</f>
        <v>Mladá Boleslav</v>
      </c>
      <c r="AI87" s="27" t="s">
        <v>22</v>
      </c>
      <c r="AM87" s="232" t="str">
        <f>IF(AN8= "","",AN8)</f>
        <v>30. 10. 2024</v>
      </c>
      <c r="AN87" s="232"/>
      <c r="AR87" s="32"/>
    </row>
    <row r="88" spans="1:91" s="1" customFormat="1" ht="6.95" customHeight="1">
      <c r="B88" s="32"/>
      <c r="AR88" s="32"/>
    </row>
    <row r="89" spans="1:91" s="1" customFormat="1" ht="25.7" customHeight="1">
      <c r="B89" s="32"/>
      <c r="C89" s="27" t="s">
        <v>24</v>
      </c>
      <c r="L89" s="3" t="str">
        <f>IF(E11= "","",E11)</f>
        <v>VaK Mladá Boleslav a.s., Čechova 1151, Ml.Boleslav</v>
      </c>
      <c r="AI89" s="27" t="s">
        <v>32</v>
      </c>
      <c r="AM89" s="218" t="str">
        <f>IF(E17="","",E17)</f>
        <v>Aquaprocon s.r.o. divize Praha, Dukelských hrdinů</v>
      </c>
      <c r="AN89" s="219"/>
      <c r="AO89" s="219"/>
      <c r="AP89" s="219"/>
      <c r="AR89" s="32"/>
      <c r="AS89" s="233" t="s">
        <v>60</v>
      </c>
      <c r="AT89" s="234"/>
      <c r="AU89" s="53"/>
      <c r="AV89" s="53"/>
      <c r="AW89" s="53"/>
      <c r="AX89" s="53"/>
      <c r="AY89" s="53"/>
      <c r="AZ89" s="53"/>
      <c r="BA89" s="53"/>
      <c r="BB89" s="53"/>
      <c r="BC89" s="53"/>
      <c r="BD89" s="54"/>
    </row>
    <row r="90" spans="1:91" s="1" customFormat="1" ht="15.2" customHeight="1">
      <c r="B90" s="32"/>
      <c r="C90" s="27" t="s">
        <v>30</v>
      </c>
      <c r="L90" s="3" t="str">
        <f>IF(E14= "Vyplň údaj","",E14)</f>
        <v/>
      </c>
      <c r="AI90" s="27" t="s">
        <v>37</v>
      </c>
      <c r="AM90" s="218" t="str">
        <f>IF(E20="","",E20)</f>
        <v>ing. Iveta Heřmanská</v>
      </c>
      <c r="AN90" s="219"/>
      <c r="AO90" s="219"/>
      <c r="AP90" s="219"/>
      <c r="AR90" s="32"/>
      <c r="AS90" s="235"/>
      <c r="AT90" s="236"/>
      <c r="BD90" s="56"/>
    </row>
    <row r="91" spans="1:91" s="1" customFormat="1" ht="10.9" customHeight="1">
      <c r="B91" s="32"/>
      <c r="AR91" s="32"/>
      <c r="AS91" s="235"/>
      <c r="AT91" s="236"/>
      <c r="BD91" s="56"/>
    </row>
    <row r="92" spans="1:91" s="1" customFormat="1" ht="29.25" customHeight="1">
      <c r="B92" s="32"/>
      <c r="C92" s="224" t="s">
        <v>61</v>
      </c>
      <c r="D92" s="221"/>
      <c r="E92" s="221"/>
      <c r="F92" s="221"/>
      <c r="G92" s="221"/>
      <c r="H92" s="57"/>
      <c r="I92" s="220" t="s">
        <v>62</v>
      </c>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3" t="s">
        <v>63</v>
      </c>
      <c r="AH92" s="221"/>
      <c r="AI92" s="221"/>
      <c r="AJ92" s="221"/>
      <c r="AK92" s="221"/>
      <c r="AL92" s="221"/>
      <c r="AM92" s="221"/>
      <c r="AN92" s="220" t="s">
        <v>64</v>
      </c>
      <c r="AO92" s="221"/>
      <c r="AP92" s="222"/>
      <c r="AQ92" s="58" t="s">
        <v>65</v>
      </c>
      <c r="AR92" s="32"/>
      <c r="AS92" s="59" t="s">
        <v>66</v>
      </c>
      <c r="AT92" s="60" t="s">
        <v>67</v>
      </c>
      <c r="AU92" s="60" t="s">
        <v>68</v>
      </c>
      <c r="AV92" s="60" t="s">
        <v>69</v>
      </c>
      <c r="AW92" s="60" t="s">
        <v>70</v>
      </c>
      <c r="AX92" s="60" t="s">
        <v>71</v>
      </c>
      <c r="AY92" s="60" t="s">
        <v>72</v>
      </c>
      <c r="AZ92" s="60" t="s">
        <v>73</v>
      </c>
      <c r="BA92" s="60" t="s">
        <v>74</v>
      </c>
      <c r="BB92" s="60" t="s">
        <v>75</v>
      </c>
      <c r="BC92" s="60" t="s">
        <v>76</v>
      </c>
      <c r="BD92" s="61" t="s">
        <v>77</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78</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16">
        <f>ROUND(AG95+AG98+AG101+AG104+AG107+AG114+AG120+AG123+AG130+AG135+AG137+AG141+AG143,2)</f>
        <v>1500000</v>
      </c>
      <c r="AH94" s="216"/>
      <c r="AI94" s="216"/>
      <c r="AJ94" s="216"/>
      <c r="AK94" s="216"/>
      <c r="AL94" s="216"/>
      <c r="AM94" s="216"/>
      <c r="AN94" s="217">
        <f t="shared" ref="AN94:AN125" si="0">SUM(AG94,AT94)</f>
        <v>1815000</v>
      </c>
      <c r="AO94" s="217"/>
      <c r="AP94" s="217"/>
      <c r="AQ94" s="67" t="s">
        <v>1</v>
      </c>
      <c r="AR94" s="63"/>
      <c r="AS94" s="68">
        <f>ROUND(AS95+AS98+AS101+AS104+AS107+AS114+AS120+AS123+AS130+AS135+AS137+AS141+AS143,2)</f>
        <v>0</v>
      </c>
      <c r="AT94" s="69">
        <f t="shared" ref="AT94:AT125" si="1">ROUND(SUM(AV94:AW94),2)</f>
        <v>315000</v>
      </c>
      <c r="AU94" s="70">
        <f>ROUND(AU95+AU98+AU101+AU104+AU107+AU114+AU120+AU123+AU130+AU135+AU137+AU141+AU143,5)</f>
        <v>0</v>
      </c>
      <c r="AV94" s="69">
        <f>ROUND(AZ94*L29,2)</f>
        <v>315000</v>
      </c>
      <c r="AW94" s="69">
        <f>ROUND(BA94*L30,2)</f>
        <v>0</v>
      </c>
      <c r="AX94" s="69">
        <f>ROUND(BB94*L29,2)</f>
        <v>0</v>
      </c>
      <c r="AY94" s="69">
        <f>ROUND(BC94*L30,2)</f>
        <v>0</v>
      </c>
      <c r="AZ94" s="69">
        <f>ROUND(AZ95+AZ98+AZ101+AZ104+AZ107+AZ114+AZ120+AZ123+AZ130+AZ135+AZ137+AZ141+AZ143,2)</f>
        <v>1500000</v>
      </c>
      <c r="BA94" s="69">
        <f>ROUND(BA95+BA98+BA101+BA104+BA107+BA114+BA120+BA123+BA130+BA135+BA137+BA141+BA143,2)</f>
        <v>0</v>
      </c>
      <c r="BB94" s="69">
        <f>ROUND(BB95+BB98+BB101+BB104+BB107+BB114+BB120+BB123+BB130+BB135+BB137+BB141+BB143,2)</f>
        <v>0</v>
      </c>
      <c r="BC94" s="69">
        <f>ROUND(BC95+BC98+BC101+BC104+BC107+BC114+BC120+BC123+BC130+BC135+BC137+BC141+BC143,2)</f>
        <v>0</v>
      </c>
      <c r="BD94" s="71">
        <f>ROUND(BD95+BD98+BD101+BD104+BD107+BD114+BD120+BD123+BD130+BD135+BD137+BD141+BD143,2)</f>
        <v>0</v>
      </c>
      <c r="BS94" s="72" t="s">
        <v>79</v>
      </c>
      <c r="BT94" s="72" t="s">
        <v>80</v>
      </c>
      <c r="BU94" s="73" t="s">
        <v>81</v>
      </c>
      <c r="BV94" s="72" t="s">
        <v>82</v>
      </c>
      <c r="BW94" s="72" t="s">
        <v>5</v>
      </c>
      <c r="BX94" s="72" t="s">
        <v>83</v>
      </c>
      <c r="CL94" s="72" t="s">
        <v>1</v>
      </c>
    </row>
    <row r="95" spans="1:91" s="6" customFormat="1" ht="16.5" customHeight="1">
      <c r="B95" s="74"/>
      <c r="C95" s="75"/>
      <c r="D95" s="209" t="s">
        <v>84</v>
      </c>
      <c r="E95" s="209"/>
      <c r="F95" s="209"/>
      <c r="G95" s="209"/>
      <c r="H95" s="209"/>
      <c r="I95" s="76"/>
      <c r="J95" s="209" t="s">
        <v>85</v>
      </c>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11">
        <f>ROUND(SUM(AG96:AG97),2)</f>
        <v>0</v>
      </c>
      <c r="AH95" s="212"/>
      <c r="AI95" s="212"/>
      <c r="AJ95" s="212"/>
      <c r="AK95" s="212"/>
      <c r="AL95" s="212"/>
      <c r="AM95" s="212"/>
      <c r="AN95" s="213">
        <f t="shared" si="0"/>
        <v>0</v>
      </c>
      <c r="AO95" s="212"/>
      <c r="AP95" s="212"/>
      <c r="AQ95" s="77" t="s">
        <v>86</v>
      </c>
      <c r="AR95" s="74"/>
      <c r="AS95" s="78">
        <f>ROUND(SUM(AS96:AS97),2)</f>
        <v>0</v>
      </c>
      <c r="AT95" s="79">
        <f t="shared" si="1"/>
        <v>0</v>
      </c>
      <c r="AU95" s="80">
        <f>ROUND(SUM(AU96:AU97),5)</f>
        <v>0</v>
      </c>
      <c r="AV95" s="79">
        <f>ROUND(AZ95*L29,2)</f>
        <v>0</v>
      </c>
      <c r="AW95" s="79">
        <f>ROUND(BA95*L30,2)</f>
        <v>0</v>
      </c>
      <c r="AX95" s="79">
        <f>ROUND(BB95*L29,2)</f>
        <v>0</v>
      </c>
      <c r="AY95" s="79">
        <f>ROUND(BC95*L30,2)</f>
        <v>0</v>
      </c>
      <c r="AZ95" s="79">
        <f>ROUND(SUM(AZ96:AZ97),2)</f>
        <v>0</v>
      </c>
      <c r="BA95" s="79">
        <f>ROUND(SUM(BA96:BA97),2)</f>
        <v>0</v>
      </c>
      <c r="BB95" s="79">
        <f>ROUND(SUM(BB96:BB97),2)</f>
        <v>0</v>
      </c>
      <c r="BC95" s="79">
        <f>ROUND(SUM(BC96:BC97),2)</f>
        <v>0</v>
      </c>
      <c r="BD95" s="81">
        <f>ROUND(SUM(BD96:BD97),2)</f>
        <v>0</v>
      </c>
      <c r="BS95" s="82" t="s">
        <v>79</v>
      </c>
      <c r="BT95" s="82" t="s">
        <v>87</v>
      </c>
      <c r="BU95" s="82" t="s">
        <v>81</v>
      </c>
      <c r="BV95" s="82" t="s">
        <v>82</v>
      </c>
      <c r="BW95" s="82" t="s">
        <v>88</v>
      </c>
      <c r="BX95" s="82" t="s">
        <v>5</v>
      </c>
      <c r="CL95" s="82" t="s">
        <v>1</v>
      </c>
      <c r="CM95" s="82" t="s">
        <v>89</v>
      </c>
    </row>
    <row r="96" spans="1:91" s="3" customFormat="1" ht="23.25" customHeight="1">
      <c r="A96" s="83" t="s">
        <v>90</v>
      </c>
      <c r="B96" s="48"/>
      <c r="C96" s="11"/>
      <c r="D96" s="11"/>
      <c r="E96" s="210" t="s">
        <v>91</v>
      </c>
      <c r="F96" s="210"/>
      <c r="G96" s="210"/>
      <c r="H96" s="210"/>
      <c r="I96" s="210"/>
      <c r="J96" s="11"/>
      <c r="K96" s="210" t="s">
        <v>92</v>
      </c>
      <c r="L96" s="210"/>
      <c r="M96" s="210"/>
      <c r="N96" s="210"/>
      <c r="O96" s="210"/>
      <c r="P96" s="210"/>
      <c r="Q96" s="210"/>
      <c r="R96" s="210"/>
      <c r="S96" s="210"/>
      <c r="T96" s="210"/>
      <c r="U96" s="210"/>
      <c r="V96" s="210"/>
      <c r="W96" s="210"/>
      <c r="X96" s="210"/>
      <c r="Y96" s="210"/>
      <c r="Z96" s="210"/>
      <c r="AA96" s="210"/>
      <c r="AB96" s="210"/>
      <c r="AC96" s="210"/>
      <c r="AD96" s="210"/>
      <c r="AE96" s="210"/>
      <c r="AF96" s="210"/>
      <c r="AG96" s="214">
        <f>'D.2.101.1 - Strojně-techn...'!J32</f>
        <v>0</v>
      </c>
      <c r="AH96" s="215"/>
      <c r="AI96" s="215"/>
      <c r="AJ96" s="215"/>
      <c r="AK96" s="215"/>
      <c r="AL96" s="215"/>
      <c r="AM96" s="215"/>
      <c r="AN96" s="214">
        <f t="shared" si="0"/>
        <v>0</v>
      </c>
      <c r="AO96" s="215"/>
      <c r="AP96" s="215"/>
      <c r="AQ96" s="84" t="s">
        <v>93</v>
      </c>
      <c r="AR96" s="48"/>
      <c r="AS96" s="85">
        <v>0</v>
      </c>
      <c r="AT96" s="86">
        <f t="shared" si="1"/>
        <v>0</v>
      </c>
      <c r="AU96" s="87">
        <f>'D.2.101.1 - Strojně-techn...'!P121</f>
        <v>0</v>
      </c>
      <c r="AV96" s="86">
        <f>'D.2.101.1 - Strojně-techn...'!J35</f>
        <v>0</v>
      </c>
      <c r="AW96" s="86">
        <f>'D.2.101.1 - Strojně-techn...'!J36</f>
        <v>0</v>
      </c>
      <c r="AX96" s="86">
        <f>'D.2.101.1 - Strojně-techn...'!J37</f>
        <v>0</v>
      </c>
      <c r="AY96" s="86">
        <f>'D.2.101.1 - Strojně-techn...'!J38</f>
        <v>0</v>
      </c>
      <c r="AZ96" s="86">
        <f>'D.2.101.1 - Strojně-techn...'!F35</f>
        <v>0</v>
      </c>
      <c r="BA96" s="86">
        <f>'D.2.101.1 - Strojně-techn...'!F36</f>
        <v>0</v>
      </c>
      <c r="BB96" s="86">
        <f>'D.2.101.1 - Strojně-techn...'!F37</f>
        <v>0</v>
      </c>
      <c r="BC96" s="86">
        <f>'D.2.101.1 - Strojně-techn...'!F38</f>
        <v>0</v>
      </c>
      <c r="BD96" s="88">
        <f>'D.2.101.1 - Strojně-techn...'!F39</f>
        <v>0</v>
      </c>
      <c r="BT96" s="25" t="s">
        <v>89</v>
      </c>
      <c r="BV96" s="25" t="s">
        <v>82</v>
      </c>
      <c r="BW96" s="25" t="s">
        <v>94</v>
      </c>
      <c r="BX96" s="25" t="s">
        <v>88</v>
      </c>
      <c r="CL96" s="25" t="s">
        <v>1</v>
      </c>
    </row>
    <row r="97" spans="1:91" s="3" customFormat="1" ht="23.25" customHeight="1">
      <c r="A97" s="83" t="s">
        <v>90</v>
      </c>
      <c r="B97" s="48"/>
      <c r="C97" s="11"/>
      <c r="D97" s="11"/>
      <c r="E97" s="210" t="s">
        <v>95</v>
      </c>
      <c r="F97" s="210"/>
      <c r="G97" s="210"/>
      <c r="H97" s="210"/>
      <c r="I97" s="210"/>
      <c r="J97" s="11"/>
      <c r="K97" s="210" t="s">
        <v>96</v>
      </c>
      <c r="L97" s="210"/>
      <c r="M97" s="210"/>
      <c r="N97" s="210"/>
      <c r="O97" s="210"/>
      <c r="P97" s="210"/>
      <c r="Q97" s="210"/>
      <c r="R97" s="210"/>
      <c r="S97" s="210"/>
      <c r="T97" s="210"/>
      <c r="U97" s="210"/>
      <c r="V97" s="210"/>
      <c r="W97" s="210"/>
      <c r="X97" s="210"/>
      <c r="Y97" s="210"/>
      <c r="Z97" s="210"/>
      <c r="AA97" s="210"/>
      <c r="AB97" s="210"/>
      <c r="AC97" s="210"/>
      <c r="AD97" s="210"/>
      <c r="AE97" s="210"/>
      <c r="AF97" s="210"/>
      <c r="AG97" s="214">
        <f>'D.2.101.2 - Elektro-techn...'!J32</f>
        <v>0</v>
      </c>
      <c r="AH97" s="215"/>
      <c r="AI97" s="215"/>
      <c r="AJ97" s="215"/>
      <c r="AK97" s="215"/>
      <c r="AL97" s="215"/>
      <c r="AM97" s="215"/>
      <c r="AN97" s="214">
        <f t="shared" si="0"/>
        <v>0</v>
      </c>
      <c r="AO97" s="215"/>
      <c r="AP97" s="215"/>
      <c r="AQ97" s="84" t="s">
        <v>93</v>
      </c>
      <c r="AR97" s="48"/>
      <c r="AS97" s="85">
        <v>0</v>
      </c>
      <c r="AT97" s="86">
        <f t="shared" si="1"/>
        <v>0</v>
      </c>
      <c r="AU97" s="87">
        <f>'D.2.101.2 - Elektro-techn...'!P126</f>
        <v>0</v>
      </c>
      <c r="AV97" s="86">
        <f>'D.2.101.2 - Elektro-techn...'!J35</f>
        <v>0</v>
      </c>
      <c r="AW97" s="86">
        <f>'D.2.101.2 - Elektro-techn...'!J36</f>
        <v>0</v>
      </c>
      <c r="AX97" s="86">
        <f>'D.2.101.2 - Elektro-techn...'!J37</f>
        <v>0</v>
      </c>
      <c r="AY97" s="86">
        <f>'D.2.101.2 - Elektro-techn...'!J38</f>
        <v>0</v>
      </c>
      <c r="AZ97" s="86">
        <f>'D.2.101.2 - Elektro-techn...'!F35</f>
        <v>0</v>
      </c>
      <c r="BA97" s="86">
        <f>'D.2.101.2 - Elektro-techn...'!F36</f>
        <v>0</v>
      </c>
      <c r="BB97" s="86">
        <f>'D.2.101.2 - Elektro-techn...'!F37</f>
        <v>0</v>
      </c>
      <c r="BC97" s="86">
        <f>'D.2.101.2 - Elektro-techn...'!F38</f>
        <v>0</v>
      </c>
      <c r="BD97" s="88">
        <f>'D.2.101.2 - Elektro-techn...'!F39</f>
        <v>0</v>
      </c>
      <c r="BT97" s="25" t="s">
        <v>89</v>
      </c>
      <c r="BV97" s="25" t="s">
        <v>82</v>
      </c>
      <c r="BW97" s="25" t="s">
        <v>97</v>
      </c>
      <c r="BX97" s="25" t="s">
        <v>88</v>
      </c>
      <c r="CL97" s="25" t="s">
        <v>1</v>
      </c>
    </row>
    <row r="98" spans="1:91" s="6" customFormat="1" ht="16.5" customHeight="1">
      <c r="B98" s="74"/>
      <c r="C98" s="75"/>
      <c r="D98" s="209" t="s">
        <v>98</v>
      </c>
      <c r="E98" s="209"/>
      <c r="F98" s="209"/>
      <c r="G98" s="209"/>
      <c r="H98" s="209"/>
      <c r="I98" s="76"/>
      <c r="J98" s="209" t="s">
        <v>99</v>
      </c>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11">
        <f>ROUND(SUM(AG99:AG100),2)</f>
        <v>0</v>
      </c>
      <c r="AH98" s="212"/>
      <c r="AI98" s="212"/>
      <c r="AJ98" s="212"/>
      <c r="AK98" s="212"/>
      <c r="AL98" s="212"/>
      <c r="AM98" s="212"/>
      <c r="AN98" s="213">
        <f t="shared" si="0"/>
        <v>0</v>
      </c>
      <c r="AO98" s="212"/>
      <c r="AP98" s="212"/>
      <c r="AQ98" s="77" t="s">
        <v>86</v>
      </c>
      <c r="AR98" s="74"/>
      <c r="AS98" s="78">
        <f>ROUND(SUM(AS99:AS100),2)</f>
        <v>0</v>
      </c>
      <c r="AT98" s="79">
        <f t="shared" si="1"/>
        <v>0</v>
      </c>
      <c r="AU98" s="80">
        <f>ROUND(SUM(AU99:AU100),5)</f>
        <v>0</v>
      </c>
      <c r="AV98" s="79">
        <f>ROUND(AZ98*L29,2)</f>
        <v>0</v>
      </c>
      <c r="AW98" s="79">
        <f>ROUND(BA98*L30,2)</f>
        <v>0</v>
      </c>
      <c r="AX98" s="79">
        <f>ROUND(BB98*L29,2)</f>
        <v>0</v>
      </c>
      <c r="AY98" s="79">
        <f>ROUND(BC98*L30,2)</f>
        <v>0</v>
      </c>
      <c r="AZ98" s="79">
        <f>ROUND(SUM(AZ99:AZ100),2)</f>
        <v>0</v>
      </c>
      <c r="BA98" s="79">
        <f>ROUND(SUM(BA99:BA100),2)</f>
        <v>0</v>
      </c>
      <c r="BB98" s="79">
        <f>ROUND(SUM(BB99:BB100),2)</f>
        <v>0</v>
      </c>
      <c r="BC98" s="79">
        <f>ROUND(SUM(BC99:BC100),2)</f>
        <v>0</v>
      </c>
      <c r="BD98" s="81">
        <f>ROUND(SUM(BD99:BD100),2)</f>
        <v>0</v>
      </c>
      <c r="BS98" s="82" t="s">
        <v>79</v>
      </c>
      <c r="BT98" s="82" t="s">
        <v>87</v>
      </c>
      <c r="BU98" s="82" t="s">
        <v>81</v>
      </c>
      <c r="BV98" s="82" t="s">
        <v>82</v>
      </c>
      <c r="BW98" s="82" t="s">
        <v>100</v>
      </c>
      <c r="BX98" s="82" t="s">
        <v>5</v>
      </c>
      <c r="CL98" s="82" t="s">
        <v>1</v>
      </c>
      <c r="CM98" s="82" t="s">
        <v>89</v>
      </c>
    </row>
    <row r="99" spans="1:91" s="3" customFormat="1" ht="23.25" customHeight="1">
      <c r="A99" s="83" t="s">
        <v>90</v>
      </c>
      <c r="B99" s="48"/>
      <c r="C99" s="11"/>
      <c r="D99" s="11"/>
      <c r="E99" s="210" t="s">
        <v>101</v>
      </c>
      <c r="F99" s="210"/>
      <c r="G99" s="210"/>
      <c r="H99" s="210"/>
      <c r="I99" s="210"/>
      <c r="J99" s="11"/>
      <c r="K99" s="210" t="s">
        <v>102</v>
      </c>
      <c r="L99" s="210"/>
      <c r="M99" s="210"/>
      <c r="N99" s="210"/>
      <c r="O99" s="210"/>
      <c r="P99" s="210"/>
      <c r="Q99" s="210"/>
      <c r="R99" s="210"/>
      <c r="S99" s="210"/>
      <c r="T99" s="210"/>
      <c r="U99" s="210"/>
      <c r="V99" s="210"/>
      <c r="W99" s="210"/>
      <c r="X99" s="210"/>
      <c r="Y99" s="210"/>
      <c r="Z99" s="210"/>
      <c r="AA99" s="210"/>
      <c r="AB99" s="210"/>
      <c r="AC99" s="210"/>
      <c r="AD99" s="210"/>
      <c r="AE99" s="210"/>
      <c r="AF99" s="210"/>
      <c r="AG99" s="214">
        <f>'D.2.102.1 - Strojně-techn...'!J32</f>
        <v>0</v>
      </c>
      <c r="AH99" s="215"/>
      <c r="AI99" s="215"/>
      <c r="AJ99" s="215"/>
      <c r="AK99" s="215"/>
      <c r="AL99" s="215"/>
      <c r="AM99" s="215"/>
      <c r="AN99" s="214">
        <f t="shared" si="0"/>
        <v>0</v>
      </c>
      <c r="AO99" s="215"/>
      <c r="AP99" s="215"/>
      <c r="AQ99" s="84" t="s">
        <v>93</v>
      </c>
      <c r="AR99" s="48"/>
      <c r="AS99" s="85">
        <v>0</v>
      </c>
      <c r="AT99" s="86">
        <f t="shared" si="1"/>
        <v>0</v>
      </c>
      <c r="AU99" s="87">
        <f>'D.2.102.1 - Strojně-techn...'!P121</f>
        <v>0</v>
      </c>
      <c r="AV99" s="86">
        <f>'D.2.102.1 - Strojně-techn...'!J35</f>
        <v>0</v>
      </c>
      <c r="AW99" s="86">
        <f>'D.2.102.1 - Strojně-techn...'!J36</f>
        <v>0</v>
      </c>
      <c r="AX99" s="86">
        <f>'D.2.102.1 - Strojně-techn...'!J37</f>
        <v>0</v>
      </c>
      <c r="AY99" s="86">
        <f>'D.2.102.1 - Strojně-techn...'!J38</f>
        <v>0</v>
      </c>
      <c r="AZ99" s="86">
        <f>'D.2.102.1 - Strojně-techn...'!F35</f>
        <v>0</v>
      </c>
      <c r="BA99" s="86">
        <f>'D.2.102.1 - Strojně-techn...'!F36</f>
        <v>0</v>
      </c>
      <c r="BB99" s="86">
        <f>'D.2.102.1 - Strojně-techn...'!F37</f>
        <v>0</v>
      </c>
      <c r="BC99" s="86">
        <f>'D.2.102.1 - Strojně-techn...'!F38</f>
        <v>0</v>
      </c>
      <c r="BD99" s="88">
        <f>'D.2.102.1 - Strojně-techn...'!F39</f>
        <v>0</v>
      </c>
      <c r="BT99" s="25" t="s">
        <v>89</v>
      </c>
      <c r="BV99" s="25" t="s">
        <v>82</v>
      </c>
      <c r="BW99" s="25" t="s">
        <v>103</v>
      </c>
      <c r="BX99" s="25" t="s">
        <v>100</v>
      </c>
      <c r="CL99" s="25" t="s">
        <v>1</v>
      </c>
    </row>
    <row r="100" spans="1:91" s="3" customFormat="1" ht="23.25" customHeight="1">
      <c r="A100" s="83" t="s">
        <v>90</v>
      </c>
      <c r="B100" s="48"/>
      <c r="C100" s="11"/>
      <c r="D100" s="11"/>
      <c r="E100" s="210" t="s">
        <v>104</v>
      </c>
      <c r="F100" s="210"/>
      <c r="G100" s="210"/>
      <c r="H100" s="210"/>
      <c r="I100" s="210"/>
      <c r="J100" s="11"/>
      <c r="K100" s="210" t="s">
        <v>105</v>
      </c>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4">
        <f>'D.2.102.2 - Elektro-techn...'!J32</f>
        <v>0</v>
      </c>
      <c r="AH100" s="215"/>
      <c r="AI100" s="215"/>
      <c r="AJ100" s="215"/>
      <c r="AK100" s="215"/>
      <c r="AL100" s="215"/>
      <c r="AM100" s="215"/>
      <c r="AN100" s="214">
        <f t="shared" si="0"/>
        <v>0</v>
      </c>
      <c r="AO100" s="215"/>
      <c r="AP100" s="215"/>
      <c r="AQ100" s="84" t="s">
        <v>93</v>
      </c>
      <c r="AR100" s="48"/>
      <c r="AS100" s="85">
        <v>0</v>
      </c>
      <c r="AT100" s="86">
        <f t="shared" si="1"/>
        <v>0</v>
      </c>
      <c r="AU100" s="87">
        <f>'D.2.102.2 - Elektro-techn...'!P124</f>
        <v>0</v>
      </c>
      <c r="AV100" s="86">
        <f>'D.2.102.2 - Elektro-techn...'!J35</f>
        <v>0</v>
      </c>
      <c r="AW100" s="86">
        <f>'D.2.102.2 - Elektro-techn...'!J36</f>
        <v>0</v>
      </c>
      <c r="AX100" s="86">
        <f>'D.2.102.2 - Elektro-techn...'!J37</f>
        <v>0</v>
      </c>
      <c r="AY100" s="86">
        <f>'D.2.102.2 - Elektro-techn...'!J38</f>
        <v>0</v>
      </c>
      <c r="AZ100" s="86">
        <f>'D.2.102.2 - Elektro-techn...'!F35</f>
        <v>0</v>
      </c>
      <c r="BA100" s="86">
        <f>'D.2.102.2 - Elektro-techn...'!F36</f>
        <v>0</v>
      </c>
      <c r="BB100" s="86">
        <f>'D.2.102.2 - Elektro-techn...'!F37</f>
        <v>0</v>
      </c>
      <c r="BC100" s="86">
        <f>'D.2.102.2 - Elektro-techn...'!F38</f>
        <v>0</v>
      </c>
      <c r="BD100" s="88">
        <f>'D.2.102.2 - Elektro-techn...'!F39</f>
        <v>0</v>
      </c>
      <c r="BT100" s="25" t="s">
        <v>89</v>
      </c>
      <c r="BV100" s="25" t="s">
        <v>82</v>
      </c>
      <c r="BW100" s="25" t="s">
        <v>106</v>
      </c>
      <c r="BX100" s="25" t="s">
        <v>100</v>
      </c>
      <c r="CL100" s="25" t="s">
        <v>1</v>
      </c>
    </row>
    <row r="101" spans="1:91" s="6" customFormat="1" ht="24.75" customHeight="1">
      <c r="B101" s="74"/>
      <c r="C101" s="75"/>
      <c r="D101" s="209" t="s">
        <v>107</v>
      </c>
      <c r="E101" s="209"/>
      <c r="F101" s="209"/>
      <c r="G101" s="209"/>
      <c r="H101" s="209"/>
      <c r="I101" s="76"/>
      <c r="J101" s="209" t="s">
        <v>108</v>
      </c>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11">
        <f>ROUND(SUM(AG102:AG103),2)</f>
        <v>0</v>
      </c>
      <c r="AH101" s="212"/>
      <c r="AI101" s="212"/>
      <c r="AJ101" s="212"/>
      <c r="AK101" s="212"/>
      <c r="AL101" s="212"/>
      <c r="AM101" s="212"/>
      <c r="AN101" s="213">
        <f t="shared" si="0"/>
        <v>0</v>
      </c>
      <c r="AO101" s="212"/>
      <c r="AP101" s="212"/>
      <c r="AQ101" s="77" t="s">
        <v>86</v>
      </c>
      <c r="AR101" s="74"/>
      <c r="AS101" s="78">
        <f>ROUND(SUM(AS102:AS103),2)</f>
        <v>0</v>
      </c>
      <c r="AT101" s="79">
        <f t="shared" si="1"/>
        <v>0</v>
      </c>
      <c r="AU101" s="80">
        <f>ROUND(SUM(AU102:AU103),5)</f>
        <v>0</v>
      </c>
      <c r="AV101" s="79">
        <f>ROUND(AZ101*L29,2)</f>
        <v>0</v>
      </c>
      <c r="AW101" s="79">
        <f>ROUND(BA101*L30,2)</f>
        <v>0</v>
      </c>
      <c r="AX101" s="79">
        <f>ROUND(BB101*L29,2)</f>
        <v>0</v>
      </c>
      <c r="AY101" s="79">
        <f>ROUND(BC101*L30,2)</f>
        <v>0</v>
      </c>
      <c r="AZ101" s="79">
        <f>ROUND(SUM(AZ102:AZ103),2)</f>
        <v>0</v>
      </c>
      <c r="BA101" s="79">
        <f>ROUND(SUM(BA102:BA103),2)</f>
        <v>0</v>
      </c>
      <c r="BB101" s="79">
        <f>ROUND(SUM(BB102:BB103),2)</f>
        <v>0</v>
      </c>
      <c r="BC101" s="79">
        <f>ROUND(SUM(BC102:BC103),2)</f>
        <v>0</v>
      </c>
      <c r="BD101" s="81">
        <f>ROUND(SUM(BD102:BD103),2)</f>
        <v>0</v>
      </c>
      <c r="BS101" s="82" t="s">
        <v>79</v>
      </c>
      <c r="BT101" s="82" t="s">
        <v>87</v>
      </c>
      <c r="BU101" s="82" t="s">
        <v>81</v>
      </c>
      <c r="BV101" s="82" t="s">
        <v>82</v>
      </c>
      <c r="BW101" s="82" t="s">
        <v>109</v>
      </c>
      <c r="BX101" s="82" t="s">
        <v>5</v>
      </c>
      <c r="CL101" s="82" t="s">
        <v>1</v>
      </c>
      <c r="CM101" s="82" t="s">
        <v>89</v>
      </c>
    </row>
    <row r="102" spans="1:91" s="3" customFormat="1" ht="23.25" customHeight="1">
      <c r="A102" s="83" t="s">
        <v>90</v>
      </c>
      <c r="B102" s="48"/>
      <c r="C102" s="11"/>
      <c r="D102" s="11"/>
      <c r="E102" s="210" t="s">
        <v>110</v>
      </c>
      <c r="F102" s="210"/>
      <c r="G102" s="210"/>
      <c r="H102" s="210"/>
      <c r="I102" s="210"/>
      <c r="J102" s="11"/>
      <c r="K102" s="210" t="s">
        <v>111</v>
      </c>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4">
        <f>'F.2.103.1 - Strojně-techn...'!J32</f>
        <v>0</v>
      </c>
      <c r="AH102" s="215"/>
      <c r="AI102" s="215"/>
      <c r="AJ102" s="215"/>
      <c r="AK102" s="215"/>
      <c r="AL102" s="215"/>
      <c r="AM102" s="215"/>
      <c r="AN102" s="214">
        <f t="shared" si="0"/>
        <v>0</v>
      </c>
      <c r="AO102" s="215"/>
      <c r="AP102" s="215"/>
      <c r="AQ102" s="84" t="s">
        <v>93</v>
      </c>
      <c r="AR102" s="48"/>
      <c r="AS102" s="85">
        <v>0</v>
      </c>
      <c r="AT102" s="86">
        <f t="shared" si="1"/>
        <v>0</v>
      </c>
      <c r="AU102" s="87">
        <f>'F.2.103.1 - Strojně-techn...'!P121</f>
        <v>0</v>
      </c>
      <c r="AV102" s="86">
        <f>'F.2.103.1 - Strojně-techn...'!J35</f>
        <v>0</v>
      </c>
      <c r="AW102" s="86">
        <f>'F.2.103.1 - Strojně-techn...'!J36</f>
        <v>0</v>
      </c>
      <c r="AX102" s="86">
        <f>'F.2.103.1 - Strojně-techn...'!J37</f>
        <v>0</v>
      </c>
      <c r="AY102" s="86">
        <f>'F.2.103.1 - Strojně-techn...'!J38</f>
        <v>0</v>
      </c>
      <c r="AZ102" s="86">
        <f>'F.2.103.1 - Strojně-techn...'!F35</f>
        <v>0</v>
      </c>
      <c r="BA102" s="86">
        <f>'F.2.103.1 - Strojně-techn...'!F36</f>
        <v>0</v>
      </c>
      <c r="BB102" s="86">
        <f>'F.2.103.1 - Strojně-techn...'!F37</f>
        <v>0</v>
      </c>
      <c r="BC102" s="86">
        <f>'F.2.103.1 - Strojně-techn...'!F38</f>
        <v>0</v>
      </c>
      <c r="BD102" s="88">
        <f>'F.2.103.1 - Strojně-techn...'!F39</f>
        <v>0</v>
      </c>
      <c r="BT102" s="25" t="s">
        <v>89</v>
      </c>
      <c r="BV102" s="25" t="s">
        <v>82</v>
      </c>
      <c r="BW102" s="25" t="s">
        <v>112</v>
      </c>
      <c r="BX102" s="25" t="s">
        <v>109</v>
      </c>
      <c r="CL102" s="25" t="s">
        <v>1</v>
      </c>
    </row>
    <row r="103" spans="1:91" s="3" customFormat="1" ht="23.25" customHeight="1">
      <c r="A103" s="83" t="s">
        <v>90</v>
      </c>
      <c r="B103" s="48"/>
      <c r="C103" s="11"/>
      <c r="D103" s="11"/>
      <c r="E103" s="210" t="s">
        <v>113</v>
      </c>
      <c r="F103" s="210"/>
      <c r="G103" s="210"/>
      <c r="H103" s="210"/>
      <c r="I103" s="210"/>
      <c r="J103" s="11"/>
      <c r="K103" s="210" t="s">
        <v>114</v>
      </c>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4">
        <f>'F.2.103.2 - Elektro-techn...'!J32</f>
        <v>0</v>
      </c>
      <c r="AH103" s="215"/>
      <c r="AI103" s="215"/>
      <c r="AJ103" s="215"/>
      <c r="AK103" s="215"/>
      <c r="AL103" s="215"/>
      <c r="AM103" s="215"/>
      <c r="AN103" s="214">
        <f t="shared" si="0"/>
        <v>0</v>
      </c>
      <c r="AO103" s="215"/>
      <c r="AP103" s="215"/>
      <c r="AQ103" s="84" t="s">
        <v>93</v>
      </c>
      <c r="AR103" s="48"/>
      <c r="AS103" s="85">
        <v>0</v>
      </c>
      <c r="AT103" s="86">
        <f t="shared" si="1"/>
        <v>0</v>
      </c>
      <c r="AU103" s="87">
        <f>'F.2.103.2 - Elektro-techn...'!P125</f>
        <v>0</v>
      </c>
      <c r="AV103" s="86">
        <f>'F.2.103.2 - Elektro-techn...'!J35</f>
        <v>0</v>
      </c>
      <c r="AW103" s="86">
        <f>'F.2.103.2 - Elektro-techn...'!J36</f>
        <v>0</v>
      </c>
      <c r="AX103" s="86">
        <f>'F.2.103.2 - Elektro-techn...'!J37</f>
        <v>0</v>
      </c>
      <c r="AY103" s="86">
        <f>'F.2.103.2 - Elektro-techn...'!J38</f>
        <v>0</v>
      </c>
      <c r="AZ103" s="86">
        <f>'F.2.103.2 - Elektro-techn...'!F35</f>
        <v>0</v>
      </c>
      <c r="BA103" s="86">
        <f>'F.2.103.2 - Elektro-techn...'!F36</f>
        <v>0</v>
      </c>
      <c r="BB103" s="86">
        <f>'F.2.103.2 - Elektro-techn...'!F37</f>
        <v>0</v>
      </c>
      <c r="BC103" s="86">
        <f>'F.2.103.2 - Elektro-techn...'!F38</f>
        <v>0</v>
      </c>
      <c r="BD103" s="88">
        <f>'F.2.103.2 - Elektro-techn...'!F39</f>
        <v>0</v>
      </c>
      <c r="BT103" s="25" t="s">
        <v>89</v>
      </c>
      <c r="BV103" s="25" t="s">
        <v>82</v>
      </c>
      <c r="BW103" s="25" t="s">
        <v>115</v>
      </c>
      <c r="BX103" s="25" t="s">
        <v>109</v>
      </c>
      <c r="CL103" s="25" t="s">
        <v>1</v>
      </c>
    </row>
    <row r="104" spans="1:91" s="6" customFormat="1" ht="16.5" customHeight="1">
      <c r="B104" s="74"/>
      <c r="C104" s="75"/>
      <c r="D104" s="209" t="s">
        <v>116</v>
      </c>
      <c r="E104" s="209"/>
      <c r="F104" s="209"/>
      <c r="G104" s="209"/>
      <c r="H104" s="209"/>
      <c r="I104" s="76"/>
      <c r="J104" s="209" t="s">
        <v>117</v>
      </c>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11">
        <f>ROUND(SUM(AG105:AG106),2)</f>
        <v>0</v>
      </c>
      <c r="AH104" s="212"/>
      <c r="AI104" s="212"/>
      <c r="AJ104" s="212"/>
      <c r="AK104" s="212"/>
      <c r="AL104" s="212"/>
      <c r="AM104" s="212"/>
      <c r="AN104" s="213">
        <f t="shared" si="0"/>
        <v>0</v>
      </c>
      <c r="AO104" s="212"/>
      <c r="AP104" s="212"/>
      <c r="AQ104" s="77" t="s">
        <v>86</v>
      </c>
      <c r="AR104" s="74"/>
      <c r="AS104" s="78">
        <f>ROUND(SUM(AS105:AS106),2)</f>
        <v>0</v>
      </c>
      <c r="AT104" s="79">
        <f t="shared" si="1"/>
        <v>0</v>
      </c>
      <c r="AU104" s="80">
        <f>ROUND(SUM(AU105:AU106),5)</f>
        <v>0</v>
      </c>
      <c r="AV104" s="79">
        <f>ROUND(AZ104*L29,2)</f>
        <v>0</v>
      </c>
      <c r="AW104" s="79">
        <f>ROUND(BA104*L30,2)</f>
        <v>0</v>
      </c>
      <c r="AX104" s="79">
        <f>ROUND(BB104*L29,2)</f>
        <v>0</v>
      </c>
      <c r="AY104" s="79">
        <f>ROUND(BC104*L30,2)</f>
        <v>0</v>
      </c>
      <c r="AZ104" s="79">
        <f>ROUND(SUM(AZ105:AZ106),2)</f>
        <v>0</v>
      </c>
      <c r="BA104" s="79">
        <f>ROUND(SUM(BA105:BA106),2)</f>
        <v>0</v>
      </c>
      <c r="BB104" s="79">
        <f>ROUND(SUM(BB105:BB106),2)</f>
        <v>0</v>
      </c>
      <c r="BC104" s="79">
        <f>ROUND(SUM(BC105:BC106),2)</f>
        <v>0</v>
      </c>
      <c r="BD104" s="81">
        <f>ROUND(SUM(BD105:BD106),2)</f>
        <v>0</v>
      </c>
      <c r="BS104" s="82" t="s">
        <v>79</v>
      </c>
      <c r="BT104" s="82" t="s">
        <v>87</v>
      </c>
      <c r="BU104" s="82" t="s">
        <v>81</v>
      </c>
      <c r="BV104" s="82" t="s">
        <v>82</v>
      </c>
      <c r="BW104" s="82" t="s">
        <v>118</v>
      </c>
      <c r="BX104" s="82" t="s">
        <v>5</v>
      </c>
      <c r="CL104" s="82" t="s">
        <v>1</v>
      </c>
      <c r="CM104" s="82" t="s">
        <v>89</v>
      </c>
    </row>
    <row r="105" spans="1:91" s="3" customFormat="1" ht="16.5" customHeight="1">
      <c r="A105" s="83" t="s">
        <v>90</v>
      </c>
      <c r="B105" s="48"/>
      <c r="C105" s="11"/>
      <c r="D105" s="11"/>
      <c r="E105" s="210" t="s">
        <v>119</v>
      </c>
      <c r="F105" s="210"/>
      <c r="G105" s="210"/>
      <c r="H105" s="210"/>
      <c r="I105" s="210"/>
      <c r="J105" s="11"/>
      <c r="K105" s="210" t="s">
        <v>120</v>
      </c>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4">
        <f>'D.2.104.1 - Strojně-techn...'!J32</f>
        <v>0</v>
      </c>
      <c r="AH105" s="215"/>
      <c r="AI105" s="215"/>
      <c r="AJ105" s="215"/>
      <c r="AK105" s="215"/>
      <c r="AL105" s="215"/>
      <c r="AM105" s="215"/>
      <c r="AN105" s="214">
        <f t="shared" si="0"/>
        <v>0</v>
      </c>
      <c r="AO105" s="215"/>
      <c r="AP105" s="215"/>
      <c r="AQ105" s="84" t="s">
        <v>93</v>
      </c>
      <c r="AR105" s="48"/>
      <c r="AS105" s="85">
        <v>0</v>
      </c>
      <c r="AT105" s="86">
        <f t="shared" si="1"/>
        <v>0</v>
      </c>
      <c r="AU105" s="87">
        <f>'D.2.104.1 - Strojně-techn...'!P121</f>
        <v>0</v>
      </c>
      <c r="AV105" s="86">
        <f>'D.2.104.1 - Strojně-techn...'!J35</f>
        <v>0</v>
      </c>
      <c r="AW105" s="86">
        <f>'D.2.104.1 - Strojně-techn...'!J36</f>
        <v>0</v>
      </c>
      <c r="AX105" s="86">
        <f>'D.2.104.1 - Strojně-techn...'!J37</f>
        <v>0</v>
      </c>
      <c r="AY105" s="86">
        <f>'D.2.104.1 - Strojně-techn...'!J38</f>
        <v>0</v>
      </c>
      <c r="AZ105" s="86">
        <f>'D.2.104.1 - Strojně-techn...'!F35</f>
        <v>0</v>
      </c>
      <c r="BA105" s="86">
        <f>'D.2.104.1 - Strojně-techn...'!F36</f>
        <v>0</v>
      </c>
      <c r="BB105" s="86">
        <f>'D.2.104.1 - Strojně-techn...'!F37</f>
        <v>0</v>
      </c>
      <c r="BC105" s="86">
        <f>'D.2.104.1 - Strojně-techn...'!F38</f>
        <v>0</v>
      </c>
      <c r="BD105" s="88">
        <f>'D.2.104.1 - Strojně-techn...'!F39</f>
        <v>0</v>
      </c>
      <c r="BT105" s="25" t="s">
        <v>89</v>
      </c>
      <c r="BV105" s="25" t="s">
        <v>82</v>
      </c>
      <c r="BW105" s="25" t="s">
        <v>121</v>
      </c>
      <c r="BX105" s="25" t="s">
        <v>118</v>
      </c>
      <c r="CL105" s="25" t="s">
        <v>1</v>
      </c>
    </row>
    <row r="106" spans="1:91" s="3" customFormat="1" ht="16.5" customHeight="1">
      <c r="A106" s="83" t="s">
        <v>90</v>
      </c>
      <c r="B106" s="48"/>
      <c r="C106" s="11"/>
      <c r="D106" s="11"/>
      <c r="E106" s="210" t="s">
        <v>122</v>
      </c>
      <c r="F106" s="210"/>
      <c r="G106" s="210"/>
      <c r="H106" s="210"/>
      <c r="I106" s="210"/>
      <c r="J106" s="11"/>
      <c r="K106" s="210" t="s">
        <v>123</v>
      </c>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4">
        <f>'D.2.104.2 - Elektro-techn...'!J32</f>
        <v>0</v>
      </c>
      <c r="AH106" s="215"/>
      <c r="AI106" s="215"/>
      <c r="AJ106" s="215"/>
      <c r="AK106" s="215"/>
      <c r="AL106" s="215"/>
      <c r="AM106" s="215"/>
      <c r="AN106" s="214">
        <f t="shared" si="0"/>
        <v>0</v>
      </c>
      <c r="AO106" s="215"/>
      <c r="AP106" s="215"/>
      <c r="AQ106" s="84" t="s">
        <v>93</v>
      </c>
      <c r="AR106" s="48"/>
      <c r="AS106" s="85">
        <v>0</v>
      </c>
      <c r="AT106" s="86">
        <f t="shared" si="1"/>
        <v>0</v>
      </c>
      <c r="AU106" s="87">
        <f>'D.2.104.2 - Elektro-techn...'!P126</f>
        <v>0</v>
      </c>
      <c r="AV106" s="86">
        <f>'D.2.104.2 - Elektro-techn...'!J35</f>
        <v>0</v>
      </c>
      <c r="AW106" s="86">
        <f>'D.2.104.2 - Elektro-techn...'!J36</f>
        <v>0</v>
      </c>
      <c r="AX106" s="86">
        <f>'D.2.104.2 - Elektro-techn...'!J37</f>
        <v>0</v>
      </c>
      <c r="AY106" s="86">
        <f>'D.2.104.2 - Elektro-techn...'!J38</f>
        <v>0</v>
      </c>
      <c r="AZ106" s="86">
        <f>'D.2.104.2 - Elektro-techn...'!F35</f>
        <v>0</v>
      </c>
      <c r="BA106" s="86">
        <f>'D.2.104.2 - Elektro-techn...'!F36</f>
        <v>0</v>
      </c>
      <c r="BB106" s="86">
        <f>'D.2.104.2 - Elektro-techn...'!F37</f>
        <v>0</v>
      </c>
      <c r="BC106" s="86">
        <f>'D.2.104.2 - Elektro-techn...'!F38</f>
        <v>0</v>
      </c>
      <c r="BD106" s="88">
        <f>'D.2.104.2 - Elektro-techn...'!F39</f>
        <v>0</v>
      </c>
      <c r="BT106" s="25" t="s">
        <v>89</v>
      </c>
      <c r="BV106" s="25" t="s">
        <v>82</v>
      </c>
      <c r="BW106" s="25" t="s">
        <v>124</v>
      </c>
      <c r="BX106" s="25" t="s">
        <v>118</v>
      </c>
      <c r="CL106" s="25" t="s">
        <v>1</v>
      </c>
    </row>
    <row r="107" spans="1:91" s="6" customFormat="1" ht="16.5" customHeight="1">
      <c r="B107" s="74"/>
      <c r="C107" s="75"/>
      <c r="D107" s="209" t="s">
        <v>125</v>
      </c>
      <c r="E107" s="209"/>
      <c r="F107" s="209"/>
      <c r="G107" s="209"/>
      <c r="H107" s="209"/>
      <c r="I107" s="76"/>
      <c r="J107" s="209" t="s">
        <v>126</v>
      </c>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11">
        <f>ROUND(SUM(AG108:AG113),2)</f>
        <v>0</v>
      </c>
      <c r="AH107" s="212"/>
      <c r="AI107" s="212"/>
      <c r="AJ107" s="212"/>
      <c r="AK107" s="212"/>
      <c r="AL107" s="212"/>
      <c r="AM107" s="212"/>
      <c r="AN107" s="213">
        <f t="shared" si="0"/>
        <v>0</v>
      </c>
      <c r="AO107" s="212"/>
      <c r="AP107" s="212"/>
      <c r="AQ107" s="77" t="s">
        <v>127</v>
      </c>
      <c r="AR107" s="74"/>
      <c r="AS107" s="78">
        <f>ROUND(SUM(AS108:AS113),2)</f>
        <v>0</v>
      </c>
      <c r="AT107" s="79">
        <f t="shared" si="1"/>
        <v>0</v>
      </c>
      <c r="AU107" s="80">
        <f>ROUND(SUM(AU108:AU113),5)</f>
        <v>0</v>
      </c>
      <c r="AV107" s="79">
        <f>ROUND(AZ107*L29,2)</f>
        <v>0</v>
      </c>
      <c r="AW107" s="79">
        <f>ROUND(BA107*L30,2)</f>
        <v>0</v>
      </c>
      <c r="AX107" s="79">
        <f>ROUND(BB107*L29,2)</f>
        <v>0</v>
      </c>
      <c r="AY107" s="79">
        <f>ROUND(BC107*L30,2)</f>
        <v>0</v>
      </c>
      <c r="AZ107" s="79">
        <f>ROUND(SUM(AZ108:AZ113),2)</f>
        <v>0</v>
      </c>
      <c r="BA107" s="79">
        <f>ROUND(SUM(BA108:BA113),2)</f>
        <v>0</v>
      </c>
      <c r="BB107" s="79">
        <f>ROUND(SUM(BB108:BB113),2)</f>
        <v>0</v>
      </c>
      <c r="BC107" s="79">
        <f>ROUND(SUM(BC108:BC113),2)</f>
        <v>0</v>
      </c>
      <c r="BD107" s="81">
        <f>ROUND(SUM(BD108:BD113),2)</f>
        <v>0</v>
      </c>
      <c r="BS107" s="82" t="s">
        <v>79</v>
      </c>
      <c r="BT107" s="82" t="s">
        <v>87</v>
      </c>
      <c r="BU107" s="82" t="s">
        <v>81</v>
      </c>
      <c r="BV107" s="82" t="s">
        <v>82</v>
      </c>
      <c r="BW107" s="82" t="s">
        <v>128</v>
      </c>
      <c r="BX107" s="82" t="s">
        <v>5</v>
      </c>
      <c r="CL107" s="82" t="s">
        <v>1</v>
      </c>
      <c r="CM107" s="82" t="s">
        <v>89</v>
      </c>
    </row>
    <row r="108" spans="1:91" s="3" customFormat="1" ht="16.5" customHeight="1">
      <c r="A108" s="83" t="s">
        <v>90</v>
      </c>
      <c r="B108" s="48"/>
      <c r="C108" s="11"/>
      <c r="D108" s="11"/>
      <c r="E108" s="210" t="s">
        <v>129</v>
      </c>
      <c r="F108" s="210"/>
      <c r="G108" s="210"/>
      <c r="H108" s="210"/>
      <c r="I108" s="210"/>
      <c r="J108" s="11"/>
      <c r="K108" s="210" t="s">
        <v>130</v>
      </c>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4">
        <f>'D.1.403.1 - Architektonic...'!J32</f>
        <v>0</v>
      </c>
      <c r="AH108" s="215"/>
      <c r="AI108" s="215"/>
      <c r="AJ108" s="215"/>
      <c r="AK108" s="215"/>
      <c r="AL108" s="215"/>
      <c r="AM108" s="215"/>
      <c r="AN108" s="214">
        <f t="shared" si="0"/>
        <v>0</v>
      </c>
      <c r="AO108" s="215"/>
      <c r="AP108" s="215"/>
      <c r="AQ108" s="84" t="s">
        <v>93</v>
      </c>
      <c r="AR108" s="48"/>
      <c r="AS108" s="85">
        <v>0</v>
      </c>
      <c r="AT108" s="86">
        <f t="shared" si="1"/>
        <v>0</v>
      </c>
      <c r="AU108" s="87">
        <f>'D.1.403.1 - Architektonic...'!P142</f>
        <v>0</v>
      </c>
      <c r="AV108" s="86">
        <f>'D.1.403.1 - Architektonic...'!J35</f>
        <v>0</v>
      </c>
      <c r="AW108" s="86">
        <f>'D.1.403.1 - Architektonic...'!J36</f>
        <v>0</v>
      </c>
      <c r="AX108" s="86">
        <f>'D.1.403.1 - Architektonic...'!J37</f>
        <v>0</v>
      </c>
      <c r="AY108" s="86">
        <f>'D.1.403.1 - Architektonic...'!J38</f>
        <v>0</v>
      </c>
      <c r="AZ108" s="86">
        <f>'D.1.403.1 - Architektonic...'!F35</f>
        <v>0</v>
      </c>
      <c r="BA108" s="86">
        <f>'D.1.403.1 - Architektonic...'!F36</f>
        <v>0</v>
      </c>
      <c r="BB108" s="86">
        <f>'D.1.403.1 - Architektonic...'!F37</f>
        <v>0</v>
      </c>
      <c r="BC108" s="86">
        <f>'D.1.403.1 - Architektonic...'!F38</f>
        <v>0</v>
      </c>
      <c r="BD108" s="88">
        <f>'D.1.403.1 - Architektonic...'!F39</f>
        <v>0</v>
      </c>
      <c r="BT108" s="25" t="s">
        <v>89</v>
      </c>
      <c r="BV108" s="25" t="s">
        <v>82</v>
      </c>
      <c r="BW108" s="25" t="s">
        <v>131</v>
      </c>
      <c r="BX108" s="25" t="s">
        <v>128</v>
      </c>
      <c r="CL108" s="25" t="s">
        <v>1</v>
      </c>
    </row>
    <row r="109" spans="1:91" s="3" customFormat="1" ht="16.5" customHeight="1">
      <c r="A109" s="83" t="s">
        <v>90</v>
      </c>
      <c r="B109" s="48"/>
      <c r="C109" s="11"/>
      <c r="D109" s="11"/>
      <c r="E109" s="210" t="s">
        <v>132</v>
      </c>
      <c r="F109" s="210"/>
      <c r="G109" s="210"/>
      <c r="H109" s="210"/>
      <c r="I109" s="210"/>
      <c r="J109" s="11"/>
      <c r="K109" s="210" t="s">
        <v>133</v>
      </c>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4">
        <f>'D.1.403.2 - Stavebně-kons...'!J32</f>
        <v>0</v>
      </c>
      <c r="AH109" s="215"/>
      <c r="AI109" s="215"/>
      <c r="AJ109" s="215"/>
      <c r="AK109" s="215"/>
      <c r="AL109" s="215"/>
      <c r="AM109" s="215"/>
      <c r="AN109" s="214">
        <f t="shared" si="0"/>
        <v>0</v>
      </c>
      <c r="AO109" s="215"/>
      <c r="AP109" s="215"/>
      <c r="AQ109" s="84" t="s">
        <v>93</v>
      </c>
      <c r="AR109" s="48"/>
      <c r="AS109" s="85">
        <v>0</v>
      </c>
      <c r="AT109" s="86">
        <f t="shared" si="1"/>
        <v>0</v>
      </c>
      <c r="AU109" s="87">
        <f>'D.1.403.2 - Stavebně-kons...'!P126</f>
        <v>0</v>
      </c>
      <c r="AV109" s="86">
        <f>'D.1.403.2 - Stavebně-kons...'!J35</f>
        <v>0</v>
      </c>
      <c r="AW109" s="86">
        <f>'D.1.403.2 - Stavebně-kons...'!J36</f>
        <v>0</v>
      </c>
      <c r="AX109" s="86">
        <f>'D.1.403.2 - Stavebně-kons...'!J37</f>
        <v>0</v>
      </c>
      <c r="AY109" s="86">
        <f>'D.1.403.2 - Stavebně-kons...'!J38</f>
        <v>0</v>
      </c>
      <c r="AZ109" s="86">
        <f>'D.1.403.2 - Stavebně-kons...'!F35</f>
        <v>0</v>
      </c>
      <c r="BA109" s="86">
        <f>'D.1.403.2 - Stavebně-kons...'!F36</f>
        <v>0</v>
      </c>
      <c r="BB109" s="86">
        <f>'D.1.403.2 - Stavebně-kons...'!F37</f>
        <v>0</v>
      </c>
      <c r="BC109" s="86">
        <f>'D.1.403.2 - Stavebně-kons...'!F38</f>
        <v>0</v>
      </c>
      <c r="BD109" s="88">
        <f>'D.1.403.2 - Stavebně-kons...'!F39</f>
        <v>0</v>
      </c>
      <c r="BT109" s="25" t="s">
        <v>89</v>
      </c>
      <c r="BV109" s="25" t="s">
        <v>82</v>
      </c>
      <c r="BW109" s="25" t="s">
        <v>134</v>
      </c>
      <c r="BX109" s="25" t="s">
        <v>128</v>
      </c>
      <c r="CL109" s="25" t="s">
        <v>1</v>
      </c>
    </row>
    <row r="110" spans="1:91" s="3" customFormat="1" ht="16.5" customHeight="1">
      <c r="A110" s="83" t="s">
        <v>90</v>
      </c>
      <c r="B110" s="48"/>
      <c r="C110" s="11"/>
      <c r="D110" s="11"/>
      <c r="E110" s="210" t="s">
        <v>135</v>
      </c>
      <c r="F110" s="210"/>
      <c r="G110" s="210"/>
      <c r="H110" s="210"/>
      <c r="I110" s="210"/>
      <c r="J110" s="11"/>
      <c r="K110" s="210" t="s">
        <v>136</v>
      </c>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4">
        <f>'D.1.403.3 - Stavební elek...'!J32</f>
        <v>0</v>
      </c>
      <c r="AH110" s="215"/>
      <c r="AI110" s="215"/>
      <c r="AJ110" s="215"/>
      <c r="AK110" s="215"/>
      <c r="AL110" s="215"/>
      <c r="AM110" s="215"/>
      <c r="AN110" s="214">
        <f t="shared" si="0"/>
        <v>0</v>
      </c>
      <c r="AO110" s="215"/>
      <c r="AP110" s="215"/>
      <c r="AQ110" s="84" t="s">
        <v>93</v>
      </c>
      <c r="AR110" s="48"/>
      <c r="AS110" s="85">
        <v>0</v>
      </c>
      <c r="AT110" s="86">
        <f t="shared" si="1"/>
        <v>0</v>
      </c>
      <c r="AU110" s="87">
        <f>'D.1.403.3 - Stavební elek...'!P125</f>
        <v>0</v>
      </c>
      <c r="AV110" s="86">
        <f>'D.1.403.3 - Stavební elek...'!J35</f>
        <v>0</v>
      </c>
      <c r="AW110" s="86">
        <f>'D.1.403.3 - Stavební elek...'!J36</f>
        <v>0</v>
      </c>
      <c r="AX110" s="86">
        <f>'D.1.403.3 - Stavební elek...'!J37</f>
        <v>0</v>
      </c>
      <c r="AY110" s="86">
        <f>'D.1.403.3 - Stavební elek...'!J38</f>
        <v>0</v>
      </c>
      <c r="AZ110" s="86">
        <f>'D.1.403.3 - Stavební elek...'!F35</f>
        <v>0</v>
      </c>
      <c r="BA110" s="86">
        <f>'D.1.403.3 - Stavební elek...'!F36</f>
        <v>0</v>
      </c>
      <c r="BB110" s="86">
        <f>'D.1.403.3 - Stavební elek...'!F37</f>
        <v>0</v>
      </c>
      <c r="BC110" s="86">
        <f>'D.1.403.3 - Stavební elek...'!F38</f>
        <v>0</v>
      </c>
      <c r="BD110" s="88">
        <f>'D.1.403.3 - Stavební elek...'!F39</f>
        <v>0</v>
      </c>
      <c r="BT110" s="25" t="s">
        <v>89</v>
      </c>
      <c r="BV110" s="25" t="s">
        <v>82</v>
      </c>
      <c r="BW110" s="25" t="s">
        <v>137</v>
      </c>
      <c r="BX110" s="25" t="s">
        <v>128</v>
      </c>
      <c r="CL110" s="25" t="s">
        <v>1</v>
      </c>
    </row>
    <row r="111" spans="1:91" s="3" customFormat="1" ht="16.5" customHeight="1">
      <c r="A111" s="83" t="s">
        <v>90</v>
      </c>
      <c r="B111" s="48"/>
      <c r="C111" s="11"/>
      <c r="D111" s="11"/>
      <c r="E111" s="210" t="s">
        <v>138</v>
      </c>
      <c r="F111" s="210"/>
      <c r="G111" s="210"/>
      <c r="H111" s="210"/>
      <c r="I111" s="210"/>
      <c r="J111" s="11"/>
      <c r="K111" s="210" t="s">
        <v>139</v>
      </c>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4">
        <f>'D.1.403.4 - Vzduchotechnika'!J32</f>
        <v>0</v>
      </c>
      <c r="AH111" s="215"/>
      <c r="AI111" s="215"/>
      <c r="AJ111" s="215"/>
      <c r="AK111" s="215"/>
      <c r="AL111" s="215"/>
      <c r="AM111" s="215"/>
      <c r="AN111" s="214">
        <f t="shared" si="0"/>
        <v>0</v>
      </c>
      <c r="AO111" s="215"/>
      <c r="AP111" s="215"/>
      <c r="AQ111" s="84" t="s">
        <v>93</v>
      </c>
      <c r="AR111" s="48"/>
      <c r="AS111" s="85">
        <v>0</v>
      </c>
      <c r="AT111" s="86">
        <f t="shared" si="1"/>
        <v>0</v>
      </c>
      <c r="AU111" s="87">
        <f>'D.1.403.4 - Vzduchotechnika'!P125</f>
        <v>0</v>
      </c>
      <c r="AV111" s="86">
        <f>'D.1.403.4 - Vzduchotechnika'!J35</f>
        <v>0</v>
      </c>
      <c r="AW111" s="86">
        <f>'D.1.403.4 - Vzduchotechnika'!J36</f>
        <v>0</v>
      </c>
      <c r="AX111" s="86">
        <f>'D.1.403.4 - Vzduchotechnika'!J37</f>
        <v>0</v>
      </c>
      <c r="AY111" s="86">
        <f>'D.1.403.4 - Vzduchotechnika'!J38</f>
        <v>0</v>
      </c>
      <c r="AZ111" s="86">
        <f>'D.1.403.4 - Vzduchotechnika'!F35</f>
        <v>0</v>
      </c>
      <c r="BA111" s="86">
        <f>'D.1.403.4 - Vzduchotechnika'!F36</f>
        <v>0</v>
      </c>
      <c r="BB111" s="86">
        <f>'D.1.403.4 - Vzduchotechnika'!F37</f>
        <v>0</v>
      </c>
      <c r="BC111" s="86">
        <f>'D.1.403.4 - Vzduchotechnika'!F38</f>
        <v>0</v>
      </c>
      <c r="BD111" s="88">
        <f>'D.1.403.4 - Vzduchotechnika'!F39</f>
        <v>0</v>
      </c>
      <c r="BT111" s="25" t="s">
        <v>89</v>
      </c>
      <c r="BV111" s="25" t="s">
        <v>82</v>
      </c>
      <c r="BW111" s="25" t="s">
        <v>140</v>
      </c>
      <c r="BX111" s="25" t="s">
        <v>128</v>
      </c>
      <c r="CL111" s="25" t="s">
        <v>1</v>
      </c>
    </row>
    <row r="112" spans="1:91" s="3" customFormat="1" ht="16.5" customHeight="1">
      <c r="A112" s="83" t="s">
        <v>90</v>
      </c>
      <c r="B112" s="48"/>
      <c r="C112" s="11"/>
      <c r="D112" s="11"/>
      <c r="E112" s="210" t="s">
        <v>141</v>
      </c>
      <c r="F112" s="210"/>
      <c r="G112" s="210"/>
      <c r="H112" s="210"/>
      <c r="I112" s="210"/>
      <c r="J112" s="11"/>
      <c r="K112" s="210" t="s">
        <v>142</v>
      </c>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4">
        <f>'D.1.403.5 - Vytápění'!J32</f>
        <v>0</v>
      </c>
      <c r="AH112" s="215"/>
      <c r="AI112" s="215"/>
      <c r="AJ112" s="215"/>
      <c r="AK112" s="215"/>
      <c r="AL112" s="215"/>
      <c r="AM112" s="215"/>
      <c r="AN112" s="214">
        <f t="shared" si="0"/>
        <v>0</v>
      </c>
      <c r="AO112" s="215"/>
      <c r="AP112" s="215"/>
      <c r="AQ112" s="84" t="s">
        <v>93</v>
      </c>
      <c r="AR112" s="48"/>
      <c r="AS112" s="85">
        <v>0</v>
      </c>
      <c r="AT112" s="86">
        <f t="shared" si="1"/>
        <v>0</v>
      </c>
      <c r="AU112" s="87">
        <f>'D.1.403.5 - Vytápění'!P124</f>
        <v>0</v>
      </c>
      <c r="AV112" s="86">
        <f>'D.1.403.5 - Vytápění'!J35</f>
        <v>0</v>
      </c>
      <c r="AW112" s="86">
        <f>'D.1.403.5 - Vytápění'!J36</f>
        <v>0</v>
      </c>
      <c r="AX112" s="86">
        <f>'D.1.403.5 - Vytápění'!J37</f>
        <v>0</v>
      </c>
      <c r="AY112" s="86">
        <f>'D.1.403.5 - Vytápění'!J38</f>
        <v>0</v>
      </c>
      <c r="AZ112" s="86">
        <f>'D.1.403.5 - Vytápění'!F35</f>
        <v>0</v>
      </c>
      <c r="BA112" s="86">
        <f>'D.1.403.5 - Vytápění'!F36</f>
        <v>0</v>
      </c>
      <c r="BB112" s="86">
        <f>'D.1.403.5 - Vytápění'!F37</f>
        <v>0</v>
      </c>
      <c r="BC112" s="86">
        <f>'D.1.403.5 - Vytápění'!F38</f>
        <v>0</v>
      </c>
      <c r="BD112" s="88">
        <f>'D.1.403.5 - Vytápění'!F39</f>
        <v>0</v>
      </c>
      <c r="BT112" s="25" t="s">
        <v>89</v>
      </c>
      <c r="BV112" s="25" t="s">
        <v>82</v>
      </c>
      <c r="BW112" s="25" t="s">
        <v>143</v>
      </c>
      <c r="BX112" s="25" t="s">
        <v>128</v>
      </c>
      <c r="CL112" s="25" t="s">
        <v>1</v>
      </c>
    </row>
    <row r="113" spans="1:91" s="3" customFormat="1" ht="16.5" customHeight="1">
      <c r="A113" s="83" t="s">
        <v>90</v>
      </c>
      <c r="B113" s="48"/>
      <c r="C113" s="11"/>
      <c r="D113" s="11"/>
      <c r="E113" s="210" t="s">
        <v>144</v>
      </c>
      <c r="F113" s="210"/>
      <c r="G113" s="210"/>
      <c r="H113" s="210"/>
      <c r="I113" s="210"/>
      <c r="J113" s="11"/>
      <c r="K113" s="210" t="s">
        <v>145</v>
      </c>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4">
        <f>'D.1.403.6 - ZTI'!J32</f>
        <v>0</v>
      </c>
      <c r="AH113" s="215"/>
      <c r="AI113" s="215"/>
      <c r="AJ113" s="215"/>
      <c r="AK113" s="215"/>
      <c r="AL113" s="215"/>
      <c r="AM113" s="215"/>
      <c r="AN113" s="214">
        <f t="shared" si="0"/>
        <v>0</v>
      </c>
      <c r="AO113" s="215"/>
      <c r="AP113" s="215"/>
      <c r="AQ113" s="84" t="s">
        <v>93</v>
      </c>
      <c r="AR113" s="48"/>
      <c r="AS113" s="85">
        <v>0</v>
      </c>
      <c r="AT113" s="86">
        <f t="shared" si="1"/>
        <v>0</v>
      </c>
      <c r="AU113" s="87">
        <f>'D.1.403.6 - ZTI'!P125</f>
        <v>0</v>
      </c>
      <c r="AV113" s="86">
        <f>'D.1.403.6 - ZTI'!J35</f>
        <v>0</v>
      </c>
      <c r="AW113" s="86">
        <f>'D.1.403.6 - ZTI'!J36</f>
        <v>0</v>
      </c>
      <c r="AX113" s="86">
        <f>'D.1.403.6 - ZTI'!J37</f>
        <v>0</v>
      </c>
      <c r="AY113" s="86">
        <f>'D.1.403.6 - ZTI'!J38</f>
        <v>0</v>
      </c>
      <c r="AZ113" s="86">
        <f>'D.1.403.6 - ZTI'!F35</f>
        <v>0</v>
      </c>
      <c r="BA113" s="86">
        <f>'D.1.403.6 - ZTI'!F36</f>
        <v>0</v>
      </c>
      <c r="BB113" s="86">
        <f>'D.1.403.6 - ZTI'!F37</f>
        <v>0</v>
      </c>
      <c r="BC113" s="86">
        <f>'D.1.403.6 - ZTI'!F38</f>
        <v>0</v>
      </c>
      <c r="BD113" s="88">
        <f>'D.1.403.6 - ZTI'!F39</f>
        <v>0</v>
      </c>
      <c r="BT113" s="25" t="s">
        <v>89</v>
      </c>
      <c r="BV113" s="25" t="s">
        <v>82</v>
      </c>
      <c r="BW113" s="25" t="s">
        <v>146</v>
      </c>
      <c r="BX113" s="25" t="s">
        <v>128</v>
      </c>
      <c r="CL113" s="25" t="s">
        <v>1</v>
      </c>
    </row>
    <row r="114" spans="1:91" s="6" customFormat="1" ht="16.5" customHeight="1">
      <c r="B114" s="74"/>
      <c r="C114" s="75"/>
      <c r="D114" s="209" t="s">
        <v>147</v>
      </c>
      <c r="E114" s="209"/>
      <c r="F114" s="209"/>
      <c r="G114" s="209"/>
      <c r="H114" s="209"/>
      <c r="I114" s="76"/>
      <c r="J114" s="209" t="s">
        <v>148</v>
      </c>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11">
        <f>ROUND(SUM(AG115:AG119),2)</f>
        <v>0</v>
      </c>
      <c r="AH114" s="212"/>
      <c r="AI114" s="212"/>
      <c r="AJ114" s="212"/>
      <c r="AK114" s="212"/>
      <c r="AL114" s="212"/>
      <c r="AM114" s="212"/>
      <c r="AN114" s="213">
        <f t="shared" si="0"/>
        <v>0</v>
      </c>
      <c r="AO114" s="212"/>
      <c r="AP114" s="212"/>
      <c r="AQ114" s="77" t="s">
        <v>127</v>
      </c>
      <c r="AR114" s="74"/>
      <c r="AS114" s="78">
        <f>ROUND(SUM(AS115:AS119),2)</f>
        <v>0</v>
      </c>
      <c r="AT114" s="79">
        <f t="shared" si="1"/>
        <v>0</v>
      </c>
      <c r="AU114" s="80">
        <f>ROUND(SUM(AU115:AU119),5)</f>
        <v>0</v>
      </c>
      <c r="AV114" s="79">
        <f>ROUND(AZ114*L29,2)</f>
        <v>0</v>
      </c>
      <c r="AW114" s="79">
        <f>ROUND(BA114*L30,2)</f>
        <v>0</v>
      </c>
      <c r="AX114" s="79">
        <f>ROUND(BB114*L29,2)</f>
        <v>0</v>
      </c>
      <c r="AY114" s="79">
        <f>ROUND(BC114*L30,2)</f>
        <v>0</v>
      </c>
      <c r="AZ114" s="79">
        <f>ROUND(SUM(AZ115:AZ119),2)</f>
        <v>0</v>
      </c>
      <c r="BA114" s="79">
        <f>ROUND(SUM(BA115:BA119),2)</f>
        <v>0</v>
      </c>
      <c r="BB114" s="79">
        <f>ROUND(SUM(BB115:BB119),2)</f>
        <v>0</v>
      </c>
      <c r="BC114" s="79">
        <f>ROUND(SUM(BC115:BC119),2)</f>
        <v>0</v>
      </c>
      <c r="BD114" s="81">
        <f>ROUND(SUM(BD115:BD119),2)</f>
        <v>0</v>
      </c>
      <c r="BS114" s="82" t="s">
        <v>79</v>
      </c>
      <c r="BT114" s="82" t="s">
        <v>87</v>
      </c>
      <c r="BU114" s="82" t="s">
        <v>81</v>
      </c>
      <c r="BV114" s="82" t="s">
        <v>82</v>
      </c>
      <c r="BW114" s="82" t="s">
        <v>149</v>
      </c>
      <c r="BX114" s="82" t="s">
        <v>5</v>
      </c>
      <c r="CL114" s="82" t="s">
        <v>1</v>
      </c>
      <c r="CM114" s="82" t="s">
        <v>89</v>
      </c>
    </row>
    <row r="115" spans="1:91" s="3" customFormat="1" ht="16.5" customHeight="1">
      <c r="A115" s="83" t="s">
        <v>90</v>
      </c>
      <c r="B115" s="48"/>
      <c r="C115" s="11"/>
      <c r="D115" s="11"/>
      <c r="E115" s="210" t="s">
        <v>150</v>
      </c>
      <c r="F115" s="210"/>
      <c r="G115" s="210"/>
      <c r="H115" s="210"/>
      <c r="I115" s="210"/>
      <c r="J115" s="11"/>
      <c r="K115" s="210" t="s">
        <v>151</v>
      </c>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4">
        <f>'D.1.404.1 - Architektonic...'!J32</f>
        <v>0</v>
      </c>
      <c r="AH115" s="215"/>
      <c r="AI115" s="215"/>
      <c r="AJ115" s="215"/>
      <c r="AK115" s="215"/>
      <c r="AL115" s="215"/>
      <c r="AM115" s="215"/>
      <c r="AN115" s="214">
        <f t="shared" si="0"/>
        <v>0</v>
      </c>
      <c r="AO115" s="215"/>
      <c r="AP115" s="215"/>
      <c r="AQ115" s="84" t="s">
        <v>93</v>
      </c>
      <c r="AR115" s="48"/>
      <c r="AS115" s="85">
        <v>0</v>
      </c>
      <c r="AT115" s="86">
        <f t="shared" si="1"/>
        <v>0</v>
      </c>
      <c r="AU115" s="87">
        <f>'D.1.404.1 - Architektonic...'!P142</f>
        <v>0</v>
      </c>
      <c r="AV115" s="86">
        <f>'D.1.404.1 - Architektonic...'!J35</f>
        <v>0</v>
      </c>
      <c r="AW115" s="86">
        <f>'D.1.404.1 - Architektonic...'!J36</f>
        <v>0</v>
      </c>
      <c r="AX115" s="86">
        <f>'D.1.404.1 - Architektonic...'!J37</f>
        <v>0</v>
      </c>
      <c r="AY115" s="86">
        <f>'D.1.404.1 - Architektonic...'!J38</f>
        <v>0</v>
      </c>
      <c r="AZ115" s="86">
        <f>'D.1.404.1 - Architektonic...'!F35</f>
        <v>0</v>
      </c>
      <c r="BA115" s="86">
        <f>'D.1.404.1 - Architektonic...'!F36</f>
        <v>0</v>
      </c>
      <c r="BB115" s="86">
        <f>'D.1.404.1 - Architektonic...'!F37</f>
        <v>0</v>
      </c>
      <c r="BC115" s="86">
        <f>'D.1.404.1 - Architektonic...'!F38</f>
        <v>0</v>
      </c>
      <c r="BD115" s="88">
        <f>'D.1.404.1 - Architektonic...'!F39</f>
        <v>0</v>
      </c>
      <c r="BT115" s="25" t="s">
        <v>89</v>
      </c>
      <c r="BV115" s="25" t="s">
        <v>82</v>
      </c>
      <c r="BW115" s="25" t="s">
        <v>152</v>
      </c>
      <c r="BX115" s="25" t="s">
        <v>149</v>
      </c>
      <c r="CL115" s="25" t="s">
        <v>1</v>
      </c>
    </row>
    <row r="116" spans="1:91" s="3" customFormat="1" ht="16.5" customHeight="1">
      <c r="A116" s="83" t="s">
        <v>90</v>
      </c>
      <c r="B116" s="48"/>
      <c r="C116" s="11"/>
      <c r="D116" s="11"/>
      <c r="E116" s="210" t="s">
        <v>153</v>
      </c>
      <c r="F116" s="210"/>
      <c r="G116" s="210"/>
      <c r="H116" s="210"/>
      <c r="I116" s="210"/>
      <c r="J116" s="11"/>
      <c r="K116" s="210" t="s">
        <v>133</v>
      </c>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4">
        <f>'D.1.404.2 - Stavebně-kons...'!J32</f>
        <v>0</v>
      </c>
      <c r="AH116" s="215"/>
      <c r="AI116" s="215"/>
      <c r="AJ116" s="215"/>
      <c r="AK116" s="215"/>
      <c r="AL116" s="215"/>
      <c r="AM116" s="215"/>
      <c r="AN116" s="214">
        <f t="shared" si="0"/>
        <v>0</v>
      </c>
      <c r="AO116" s="215"/>
      <c r="AP116" s="215"/>
      <c r="AQ116" s="84" t="s">
        <v>93</v>
      </c>
      <c r="AR116" s="48"/>
      <c r="AS116" s="85">
        <v>0</v>
      </c>
      <c r="AT116" s="86">
        <f t="shared" si="1"/>
        <v>0</v>
      </c>
      <c r="AU116" s="87">
        <f>'D.1.404.2 - Stavebně-kons...'!P124</f>
        <v>0</v>
      </c>
      <c r="AV116" s="86">
        <f>'D.1.404.2 - Stavebně-kons...'!J35</f>
        <v>0</v>
      </c>
      <c r="AW116" s="86">
        <f>'D.1.404.2 - Stavebně-kons...'!J36</f>
        <v>0</v>
      </c>
      <c r="AX116" s="86">
        <f>'D.1.404.2 - Stavebně-kons...'!J37</f>
        <v>0</v>
      </c>
      <c r="AY116" s="86">
        <f>'D.1.404.2 - Stavebně-kons...'!J38</f>
        <v>0</v>
      </c>
      <c r="AZ116" s="86">
        <f>'D.1.404.2 - Stavebně-kons...'!F35</f>
        <v>0</v>
      </c>
      <c r="BA116" s="86">
        <f>'D.1.404.2 - Stavebně-kons...'!F36</f>
        <v>0</v>
      </c>
      <c r="BB116" s="86">
        <f>'D.1.404.2 - Stavebně-kons...'!F37</f>
        <v>0</v>
      </c>
      <c r="BC116" s="86">
        <f>'D.1.404.2 - Stavebně-kons...'!F38</f>
        <v>0</v>
      </c>
      <c r="BD116" s="88">
        <f>'D.1.404.2 - Stavebně-kons...'!F39</f>
        <v>0</v>
      </c>
      <c r="BT116" s="25" t="s">
        <v>89</v>
      </c>
      <c r="BV116" s="25" t="s">
        <v>82</v>
      </c>
      <c r="BW116" s="25" t="s">
        <v>154</v>
      </c>
      <c r="BX116" s="25" t="s">
        <v>149</v>
      </c>
      <c r="CL116" s="25" t="s">
        <v>1</v>
      </c>
    </row>
    <row r="117" spans="1:91" s="3" customFormat="1" ht="16.5" customHeight="1">
      <c r="A117" s="83" t="s">
        <v>90</v>
      </c>
      <c r="B117" s="48"/>
      <c r="C117" s="11"/>
      <c r="D117" s="11"/>
      <c r="E117" s="210" t="s">
        <v>155</v>
      </c>
      <c r="F117" s="210"/>
      <c r="G117" s="210"/>
      <c r="H117" s="210"/>
      <c r="I117" s="210"/>
      <c r="J117" s="11"/>
      <c r="K117" s="210" t="s">
        <v>136</v>
      </c>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4">
        <f>'D.1.404.3 - Stavební elek...'!J32</f>
        <v>0</v>
      </c>
      <c r="AH117" s="215"/>
      <c r="AI117" s="215"/>
      <c r="AJ117" s="215"/>
      <c r="AK117" s="215"/>
      <c r="AL117" s="215"/>
      <c r="AM117" s="215"/>
      <c r="AN117" s="214">
        <f t="shared" si="0"/>
        <v>0</v>
      </c>
      <c r="AO117" s="215"/>
      <c r="AP117" s="215"/>
      <c r="AQ117" s="84" t="s">
        <v>93</v>
      </c>
      <c r="AR117" s="48"/>
      <c r="AS117" s="85">
        <v>0</v>
      </c>
      <c r="AT117" s="86">
        <f t="shared" si="1"/>
        <v>0</v>
      </c>
      <c r="AU117" s="87">
        <f>'D.1.404.3 - Stavební elek...'!P126</f>
        <v>0</v>
      </c>
      <c r="AV117" s="86">
        <f>'D.1.404.3 - Stavební elek...'!J35</f>
        <v>0</v>
      </c>
      <c r="AW117" s="86">
        <f>'D.1.404.3 - Stavební elek...'!J36</f>
        <v>0</v>
      </c>
      <c r="AX117" s="86">
        <f>'D.1.404.3 - Stavební elek...'!J37</f>
        <v>0</v>
      </c>
      <c r="AY117" s="86">
        <f>'D.1.404.3 - Stavební elek...'!J38</f>
        <v>0</v>
      </c>
      <c r="AZ117" s="86">
        <f>'D.1.404.3 - Stavební elek...'!F35</f>
        <v>0</v>
      </c>
      <c r="BA117" s="86">
        <f>'D.1.404.3 - Stavební elek...'!F36</f>
        <v>0</v>
      </c>
      <c r="BB117" s="86">
        <f>'D.1.404.3 - Stavební elek...'!F37</f>
        <v>0</v>
      </c>
      <c r="BC117" s="86">
        <f>'D.1.404.3 - Stavební elek...'!F38</f>
        <v>0</v>
      </c>
      <c r="BD117" s="88">
        <f>'D.1.404.3 - Stavební elek...'!F39</f>
        <v>0</v>
      </c>
      <c r="BT117" s="25" t="s">
        <v>89</v>
      </c>
      <c r="BV117" s="25" t="s">
        <v>82</v>
      </c>
      <c r="BW117" s="25" t="s">
        <v>156</v>
      </c>
      <c r="BX117" s="25" t="s">
        <v>149</v>
      </c>
      <c r="CL117" s="25" t="s">
        <v>1</v>
      </c>
    </row>
    <row r="118" spans="1:91" s="3" customFormat="1" ht="16.5" customHeight="1">
      <c r="A118" s="83" t="s">
        <v>90</v>
      </c>
      <c r="B118" s="48"/>
      <c r="C118" s="11"/>
      <c r="D118" s="11"/>
      <c r="E118" s="210" t="s">
        <v>157</v>
      </c>
      <c r="F118" s="210"/>
      <c r="G118" s="210"/>
      <c r="H118" s="210"/>
      <c r="I118" s="210"/>
      <c r="J118" s="11"/>
      <c r="K118" s="210" t="s">
        <v>145</v>
      </c>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4">
        <f>'D.1.404.4 - ZTI'!J32</f>
        <v>0</v>
      </c>
      <c r="AH118" s="215"/>
      <c r="AI118" s="215"/>
      <c r="AJ118" s="215"/>
      <c r="AK118" s="215"/>
      <c r="AL118" s="215"/>
      <c r="AM118" s="215"/>
      <c r="AN118" s="214">
        <f t="shared" si="0"/>
        <v>0</v>
      </c>
      <c r="AO118" s="215"/>
      <c r="AP118" s="215"/>
      <c r="AQ118" s="84" t="s">
        <v>93</v>
      </c>
      <c r="AR118" s="48"/>
      <c r="AS118" s="85">
        <v>0</v>
      </c>
      <c r="AT118" s="86">
        <f t="shared" si="1"/>
        <v>0</v>
      </c>
      <c r="AU118" s="87">
        <f>'D.1.404.4 - ZTI'!P123</f>
        <v>0</v>
      </c>
      <c r="AV118" s="86">
        <f>'D.1.404.4 - ZTI'!J35</f>
        <v>0</v>
      </c>
      <c r="AW118" s="86">
        <f>'D.1.404.4 - ZTI'!J36</f>
        <v>0</v>
      </c>
      <c r="AX118" s="86">
        <f>'D.1.404.4 - ZTI'!J37</f>
        <v>0</v>
      </c>
      <c r="AY118" s="86">
        <f>'D.1.404.4 - ZTI'!J38</f>
        <v>0</v>
      </c>
      <c r="AZ118" s="86">
        <f>'D.1.404.4 - ZTI'!F35</f>
        <v>0</v>
      </c>
      <c r="BA118" s="86">
        <f>'D.1.404.4 - ZTI'!F36</f>
        <v>0</v>
      </c>
      <c r="BB118" s="86">
        <f>'D.1.404.4 - ZTI'!F37</f>
        <v>0</v>
      </c>
      <c r="BC118" s="86">
        <f>'D.1.404.4 - ZTI'!F38</f>
        <v>0</v>
      </c>
      <c r="BD118" s="88">
        <f>'D.1.404.4 - ZTI'!F39</f>
        <v>0</v>
      </c>
      <c r="BT118" s="25" t="s">
        <v>89</v>
      </c>
      <c r="BV118" s="25" t="s">
        <v>82</v>
      </c>
      <c r="BW118" s="25" t="s">
        <v>158</v>
      </c>
      <c r="BX118" s="25" t="s">
        <v>149</v>
      </c>
      <c r="CL118" s="25" t="s">
        <v>1</v>
      </c>
    </row>
    <row r="119" spans="1:91" s="3" customFormat="1" ht="16.5" customHeight="1">
      <c r="A119" s="83" t="s">
        <v>90</v>
      </c>
      <c r="B119" s="48"/>
      <c r="C119" s="11"/>
      <c r="D119" s="11"/>
      <c r="E119" s="210" t="s">
        <v>159</v>
      </c>
      <c r="F119" s="210"/>
      <c r="G119" s="210"/>
      <c r="H119" s="210"/>
      <c r="I119" s="210"/>
      <c r="J119" s="11"/>
      <c r="K119" s="210" t="s">
        <v>139</v>
      </c>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4">
        <f>'D.1.404.5 - Vzduchotechnika'!J32</f>
        <v>0</v>
      </c>
      <c r="AH119" s="215"/>
      <c r="AI119" s="215"/>
      <c r="AJ119" s="215"/>
      <c r="AK119" s="215"/>
      <c r="AL119" s="215"/>
      <c r="AM119" s="215"/>
      <c r="AN119" s="214">
        <f t="shared" si="0"/>
        <v>0</v>
      </c>
      <c r="AO119" s="215"/>
      <c r="AP119" s="215"/>
      <c r="AQ119" s="84" t="s">
        <v>93</v>
      </c>
      <c r="AR119" s="48"/>
      <c r="AS119" s="85">
        <v>0</v>
      </c>
      <c r="AT119" s="86">
        <f t="shared" si="1"/>
        <v>0</v>
      </c>
      <c r="AU119" s="87">
        <f>'D.1.404.5 - Vzduchotechnika'!P123</f>
        <v>0</v>
      </c>
      <c r="AV119" s="86">
        <f>'D.1.404.5 - Vzduchotechnika'!J35</f>
        <v>0</v>
      </c>
      <c r="AW119" s="86">
        <f>'D.1.404.5 - Vzduchotechnika'!J36</f>
        <v>0</v>
      </c>
      <c r="AX119" s="86">
        <f>'D.1.404.5 - Vzduchotechnika'!J37</f>
        <v>0</v>
      </c>
      <c r="AY119" s="86">
        <f>'D.1.404.5 - Vzduchotechnika'!J38</f>
        <v>0</v>
      </c>
      <c r="AZ119" s="86">
        <f>'D.1.404.5 - Vzduchotechnika'!F35</f>
        <v>0</v>
      </c>
      <c r="BA119" s="86">
        <f>'D.1.404.5 - Vzduchotechnika'!F36</f>
        <v>0</v>
      </c>
      <c r="BB119" s="86">
        <f>'D.1.404.5 - Vzduchotechnika'!F37</f>
        <v>0</v>
      </c>
      <c r="BC119" s="86">
        <f>'D.1.404.5 - Vzduchotechnika'!F38</f>
        <v>0</v>
      </c>
      <c r="BD119" s="88">
        <f>'D.1.404.5 - Vzduchotechnika'!F39</f>
        <v>0</v>
      </c>
      <c r="BT119" s="25" t="s">
        <v>89</v>
      </c>
      <c r="BV119" s="25" t="s">
        <v>82</v>
      </c>
      <c r="BW119" s="25" t="s">
        <v>160</v>
      </c>
      <c r="BX119" s="25" t="s">
        <v>149</v>
      </c>
      <c r="CL119" s="25" t="s">
        <v>1</v>
      </c>
    </row>
    <row r="120" spans="1:91" s="6" customFormat="1" ht="16.5" customHeight="1">
      <c r="B120" s="74"/>
      <c r="C120" s="75"/>
      <c r="D120" s="209" t="s">
        <v>161</v>
      </c>
      <c r="E120" s="209"/>
      <c r="F120" s="209"/>
      <c r="G120" s="209"/>
      <c r="H120" s="209"/>
      <c r="I120" s="76"/>
      <c r="J120" s="209" t="s">
        <v>162</v>
      </c>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11">
        <f>ROUND(SUM(AG121:AG122),2)</f>
        <v>0</v>
      </c>
      <c r="AH120" s="212"/>
      <c r="AI120" s="212"/>
      <c r="AJ120" s="212"/>
      <c r="AK120" s="212"/>
      <c r="AL120" s="212"/>
      <c r="AM120" s="212"/>
      <c r="AN120" s="213">
        <f t="shared" si="0"/>
        <v>0</v>
      </c>
      <c r="AO120" s="212"/>
      <c r="AP120" s="212"/>
      <c r="AQ120" s="77" t="s">
        <v>127</v>
      </c>
      <c r="AR120" s="74"/>
      <c r="AS120" s="78">
        <f>ROUND(SUM(AS121:AS122),2)</f>
        <v>0</v>
      </c>
      <c r="AT120" s="79">
        <f t="shared" si="1"/>
        <v>0</v>
      </c>
      <c r="AU120" s="80">
        <f>ROUND(SUM(AU121:AU122),5)</f>
        <v>0</v>
      </c>
      <c r="AV120" s="79">
        <f>ROUND(AZ120*L29,2)</f>
        <v>0</v>
      </c>
      <c r="AW120" s="79">
        <f>ROUND(BA120*L30,2)</f>
        <v>0</v>
      </c>
      <c r="AX120" s="79">
        <f>ROUND(BB120*L29,2)</f>
        <v>0</v>
      </c>
      <c r="AY120" s="79">
        <f>ROUND(BC120*L30,2)</f>
        <v>0</v>
      </c>
      <c r="AZ120" s="79">
        <f>ROUND(SUM(AZ121:AZ122),2)</f>
        <v>0</v>
      </c>
      <c r="BA120" s="79">
        <f>ROUND(SUM(BA121:BA122),2)</f>
        <v>0</v>
      </c>
      <c r="BB120" s="79">
        <f>ROUND(SUM(BB121:BB122),2)</f>
        <v>0</v>
      </c>
      <c r="BC120" s="79">
        <f>ROUND(SUM(BC121:BC122),2)</f>
        <v>0</v>
      </c>
      <c r="BD120" s="81">
        <f>ROUND(SUM(BD121:BD122),2)</f>
        <v>0</v>
      </c>
      <c r="BS120" s="82" t="s">
        <v>79</v>
      </c>
      <c r="BT120" s="82" t="s">
        <v>87</v>
      </c>
      <c r="BU120" s="82" t="s">
        <v>81</v>
      </c>
      <c r="BV120" s="82" t="s">
        <v>82</v>
      </c>
      <c r="BW120" s="82" t="s">
        <v>163</v>
      </c>
      <c r="BX120" s="82" t="s">
        <v>5</v>
      </c>
      <c r="CL120" s="82" t="s">
        <v>1</v>
      </c>
      <c r="CM120" s="82" t="s">
        <v>89</v>
      </c>
    </row>
    <row r="121" spans="1:91" s="3" customFormat="1" ht="23.25" customHeight="1">
      <c r="A121" s="83" t="s">
        <v>90</v>
      </c>
      <c r="B121" s="48"/>
      <c r="C121" s="11"/>
      <c r="D121" s="11"/>
      <c r="E121" s="210" t="s">
        <v>164</v>
      </c>
      <c r="F121" s="210"/>
      <c r="G121" s="210"/>
      <c r="H121" s="210"/>
      <c r="I121" s="210"/>
      <c r="J121" s="11"/>
      <c r="K121" s="210" t="s">
        <v>165</v>
      </c>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4">
        <f>'F.1.408.1.1 - Architekton...'!J32</f>
        <v>0</v>
      </c>
      <c r="AH121" s="215"/>
      <c r="AI121" s="215"/>
      <c r="AJ121" s="215"/>
      <c r="AK121" s="215"/>
      <c r="AL121" s="215"/>
      <c r="AM121" s="215"/>
      <c r="AN121" s="214">
        <f t="shared" si="0"/>
        <v>0</v>
      </c>
      <c r="AO121" s="215"/>
      <c r="AP121" s="215"/>
      <c r="AQ121" s="84" t="s">
        <v>93</v>
      </c>
      <c r="AR121" s="48"/>
      <c r="AS121" s="85">
        <v>0</v>
      </c>
      <c r="AT121" s="86">
        <f t="shared" si="1"/>
        <v>0</v>
      </c>
      <c r="AU121" s="87">
        <f>'F.1.408.1.1 - Architekton...'!P130</f>
        <v>0</v>
      </c>
      <c r="AV121" s="86">
        <f>'F.1.408.1.1 - Architekton...'!J35</f>
        <v>0</v>
      </c>
      <c r="AW121" s="86">
        <f>'F.1.408.1.1 - Architekton...'!J36</f>
        <v>0</v>
      </c>
      <c r="AX121" s="86">
        <f>'F.1.408.1.1 - Architekton...'!J37</f>
        <v>0</v>
      </c>
      <c r="AY121" s="86">
        <f>'F.1.408.1.1 - Architekton...'!J38</f>
        <v>0</v>
      </c>
      <c r="AZ121" s="86">
        <f>'F.1.408.1.1 - Architekton...'!F35</f>
        <v>0</v>
      </c>
      <c r="BA121" s="86">
        <f>'F.1.408.1.1 - Architekton...'!F36</f>
        <v>0</v>
      </c>
      <c r="BB121" s="86">
        <f>'F.1.408.1.1 - Architekton...'!F37</f>
        <v>0</v>
      </c>
      <c r="BC121" s="86">
        <f>'F.1.408.1.1 - Architekton...'!F38</f>
        <v>0</v>
      </c>
      <c r="BD121" s="88">
        <f>'F.1.408.1.1 - Architekton...'!F39</f>
        <v>0</v>
      </c>
      <c r="BT121" s="25" t="s">
        <v>89</v>
      </c>
      <c r="BV121" s="25" t="s">
        <v>82</v>
      </c>
      <c r="BW121" s="25" t="s">
        <v>166</v>
      </c>
      <c r="BX121" s="25" t="s">
        <v>163</v>
      </c>
      <c r="CL121" s="25" t="s">
        <v>1</v>
      </c>
    </row>
    <row r="122" spans="1:91" s="3" customFormat="1" ht="23.25" customHeight="1">
      <c r="A122" s="83" t="s">
        <v>90</v>
      </c>
      <c r="B122" s="48"/>
      <c r="C122" s="11"/>
      <c r="D122" s="11"/>
      <c r="E122" s="210" t="s">
        <v>167</v>
      </c>
      <c r="F122" s="210"/>
      <c r="G122" s="210"/>
      <c r="H122" s="210"/>
      <c r="I122" s="210"/>
      <c r="J122" s="11"/>
      <c r="K122" s="210" t="s">
        <v>168</v>
      </c>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4">
        <f>'F.1.408.1.2 - NEOCEŇOVAT ...'!J32</f>
        <v>0</v>
      </c>
      <c r="AH122" s="215"/>
      <c r="AI122" s="215"/>
      <c r="AJ122" s="215"/>
      <c r="AK122" s="215"/>
      <c r="AL122" s="215"/>
      <c r="AM122" s="215"/>
      <c r="AN122" s="214">
        <f t="shared" si="0"/>
        <v>0</v>
      </c>
      <c r="AO122" s="215"/>
      <c r="AP122" s="215"/>
      <c r="AQ122" s="84" t="s">
        <v>93</v>
      </c>
      <c r="AR122" s="48"/>
      <c r="AS122" s="85">
        <v>0</v>
      </c>
      <c r="AT122" s="86">
        <f t="shared" si="1"/>
        <v>0</v>
      </c>
      <c r="AU122" s="87">
        <f>'F.1.408.1.2 - NEOCEŇOVAT ...'!P130</f>
        <v>0</v>
      </c>
      <c r="AV122" s="86">
        <f>'F.1.408.1.2 - NEOCEŇOVAT ...'!J35</f>
        <v>0</v>
      </c>
      <c r="AW122" s="86">
        <f>'F.1.408.1.2 - NEOCEŇOVAT ...'!J36</f>
        <v>0</v>
      </c>
      <c r="AX122" s="86">
        <f>'F.1.408.1.2 - NEOCEŇOVAT ...'!J37</f>
        <v>0</v>
      </c>
      <c r="AY122" s="86">
        <f>'F.1.408.1.2 - NEOCEŇOVAT ...'!J38</f>
        <v>0</v>
      </c>
      <c r="AZ122" s="86">
        <f>'F.1.408.1.2 - NEOCEŇOVAT ...'!F35</f>
        <v>0</v>
      </c>
      <c r="BA122" s="86">
        <f>'F.1.408.1.2 - NEOCEŇOVAT ...'!F36</f>
        <v>0</v>
      </c>
      <c r="BB122" s="86">
        <f>'F.1.408.1.2 - NEOCEŇOVAT ...'!F37</f>
        <v>0</v>
      </c>
      <c r="BC122" s="86">
        <f>'F.1.408.1.2 - NEOCEŇOVAT ...'!F38</f>
        <v>0</v>
      </c>
      <c r="BD122" s="88">
        <f>'F.1.408.1.2 - NEOCEŇOVAT ...'!F39</f>
        <v>0</v>
      </c>
      <c r="BT122" s="25" t="s">
        <v>89</v>
      </c>
      <c r="BV122" s="25" t="s">
        <v>82</v>
      </c>
      <c r="BW122" s="25" t="s">
        <v>169</v>
      </c>
      <c r="BX122" s="25" t="s">
        <v>163</v>
      </c>
      <c r="CL122" s="25" t="s">
        <v>1</v>
      </c>
    </row>
    <row r="123" spans="1:91" s="6" customFormat="1" ht="16.5" customHeight="1">
      <c r="B123" s="74"/>
      <c r="C123" s="75"/>
      <c r="D123" s="209" t="s">
        <v>170</v>
      </c>
      <c r="E123" s="209"/>
      <c r="F123" s="209"/>
      <c r="G123" s="209"/>
      <c r="H123" s="209"/>
      <c r="I123" s="76"/>
      <c r="J123" s="209" t="s">
        <v>117</v>
      </c>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11">
        <f>ROUND(SUM(AG124:AG129),2)</f>
        <v>0</v>
      </c>
      <c r="AH123" s="212"/>
      <c r="AI123" s="212"/>
      <c r="AJ123" s="212"/>
      <c r="AK123" s="212"/>
      <c r="AL123" s="212"/>
      <c r="AM123" s="212"/>
      <c r="AN123" s="213">
        <f t="shared" si="0"/>
        <v>0</v>
      </c>
      <c r="AO123" s="212"/>
      <c r="AP123" s="212"/>
      <c r="AQ123" s="77" t="s">
        <v>127</v>
      </c>
      <c r="AR123" s="74"/>
      <c r="AS123" s="78">
        <f>ROUND(SUM(AS124:AS129),2)</f>
        <v>0</v>
      </c>
      <c r="AT123" s="79">
        <f t="shared" si="1"/>
        <v>0</v>
      </c>
      <c r="AU123" s="80">
        <f>ROUND(SUM(AU124:AU129),5)</f>
        <v>0</v>
      </c>
      <c r="AV123" s="79">
        <f>ROUND(AZ123*L29,2)</f>
        <v>0</v>
      </c>
      <c r="AW123" s="79">
        <f>ROUND(BA123*L30,2)</f>
        <v>0</v>
      </c>
      <c r="AX123" s="79">
        <f>ROUND(BB123*L29,2)</f>
        <v>0</v>
      </c>
      <c r="AY123" s="79">
        <f>ROUND(BC123*L30,2)</f>
        <v>0</v>
      </c>
      <c r="AZ123" s="79">
        <f>ROUND(SUM(AZ124:AZ129),2)</f>
        <v>0</v>
      </c>
      <c r="BA123" s="79">
        <f>ROUND(SUM(BA124:BA129),2)</f>
        <v>0</v>
      </c>
      <c r="BB123" s="79">
        <f>ROUND(SUM(BB124:BB129),2)</f>
        <v>0</v>
      </c>
      <c r="BC123" s="79">
        <f>ROUND(SUM(BC124:BC129),2)</f>
        <v>0</v>
      </c>
      <c r="BD123" s="81">
        <f>ROUND(SUM(BD124:BD129),2)</f>
        <v>0</v>
      </c>
      <c r="BS123" s="82" t="s">
        <v>79</v>
      </c>
      <c r="BT123" s="82" t="s">
        <v>87</v>
      </c>
      <c r="BU123" s="82" t="s">
        <v>81</v>
      </c>
      <c r="BV123" s="82" t="s">
        <v>82</v>
      </c>
      <c r="BW123" s="82" t="s">
        <v>171</v>
      </c>
      <c r="BX123" s="82" t="s">
        <v>5</v>
      </c>
      <c r="CL123" s="82" t="s">
        <v>1</v>
      </c>
      <c r="CM123" s="82" t="s">
        <v>89</v>
      </c>
    </row>
    <row r="124" spans="1:91" s="3" customFormat="1" ht="16.5" customHeight="1">
      <c r="A124" s="83" t="s">
        <v>90</v>
      </c>
      <c r="B124" s="48"/>
      <c r="C124" s="11"/>
      <c r="D124" s="11"/>
      <c r="E124" s="210" t="s">
        <v>172</v>
      </c>
      <c r="F124" s="210"/>
      <c r="G124" s="210"/>
      <c r="H124" s="210"/>
      <c r="I124" s="210"/>
      <c r="J124" s="11"/>
      <c r="K124" s="210" t="s">
        <v>151</v>
      </c>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4">
        <f>'D.1.409.1 - Architektonic...'!J32</f>
        <v>0</v>
      </c>
      <c r="AH124" s="215"/>
      <c r="AI124" s="215"/>
      <c r="AJ124" s="215"/>
      <c r="AK124" s="215"/>
      <c r="AL124" s="215"/>
      <c r="AM124" s="215"/>
      <c r="AN124" s="214">
        <f t="shared" si="0"/>
        <v>0</v>
      </c>
      <c r="AO124" s="215"/>
      <c r="AP124" s="215"/>
      <c r="AQ124" s="84" t="s">
        <v>93</v>
      </c>
      <c r="AR124" s="48"/>
      <c r="AS124" s="85">
        <v>0</v>
      </c>
      <c r="AT124" s="86">
        <f t="shared" si="1"/>
        <v>0</v>
      </c>
      <c r="AU124" s="87">
        <f>'D.1.409.1 - Architektonic...'!P143</f>
        <v>0</v>
      </c>
      <c r="AV124" s="86">
        <f>'D.1.409.1 - Architektonic...'!J35</f>
        <v>0</v>
      </c>
      <c r="AW124" s="86">
        <f>'D.1.409.1 - Architektonic...'!J36</f>
        <v>0</v>
      </c>
      <c r="AX124" s="86">
        <f>'D.1.409.1 - Architektonic...'!J37</f>
        <v>0</v>
      </c>
      <c r="AY124" s="86">
        <f>'D.1.409.1 - Architektonic...'!J38</f>
        <v>0</v>
      </c>
      <c r="AZ124" s="86">
        <f>'D.1.409.1 - Architektonic...'!F35</f>
        <v>0</v>
      </c>
      <c r="BA124" s="86">
        <f>'D.1.409.1 - Architektonic...'!F36</f>
        <v>0</v>
      </c>
      <c r="BB124" s="86">
        <f>'D.1.409.1 - Architektonic...'!F37</f>
        <v>0</v>
      </c>
      <c r="BC124" s="86">
        <f>'D.1.409.1 - Architektonic...'!F38</f>
        <v>0</v>
      </c>
      <c r="BD124" s="88">
        <f>'D.1.409.1 - Architektonic...'!F39</f>
        <v>0</v>
      </c>
      <c r="BT124" s="25" t="s">
        <v>89</v>
      </c>
      <c r="BV124" s="25" t="s">
        <v>82</v>
      </c>
      <c r="BW124" s="25" t="s">
        <v>173</v>
      </c>
      <c r="BX124" s="25" t="s">
        <v>171</v>
      </c>
      <c r="CL124" s="25" t="s">
        <v>1</v>
      </c>
    </row>
    <row r="125" spans="1:91" s="3" customFormat="1" ht="16.5" customHeight="1">
      <c r="A125" s="83" t="s">
        <v>90</v>
      </c>
      <c r="B125" s="48"/>
      <c r="C125" s="11"/>
      <c r="D125" s="11"/>
      <c r="E125" s="210" t="s">
        <v>174</v>
      </c>
      <c r="F125" s="210"/>
      <c r="G125" s="210"/>
      <c r="H125" s="210"/>
      <c r="I125" s="210"/>
      <c r="J125" s="11"/>
      <c r="K125" s="210" t="s">
        <v>133</v>
      </c>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4">
        <f>'D.1.409.2 - Stavebně-kons...'!J32</f>
        <v>0</v>
      </c>
      <c r="AH125" s="215"/>
      <c r="AI125" s="215"/>
      <c r="AJ125" s="215"/>
      <c r="AK125" s="215"/>
      <c r="AL125" s="215"/>
      <c r="AM125" s="215"/>
      <c r="AN125" s="214">
        <f t="shared" si="0"/>
        <v>0</v>
      </c>
      <c r="AO125" s="215"/>
      <c r="AP125" s="215"/>
      <c r="AQ125" s="84" t="s">
        <v>93</v>
      </c>
      <c r="AR125" s="48"/>
      <c r="AS125" s="85">
        <v>0</v>
      </c>
      <c r="AT125" s="86">
        <f t="shared" si="1"/>
        <v>0</v>
      </c>
      <c r="AU125" s="87">
        <f>'D.1.409.2 - Stavebně-kons...'!P129</f>
        <v>0</v>
      </c>
      <c r="AV125" s="86">
        <f>'D.1.409.2 - Stavebně-kons...'!J35</f>
        <v>0</v>
      </c>
      <c r="AW125" s="86">
        <f>'D.1.409.2 - Stavebně-kons...'!J36</f>
        <v>0</v>
      </c>
      <c r="AX125" s="86">
        <f>'D.1.409.2 - Stavebně-kons...'!J37</f>
        <v>0</v>
      </c>
      <c r="AY125" s="86">
        <f>'D.1.409.2 - Stavebně-kons...'!J38</f>
        <v>0</v>
      </c>
      <c r="AZ125" s="86">
        <f>'D.1.409.2 - Stavebně-kons...'!F35</f>
        <v>0</v>
      </c>
      <c r="BA125" s="86">
        <f>'D.1.409.2 - Stavebně-kons...'!F36</f>
        <v>0</v>
      </c>
      <c r="BB125" s="86">
        <f>'D.1.409.2 - Stavebně-kons...'!F37</f>
        <v>0</v>
      </c>
      <c r="BC125" s="86">
        <f>'D.1.409.2 - Stavebně-kons...'!F38</f>
        <v>0</v>
      </c>
      <c r="BD125" s="88">
        <f>'D.1.409.2 - Stavebně-kons...'!F39</f>
        <v>0</v>
      </c>
      <c r="BT125" s="25" t="s">
        <v>89</v>
      </c>
      <c r="BV125" s="25" t="s">
        <v>82</v>
      </c>
      <c r="BW125" s="25" t="s">
        <v>175</v>
      </c>
      <c r="BX125" s="25" t="s">
        <v>171</v>
      </c>
      <c r="CL125" s="25" t="s">
        <v>1</v>
      </c>
    </row>
    <row r="126" spans="1:91" s="3" customFormat="1" ht="16.5" customHeight="1">
      <c r="A126" s="83" t="s">
        <v>90</v>
      </c>
      <c r="B126" s="48"/>
      <c r="C126" s="11"/>
      <c r="D126" s="11"/>
      <c r="E126" s="210" t="s">
        <v>176</v>
      </c>
      <c r="F126" s="210"/>
      <c r="G126" s="210"/>
      <c r="H126" s="210"/>
      <c r="I126" s="210"/>
      <c r="J126" s="11"/>
      <c r="K126" s="210" t="s">
        <v>136</v>
      </c>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4">
        <f>'D.1.409.3 - Stavební elek...'!J32</f>
        <v>0</v>
      </c>
      <c r="AH126" s="215"/>
      <c r="AI126" s="215"/>
      <c r="AJ126" s="215"/>
      <c r="AK126" s="215"/>
      <c r="AL126" s="215"/>
      <c r="AM126" s="215"/>
      <c r="AN126" s="214">
        <f t="shared" ref="AN126:AN143" si="2">SUM(AG126,AT126)</f>
        <v>0</v>
      </c>
      <c r="AO126" s="215"/>
      <c r="AP126" s="215"/>
      <c r="AQ126" s="84" t="s">
        <v>93</v>
      </c>
      <c r="AR126" s="48"/>
      <c r="AS126" s="85">
        <v>0</v>
      </c>
      <c r="AT126" s="86">
        <f t="shared" ref="AT126:AT143" si="3">ROUND(SUM(AV126:AW126),2)</f>
        <v>0</v>
      </c>
      <c r="AU126" s="87">
        <f>'D.1.409.3 - Stavební elek...'!P126</f>
        <v>0</v>
      </c>
      <c r="AV126" s="86">
        <f>'D.1.409.3 - Stavební elek...'!J35</f>
        <v>0</v>
      </c>
      <c r="AW126" s="86">
        <f>'D.1.409.3 - Stavební elek...'!J36</f>
        <v>0</v>
      </c>
      <c r="AX126" s="86">
        <f>'D.1.409.3 - Stavební elek...'!J37</f>
        <v>0</v>
      </c>
      <c r="AY126" s="86">
        <f>'D.1.409.3 - Stavební elek...'!J38</f>
        <v>0</v>
      </c>
      <c r="AZ126" s="86">
        <f>'D.1.409.3 - Stavební elek...'!F35</f>
        <v>0</v>
      </c>
      <c r="BA126" s="86">
        <f>'D.1.409.3 - Stavební elek...'!F36</f>
        <v>0</v>
      </c>
      <c r="BB126" s="86">
        <f>'D.1.409.3 - Stavební elek...'!F37</f>
        <v>0</v>
      </c>
      <c r="BC126" s="86">
        <f>'D.1.409.3 - Stavební elek...'!F38</f>
        <v>0</v>
      </c>
      <c r="BD126" s="88">
        <f>'D.1.409.3 - Stavební elek...'!F39</f>
        <v>0</v>
      </c>
      <c r="BT126" s="25" t="s">
        <v>89</v>
      </c>
      <c r="BV126" s="25" t="s">
        <v>82</v>
      </c>
      <c r="BW126" s="25" t="s">
        <v>177</v>
      </c>
      <c r="BX126" s="25" t="s">
        <v>171</v>
      </c>
      <c r="CL126" s="25" t="s">
        <v>1</v>
      </c>
    </row>
    <row r="127" spans="1:91" s="3" customFormat="1" ht="16.5" customHeight="1">
      <c r="A127" s="83" t="s">
        <v>90</v>
      </c>
      <c r="B127" s="48"/>
      <c r="C127" s="11"/>
      <c r="D127" s="11"/>
      <c r="E127" s="210" t="s">
        <v>178</v>
      </c>
      <c r="F127" s="210"/>
      <c r="G127" s="210"/>
      <c r="H127" s="210"/>
      <c r="I127" s="210"/>
      <c r="J127" s="11"/>
      <c r="K127" s="210" t="s">
        <v>139</v>
      </c>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4">
        <f>'D.1.409.4 - Vzduchotechnika'!J32</f>
        <v>0</v>
      </c>
      <c r="AH127" s="215"/>
      <c r="AI127" s="215"/>
      <c r="AJ127" s="215"/>
      <c r="AK127" s="215"/>
      <c r="AL127" s="215"/>
      <c r="AM127" s="215"/>
      <c r="AN127" s="214">
        <f t="shared" si="2"/>
        <v>0</v>
      </c>
      <c r="AO127" s="215"/>
      <c r="AP127" s="215"/>
      <c r="AQ127" s="84" t="s">
        <v>93</v>
      </c>
      <c r="AR127" s="48"/>
      <c r="AS127" s="85">
        <v>0</v>
      </c>
      <c r="AT127" s="86">
        <f t="shared" si="3"/>
        <v>0</v>
      </c>
      <c r="AU127" s="87">
        <f>'D.1.409.4 - Vzduchotechnika'!P124</f>
        <v>0</v>
      </c>
      <c r="AV127" s="86">
        <f>'D.1.409.4 - Vzduchotechnika'!J35</f>
        <v>0</v>
      </c>
      <c r="AW127" s="86">
        <f>'D.1.409.4 - Vzduchotechnika'!J36</f>
        <v>0</v>
      </c>
      <c r="AX127" s="86">
        <f>'D.1.409.4 - Vzduchotechnika'!J37</f>
        <v>0</v>
      </c>
      <c r="AY127" s="86">
        <f>'D.1.409.4 - Vzduchotechnika'!J38</f>
        <v>0</v>
      </c>
      <c r="AZ127" s="86">
        <f>'D.1.409.4 - Vzduchotechnika'!F35</f>
        <v>0</v>
      </c>
      <c r="BA127" s="86">
        <f>'D.1.409.4 - Vzduchotechnika'!F36</f>
        <v>0</v>
      </c>
      <c r="BB127" s="86">
        <f>'D.1.409.4 - Vzduchotechnika'!F37</f>
        <v>0</v>
      </c>
      <c r="BC127" s="86">
        <f>'D.1.409.4 - Vzduchotechnika'!F38</f>
        <v>0</v>
      </c>
      <c r="BD127" s="88">
        <f>'D.1.409.4 - Vzduchotechnika'!F39</f>
        <v>0</v>
      </c>
      <c r="BT127" s="25" t="s">
        <v>89</v>
      </c>
      <c r="BV127" s="25" t="s">
        <v>82</v>
      </c>
      <c r="BW127" s="25" t="s">
        <v>179</v>
      </c>
      <c r="BX127" s="25" t="s">
        <v>171</v>
      </c>
      <c r="CL127" s="25" t="s">
        <v>1</v>
      </c>
    </row>
    <row r="128" spans="1:91" s="3" customFormat="1" ht="16.5" customHeight="1">
      <c r="A128" s="83" t="s">
        <v>90</v>
      </c>
      <c r="B128" s="48"/>
      <c r="C128" s="11"/>
      <c r="D128" s="11"/>
      <c r="E128" s="210" t="s">
        <v>180</v>
      </c>
      <c r="F128" s="210"/>
      <c r="G128" s="210"/>
      <c r="H128" s="210"/>
      <c r="I128" s="210"/>
      <c r="J128" s="11"/>
      <c r="K128" s="210" t="s">
        <v>142</v>
      </c>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4">
        <f>'D.1.409.5 - Vytápění'!J32</f>
        <v>0</v>
      </c>
      <c r="AH128" s="215"/>
      <c r="AI128" s="215"/>
      <c r="AJ128" s="215"/>
      <c r="AK128" s="215"/>
      <c r="AL128" s="215"/>
      <c r="AM128" s="215"/>
      <c r="AN128" s="214">
        <f t="shared" si="2"/>
        <v>0</v>
      </c>
      <c r="AO128" s="215"/>
      <c r="AP128" s="215"/>
      <c r="AQ128" s="84" t="s">
        <v>93</v>
      </c>
      <c r="AR128" s="48"/>
      <c r="AS128" s="85">
        <v>0</v>
      </c>
      <c r="AT128" s="86">
        <f t="shared" si="3"/>
        <v>0</v>
      </c>
      <c r="AU128" s="87">
        <f>'D.1.409.5 - Vytápění'!P125</f>
        <v>0</v>
      </c>
      <c r="AV128" s="86">
        <f>'D.1.409.5 - Vytápění'!J35</f>
        <v>0</v>
      </c>
      <c r="AW128" s="86">
        <f>'D.1.409.5 - Vytápění'!J36</f>
        <v>0</v>
      </c>
      <c r="AX128" s="86">
        <f>'D.1.409.5 - Vytápění'!J37</f>
        <v>0</v>
      </c>
      <c r="AY128" s="86">
        <f>'D.1.409.5 - Vytápění'!J38</f>
        <v>0</v>
      </c>
      <c r="AZ128" s="86">
        <f>'D.1.409.5 - Vytápění'!F35</f>
        <v>0</v>
      </c>
      <c r="BA128" s="86">
        <f>'D.1.409.5 - Vytápění'!F36</f>
        <v>0</v>
      </c>
      <c r="BB128" s="86">
        <f>'D.1.409.5 - Vytápění'!F37</f>
        <v>0</v>
      </c>
      <c r="BC128" s="86">
        <f>'D.1.409.5 - Vytápění'!F38</f>
        <v>0</v>
      </c>
      <c r="BD128" s="88">
        <f>'D.1.409.5 - Vytápění'!F39</f>
        <v>0</v>
      </c>
      <c r="BT128" s="25" t="s">
        <v>89</v>
      </c>
      <c r="BV128" s="25" t="s">
        <v>82</v>
      </c>
      <c r="BW128" s="25" t="s">
        <v>181</v>
      </c>
      <c r="BX128" s="25" t="s">
        <v>171</v>
      </c>
      <c r="CL128" s="25" t="s">
        <v>1</v>
      </c>
    </row>
    <row r="129" spans="1:91" s="3" customFormat="1" ht="16.5" customHeight="1">
      <c r="A129" s="83" t="s">
        <v>90</v>
      </c>
      <c r="B129" s="48"/>
      <c r="C129" s="11"/>
      <c r="D129" s="11"/>
      <c r="E129" s="210" t="s">
        <v>182</v>
      </c>
      <c r="F129" s="210"/>
      <c r="G129" s="210"/>
      <c r="H129" s="210"/>
      <c r="I129" s="210"/>
      <c r="J129" s="11"/>
      <c r="K129" s="210" t="s">
        <v>145</v>
      </c>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4">
        <f>'D.1.409.6 - ZTI'!J32</f>
        <v>0</v>
      </c>
      <c r="AH129" s="215"/>
      <c r="AI129" s="215"/>
      <c r="AJ129" s="215"/>
      <c r="AK129" s="215"/>
      <c r="AL129" s="215"/>
      <c r="AM129" s="215"/>
      <c r="AN129" s="214">
        <f t="shared" si="2"/>
        <v>0</v>
      </c>
      <c r="AO129" s="215"/>
      <c r="AP129" s="215"/>
      <c r="AQ129" s="84" t="s">
        <v>93</v>
      </c>
      <c r="AR129" s="48"/>
      <c r="AS129" s="85">
        <v>0</v>
      </c>
      <c r="AT129" s="86">
        <f t="shared" si="3"/>
        <v>0</v>
      </c>
      <c r="AU129" s="87">
        <f>'D.1.409.6 - ZTI'!P123</f>
        <v>0</v>
      </c>
      <c r="AV129" s="86">
        <f>'D.1.409.6 - ZTI'!J35</f>
        <v>0</v>
      </c>
      <c r="AW129" s="86">
        <f>'D.1.409.6 - ZTI'!J36</f>
        <v>0</v>
      </c>
      <c r="AX129" s="86">
        <f>'D.1.409.6 - ZTI'!J37</f>
        <v>0</v>
      </c>
      <c r="AY129" s="86">
        <f>'D.1.409.6 - ZTI'!J38</f>
        <v>0</v>
      </c>
      <c r="AZ129" s="86">
        <f>'D.1.409.6 - ZTI'!F35</f>
        <v>0</v>
      </c>
      <c r="BA129" s="86">
        <f>'D.1.409.6 - ZTI'!F36</f>
        <v>0</v>
      </c>
      <c r="BB129" s="86">
        <f>'D.1.409.6 - ZTI'!F37</f>
        <v>0</v>
      </c>
      <c r="BC129" s="86">
        <f>'D.1.409.6 - ZTI'!F38</f>
        <v>0</v>
      </c>
      <c r="BD129" s="88">
        <f>'D.1.409.6 - ZTI'!F39</f>
        <v>0</v>
      </c>
      <c r="BT129" s="25" t="s">
        <v>89</v>
      </c>
      <c r="BV129" s="25" t="s">
        <v>82</v>
      </c>
      <c r="BW129" s="25" t="s">
        <v>183</v>
      </c>
      <c r="BX129" s="25" t="s">
        <v>171</v>
      </c>
      <c r="CL129" s="25" t="s">
        <v>1</v>
      </c>
    </row>
    <row r="130" spans="1:91" s="6" customFormat="1" ht="16.5" customHeight="1">
      <c r="B130" s="74"/>
      <c r="C130" s="75"/>
      <c r="D130" s="209" t="s">
        <v>184</v>
      </c>
      <c r="E130" s="209"/>
      <c r="F130" s="209"/>
      <c r="G130" s="209"/>
      <c r="H130" s="209"/>
      <c r="I130" s="76"/>
      <c r="J130" s="209" t="s">
        <v>185</v>
      </c>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11">
        <f>ROUND(SUM(AG131:AG134),2)</f>
        <v>0</v>
      </c>
      <c r="AH130" s="212"/>
      <c r="AI130" s="212"/>
      <c r="AJ130" s="212"/>
      <c r="AK130" s="212"/>
      <c r="AL130" s="212"/>
      <c r="AM130" s="212"/>
      <c r="AN130" s="213">
        <f t="shared" si="2"/>
        <v>0</v>
      </c>
      <c r="AO130" s="212"/>
      <c r="AP130" s="212"/>
      <c r="AQ130" s="77" t="s">
        <v>127</v>
      </c>
      <c r="AR130" s="74"/>
      <c r="AS130" s="78">
        <f>ROUND(SUM(AS131:AS134),2)</f>
        <v>0</v>
      </c>
      <c r="AT130" s="79">
        <f t="shared" si="3"/>
        <v>0</v>
      </c>
      <c r="AU130" s="80">
        <f>ROUND(SUM(AU131:AU134),5)</f>
        <v>0</v>
      </c>
      <c r="AV130" s="79">
        <f>ROUND(AZ130*L29,2)</f>
        <v>0</v>
      </c>
      <c r="AW130" s="79">
        <f>ROUND(BA130*L30,2)</f>
        <v>0</v>
      </c>
      <c r="AX130" s="79">
        <f>ROUND(BB130*L29,2)</f>
        <v>0</v>
      </c>
      <c r="AY130" s="79">
        <f>ROUND(BC130*L30,2)</f>
        <v>0</v>
      </c>
      <c r="AZ130" s="79">
        <f>ROUND(SUM(AZ131:AZ134),2)</f>
        <v>0</v>
      </c>
      <c r="BA130" s="79">
        <f>ROUND(SUM(BA131:BA134),2)</f>
        <v>0</v>
      </c>
      <c r="BB130" s="79">
        <f>ROUND(SUM(BB131:BB134),2)</f>
        <v>0</v>
      </c>
      <c r="BC130" s="79">
        <f>ROUND(SUM(BC131:BC134),2)</f>
        <v>0</v>
      </c>
      <c r="BD130" s="81">
        <f>ROUND(SUM(BD131:BD134),2)</f>
        <v>0</v>
      </c>
      <c r="BS130" s="82" t="s">
        <v>79</v>
      </c>
      <c r="BT130" s="82" t="s">
        <v>87</v>
      </c>
      <c r="BU130" s="82" t="s">
        <v>81</v>
      </c>
      <c r="BV130" s="82" t="s">
        <v>82</v>
      </c>
      <c r="BW130" s="82" t="s">
        <v>186</v>
      </c>
      <c r="BX130" s="82" t="s">
        <v>5</v>
      </c>
      <c r="CL130" s="82" t="s">
        <v>1</v>
      </c>
      <c r="CM130" s="82" t="s">
        <v>89</v>
      </c>
    </row>
    <row r="131" spans="1:91" s="3" customFormat="1" ht="16.5" customHeight="1">
      <c r="A131" s="83" t="s">
        <v>90</v>
      </c>
      <c r="B131" s="48"/>
      <c r="C131" s="11"/>
      <c r="D131" s="11"/>
      <c r="E131" s="210" t="s">
        <v>187</v>
      </c>
      <c r="F131" s="210"/>
      <c r="G131" s="210"/>
      <c r="H131" s="210"/>
      <c r="I131" s="210"/>
      <c r="J131" s="11"/>
      <c r="K131" s="210" t="s">
        <v>151</v>
      </c>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4">
        <f>'D.1.419.1 - Architektonic...'!J32</f>
        <v>0</v>
      </c>
      <c r="AH131" s="215"/>
      <c r="AI131" s="215"/>
      <c r="AJ131" s="215"/>
      <c r="AK131" s="215"/>
      <c r="AL131" s="215"/>
      <c r="AM131" s="215"/>
      <c r="AN131" s="214">
        <f t="shared" si="2"/>
        <v>0</v>
      </c>
      <c r="AO131" s="215"/>
      <c r="AP131" s="215"/>
      <c r="AQ131" s="84" t="s">
        <v>93</v>
      </c>
      <c r="AR131" s="48"/>
      <c r="AS131" s="85">
        <v>0</v>
      </c>
      <c r="AT131" s="86">
        <f t="shared" si="3"/>
        <v>0</v>
      </c>
      <c r="AU131" s="87">
        <f>'D.1.419.1 - Architektonic...'!P132</f>
        <v>0</v>
      </c>
      <c r="AV131" s="86">
        <f>'D.1.419.1 - Architektonic...'!J35</f>
        <v>0</v>
      </c>
      <c r="AW131" s="86">
        <f>'D.1.419.1 - Architektonic...'!J36</f>
        <v>0</v>
      </c>
      <c r="AX131" s="86">
        <f>'D.1.419.1 - Architektonic...'!J37</f>
        <v>0</v>
      </c>
      <c r="AY131" s="86">
        <f>'D.1.419.1 - Architektonic...'!J38</f>
        <v>0</v>
      </c>
      <c r="AZ131" s="86">
        <f>'D.1.419.1 - Architektonic...'!F35</f>
        <v>0</v>
      </c>
      <c r="BA131" s="86">
        <f>'D.1.419.1 - Architektonic...'!F36</f>
        <v>0</v>
      </c>
      <c r="BB131" s="86">
        <f>'D.1.419.1 - Architektonic...'!F37</f>
        <v>0</v>
      </c>
      <c r="BC131" s="86">
        <f>'D.1.419.1 - Architektonic...'!F38</f>
        <v>0</v>
      </c>
      <c r="BD131" s="88">
        <f>'D.1.419.1 - Architektonic...'!F39</f>
        <v>0</v>
      </c>
      <c r="BT131" s="25" t="s">
        <v>89</v>
      </c>
      <c r="BV131" s="25" t="s">
        <v>82</v>
      </c>
      <c r="BW131" s="25" t="s">
        <v>188</v>
      </c>
      <c r="BX131" s="25" t="s">
        <v>186</v>
      </c>
      <c r="CL131" s="25" t="s">
        <v>1</v>
      </c>
    </row>
    <row r="132" spans="1:91" s="3" customFormat="1" ht="16.5" customHeight="1">
      <c r="A132" s="83" t="s">
        <v>90</v>
      </c>
      <c r="B132" s="48"/>
      <c r="C132" s="11"/>
      <c r="D132" s="11"/>
      <c r="E132" s="210" t="s">
        <v>189</v>
      </c>
      <c r="F132" s="210"/>
      <c r="G132" s="210"/>
      <c r="H132" s="210"/>
      <c r="I132" s="210"/>
      <c r="J132" s="11"/>
      <c r="K132" s="210" t="s">
        <v>133</v>
      </c>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4">
        <f>'D.1.419.2 - Stavebně-kons...'!J32</f>
        <v>0</v>
      </c>
      <c r="AH132" s="215"/>
      <c r="AI132" s="215"/>
      <c r="AJ132" s="215"/>
      <c r="AK132" s="215"/>
      <c r="AL132" s="215"/>
      <c r="AM132" s="215"/>
      <c r="AN132" s="214">
        <f t="shared" si="2"/>
        <v>0</v>
      </c>
      <c r="AO132" s="215"/>
      <c r="AP132" s="215"/>
      <c r="AQ132" s="84" t="s">
        <v>93</v>
      </c>
      <c r="AR132" s="48"/>
      <c r="AS132" s="85">
        <v>0</v>
      </c>
      <c r="AT132" s="86">
        <f t="shared" si="3"/>
        <v>0</v>
      </c>
      <c r="AU132" s="87">
        <f>'D.1.419.2 - Stavebně-kons...'!P125</f>
        <v>0</v>
      </c>
      <c r="AV132" s="86">
        <f>'D.1.419.2 - Stavebně-kons...'!J35</f>
        <v>0</v>
      </c>
      <c r="AW132" s="86">
        <f>'D.1.419.2 - Stavebně-kons...'!J36</f>
        <v>0</v>
      </c>
      <c r="AX132" s="86">
        <f>'D.1.419.2 - Stavebně-kons...'!J37</f>
        <v>0</v>
      </c>
      <c r="AY132" s="86">
        <f>'D.1.419.2 - Stavebně-kons...'!J38</f>
        <v>0</v>
      </c>
      <c r="AZ132" s="86">
        <f>'D.1.419.2 - Stavebně-kons...'!F35</f>
        <v>0</v>
      </c>
      <c r="BA132" s="86">
        <f>'D.1.419.2 - Stavebně-kons...'!F36</f>
        <v>0</v>
      </c>
      <c r="BB132" s="86">
        <f>'D.1.419.2 - Stavebně-kons...'!F37</f>
        <v>0</v>
      </c>
      <c r="BC132" s="86">
        <f>'D.1.419.2 - Stavebně-kons...'!F38</f>
        <v>0</v>
      </c>
      <c r="BD132" s="88">
        <f>'D.1.419.2 - Stavebně-kons...'!F39</f>
        <v>0</v>
      </c>
      <c r="BT132" s="25" t="s">
        <v>89</v>
      </c>
      <c r="BV132" s="25" t="s">
        <v>82</v>
      </c>
      <c r="BW132" s="25" t="s">
        <v>190</v>
      </c>
      <c r="BX132" s="25" t="s">
        <v>186</v>
      </c>
      <c r="CL132" s="25" t="s">
        <v>1</v>
      </c>
    </row>
    <row r="133" spans="1:91" s="3" customFormat="1" ht="16.5" customHeight="1">
      <c r="A133" s="83" t="s">
        <v>90</v>
      </c>
      <c r="B133" s="48"/>
      <c r="C133" s="11"/>
      <c r="D133" s="11"/>
      <c r="E133" s="210" t="s">
        <v>191</v>
      </c>
      <c r="F133" s="210"/>
      <c r="G133" s="210"/>
      <c r="H133" s="210"/>
      <c r="I133" s="210"/>
      <c r="J133" s="11"/>
      <c r="K133" s="210" t="s">
        <v>136</v>
      </c>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4">
        <f>'D.1.419.3 - Stavební elek...'!J32</f>
        <v>0</v>
      </c>
      <c r="AH133" s="215"/>
      <c r="AI133" s="215"/>
      <c r="AJ133" s="215"/>
      <c r="AK133" s="215"/>
      <c r="AL133" s="215"/>
      <c r="AM133" s="215"/>
      <c r="AN133" s="214">
        <f t="shared" si="2"/>
        <v>0</v>
      </c>
      <c r="AO133" s="215"/>
      <c r="AP133" s="215"/>
      <c r="AQ133" s="84" t="s">
        <v>93</v>
      </c>
      <c r="AR133" s="48"/>
      <c r="AS133" s="85">
        <v>0</v>
      </c>
      <c r="AT133" s="86">
        <f t="shared" si="3"/>
        <v>0</v>
      </c>
      <c r="AU133" s="87">
        <f>'D.1.419.3 - Stavební elek...'!P126</f>
        <v>0</v>
      </c>
      <c r="AV133" s="86">
        <f>'D.1.419.3 - Stavební elek...'!J35</f>
        <v>0</v>
      </c>
      <c r="AW133" s="86">
        <f>'D.1.419.3 - Stavební elek...'!J36</f>
        <v>0</v>
      </c>
      <c r="AX133" s="86">
        <f>'D.1.419.3 - Stavební elek...'!J37</f>
        <v>0</v>
      </c>
      <c r="AY133" s="86">
        <f>'D.1.419.3 - Stavební elek...'!J38</f>
        <v>0</v>
      </c>
      <c r="AZ133" s="86">
        <f>'D.1.419.3 - Stavební elek...'!F35</f>
        <v>0</v>
      </c>
      <c r="BA133" s="86">
        <f>'D.1.419.3 - Stavební elek...'!F36</f>
        <v>0</v>
      </c>
      <c r="BB133" s="86">
        <f>'D.1.419.3 - Stavební elek...'!F37</f>
        <v>0</v>
      </c>
      <c r="BC133" s="86">
        <f>'D.1.419.3 - Stavební elek...'!F38</f>
        <v>0</v>
      </c>
      <c r="BD133" s="88">
        <f>'D.1.419.3 - Stavební elek...'!F39</f>
        <v>0</v>
      </c>
      <c r="BT133" s="25" t="s">
        <v>89</v>
      </c>
      <c r="BV133" s="25" t="s">
        <v>82</v>
      </c>
      <c r="BW133" s="25" t="s">
        <v>192</v>
      </c>
      <c r="BX133" s="25" t="s">
        <v>186</v>
      </c>
      <c r="CL133" s="25" t="s">
        <v>1</v>
      </c>
    </row>
    <row r="134" spans="1:91" s="3" customFormat="1" ht="16.5" customHeight="1">
      <c r="A134" s="83" t="s">
        <v>90</v>
      </c>
      <c r="B134" s="48"/>
      <c r="C134" s="11"/>
      <c r="D134" s="11"/>
      <c r="E134" s="210" t="s">
        <v>193</v>
      </c>
      <c r="F134" s="210"/>
      <c r="G134" s="210"/>
      <c r="H134" s="210"/>
      <c r="I134" s="210"/>
      <c r="J134" s="11"/>
      <c r="K134" s="210" t="s">
        <v>139</v>
      </c>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4">
        <f>'D.1.419.4 - Vzduchotechnika'!J32</f>
        <v>0</v>
      </c>
      <c r="AH134" s="215"/>
      <c r="AI134" s="215"/>
      <c r="AJ134" s="215"/>
      <c r="AK134" s="215"/>
      <c r="AL134" s="215"/>
      <c r="AM134" s="215"/>
      <c r="AN134" s="214">
        <f t="shared" si="2"/>
        <v>0</v>
      </c>
      <c r="AO134" s="215"/>
      <c r="AP134" s="215"/>
      <c r="AQ134" s="84" t="s">
        <v>93</v>
      </c>
      <c r="AR134" s="48"/>
      <c r="AS134" s="85">
        <v>0</v>
      </c>
      <c r="AT134" s="86">
        <f t="shared" si="3"/>
        <v>0</v>
      </c>
      <c r="AU134" s="87">
        <f>'D.1.419.4 - Vzduchotechnika'!P123</f>
        <v>0</v>
      </c>
      <c r="AV134" s="86">
        <f>'D.1.419.4 - Vzduchotechnika'!J35</f>
        <v>0</v>
      </c>
      <c r="AW134" s="86">
        <f>'D.1.419.4 - Vzduchotechnika'!J36</f>
        <v>0</v>
      </c>
      <c r="AX134" s="86">
        <f>'D.1.419.4 - Vzduchotechnika'!J37</f>
        <v>0</v>
      </c>
      <c r="AY134" s="86">
        <f>'D.1.419.4 - Vzduchotechnika'!J38</f>
        <v>0</v>
      </c>
      <c r="AZ134" s="86">
        <f>'D.1.419.4 - Vzduchotechnika'!F35</f>
        <v>0</v>
      </c>
      <c r="BA134" s="86">
        <f>'D.1.419.4 - Vzduchotechnika'!F36</f>
        <v>0</v>
      </c>
      <c r="BB134" s="86">
        <f>'D.1.419.4 - Vzduchotechnika'!F37</f>
        <v>0</v>
      </c>
      <c r="BC134" s="86">
        <f>'D.1.419.4 - Vzduchotechnika'!F38</f>
        <v>0</v>
      </c>
      <c r="BD134" s="88">
        <f>'D.1.419.4 - Vzduchotechnika'!F39</f>
        <v>0</v>
      </c>
      <c r="BT134" s="25" t="s">
        <v>89</v>
      </c>
      <c r="BV134" s="25" t="s">
        <v>82</v>
      </c>
      <c r="BW134" s="25" t="s">
        <v>194</v>
      </c>
      <c r="BX134" s="25" t="s">
        <v>186</v>
      </c>
      <c r="CL134" s="25" t="s">
        <v>1</v>
      </c>
    </row>
    <row r="135" spans="1:91" s="6" customFormat="1" ht="24.75" customHeight="1">
      <c r="B135" s="74"/>
      <c r="C135" s="75"/>
      <c r="D135" s="209" t="s">
        <v>195</v>
      </c>
      <c r="E135" s="209"/>
      <c r="F135" s="209"/>
      <c r="G135" s="209"/>
      <c r="H135" s="209"/>
      <c r="I135" s="76"/>
      <c r="J135" s="209" t="s">
        <v>196</v>
      </c>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11">
        <f>ROUND(AG136,2)</f>
        <v>0</v>
      </c>
      <c r="AH135" s="212"/>
      <c r="AI135" s="212"/>
      <c r="AJ135" s="212"/>
      <c r="AK135" s="212"/>
      <c r="AL135" s="212"/>
      <c r="AM135" s="212"/>
      <c r="AN135" s="213">
        <f t="shared" si="2"/>
        <v>0</v>
      </c>
      <c r="AO135" s="212"/>
      <c r="AP135" s="212"/>
      <c r="AQ135" s="77" t="s">
        <v>127</v>
      </c>
      <c r="AR135" s="74"/>
      <c r="AS135" s="78">
        <f>ROUND(AS136,2)</f>
        <v>0</v>
      </c>
      <c r="AT135" s="79">
        <f t="shared" si="3"/>
        <v>0</v>
      </c>
      <c r="AU135" s="80">
        <f>ROUND(AU136,5)</f>
        <v>0</v>
      </c>
      <c r="AV135" s="79">
        <f>ROUND(AZ135*L29,2)</f>
        <v>0</v>
      </c>
      <c r="AW135" s="79">
        <f>ROUND(BA135*L30,2)</f>
        <v>0</v>
      </c>
      <c r="AX135" s="79">
        <f>ROUND(BB135*L29,2)</f>
        <v>0</v>
      </c>
      <c r="AY135" s="79">
        <f>ROUND(BC135*L30,2)</f>
        <v>0</v>
      </c>
      <c r="AZ135" s="79">
        <f>ROUND(AZ136,2)</f>
        <v>0</v>
      </c>
      <c r="BA135" s="79">
        <f>ROUND(BA136,2)</f>
        <v>0</v>
      </c>
      <c r="BB135" s="79">
        <f>ROUND(BB136,2)</f>
        <v>0</v>
      </c>
      <c r="BC135" s="79">
        <f>ROUND(BC136,2)</f>
        <v>0</v>
      </c>
      <c r="BD135" s="81">
        <f>ROUND(BD136,2)</f>
        <v>0</v>
      </c>
      <c r="BS135" s="82" t="s">
        <v>79</v>
      </c>
      <c r="BT135" s="82" t="s">
        <v>87</v>
      </c>
      <c r="BU135" s="82" t="s">
        <v>81</v>
      </c>
      <c r="BV135" s="82" t="s">
        <v>82</v>
      </c>
      <c r="BW135" s="82" t="s">
        <v>197</v>
      </c>
      <c r="BX135" s="82" t="s">
        <v>5</v>
      </c>
      <c r="CL135" s="82" t="s">
        <v>1</v>
      </c>
      <c r="CM135" s="82" t="s">
        <v>89</v>
      </c>
    </row>
    <row r="136" spans="1:91" s="3" customFormat="1" ht="16.5" customHeight="1">
      <c r="A136" s="83" t="s">
        <v>90</v>
      </c>
      <c r="B136" s="48"/>
      <c r="C136" s="11"/>
      <c r="D136" s="11"/>
      <c r="E136" s="210" t="s">
        <v>198</v>
      </c>
      <c r="F136" s="210"/>
      <c r="G136" s="210"/>
      <c r="H136" s="210"/>
      <c r="I136" s="210"/>
      <c r="J136" s="11"/>
      <c r="K136" s="210" t="s">
        <v>199</v>
      </c>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4">
        <f>'F.1.422.1 - Venkovní rozv...'!J32</f>
        <v>0</v>
      </c>
      <c r="AH136" s="215"/>
      <c r="AI136" s="215"/>
      <c r="AJ136" s="215"/>
      <c r="AK136" s="215"/>
      <c r="AL136" s="215"/>
      <c r="AM136" s="215"/>
      <c r="AN136" s="214">
        <f t="shared" si="2"/>
        <v>0</v>
      </c>
      <c r="AO136" s="215"/>
      <c r="AP136" s="215"/>
      <c r="AQ136" s="84" t="s">
        <v>93</v>
      </c>
      <c r="AR136" s="48"/>
      <c r="AS136" s="85">
        <v>0</v>
      </c>
      <c r="AT136" s="86">
        <f t="shared" si="3"/>
        <v>0</v>
      </c>
      <c r="AU136" s="87">
        <f>'F.1.422.1 - Venkovní rozv...'!P127</f>
        <v>0</v>
      </c>
      <c r="AV136" s="86">
        <f>'F.1.422.1 - Venkovní rozv...'!J35</f>
        <v>0</v>
      </c>
      <c r="AW136" s="86">
        <f>'F.1.422.1 - Venkovní rozv...'!J36</f>
        <v>0</v>
      </c>
      <c r="AX136" s="86">
        <f>'F.1.422.1 - Venkovní rozv...'!J37</f>
        <v>0</v>
      </c>
      <c r="AY136" s="86">
        <f>'F.1.422.1 - Venkovní rozv...'!J38</f>
        <v>0</v>
      </c>
      <c r="AZ136" s="86">
        <f>'F.1.422.1 - Venkovní rozv...'!F35</f>
        <v>0</v>
      </c>
      <c r="BA136" s="86">
        <f>'F.1.422.1 - Venkovní rozv...'!F36</f>
        <v>0</v>
      </c>
      <c r="BB136" s="86">
        <f>'F.1.422.1 - Venkovní rozv...'!F37</f>
        <v>0</v>
      </c>
      <c r="BC136" s="86">
        <f>'F.1.422.1 - Venkovní rozv...'!F38</f>
        <v>0</v>
      </c>
      <c r="BD136" s="88">
        <f>'F.1.422.1 - Venkovní rozv...'!F39</f>
        <v>0</v>
      </c>
      <c r="BT136" s="25" t="s">
        <v>89</v>
      </c>
      <c r="BV136" s="25" t="s">
        <v>82</v>
      </c>
      <c r="BW136" s="25" t="s">
        <v>200</v>
      </c>
      <c r="BX136" s="25" t="s">
        <v>197</v>
      </c>
      <c r="CL136" s="25" t="s">
        <v>1</v>
      </c>
    </row>
    <row r="137" spans="1:91" s="6" customFormat="1" ht="16.5" customHeight="1">
      <c r="B137" s="74"/>
      <c r="C137" s="75"/>
      <c r="D137" s="209" t="s">
        <v>201</v>
      </c>
      <c r="E137" s="209"/>
      <c r="F137" s="209"/>
      <c r="G137" s="209"/>
      <c r="H137" s="209"/>
      <c r="I137" s="76"/>
      <c r="J137" s="209" t="s">
        <v>202</v>
      </c>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11">
        <f>ROUND(SUM(AG138:AG140),2)</f>
        <v>0</v>
      </c>
      <c r="AH137" s="212"/>
      <c r="AI137" s="212"/>
      <c r="AJ137" s="212"/>
      <c r="AK137" s="212"/>
      <c r="AL137" s="212"/>
      <c r="AM137" s="212"/>
      <c r="AN137" s="213">
        <f t="shared" si="2"/>
        <v>0</v>
      </c>
      <c r="AO137" s="212"/>
      <c r="AP137" s="212"/>
      <c r="AQ137" s="77" t="s">
        <v>127</v>
      </c>
      <c r="AR137" s="74"/>
      <c r="AS137" s="78">
        <f>ROUND(SUM(AS138:AS140),2)</f>
        <v>0</v>
      </c>
      <c r="AT137" s="79">
        <f t="shared" si="3"/>
        <v>0</v>
      </c>
      <c r="AU137" s="80">
        <f>ROUND(SUM(AU138:AU140),5)</f>
        <v>0</v>
      </c>
      <c r="AV137" s="79">
        <f>ROUND(AZ137*L29,2)</f>
        <v>0</v>
      </c>
      <c r="AW137" s="79">
        <f>ROUND(BA137*L30,2)</f>
        <v>0</v>
      </c>
      <c r="AX137" s="79">
        <f>ROUND(BB137*L29,2)</f>
        <v>0</v>
      </c>
      <c r="AY137" s="79">
        <f>ROUND(BC137*L30,2)</f>
        <v>0</v>
      </c>
      <c r="AZ137" s="79">
        <f>ROUND(SUM(AZ138:AZ140),2)</f>
        <v>0</v>
      </c>
      <c r="BA137" s="79">
        <f>ROUND(SUM(BA138:BA140),2)</f>
        <v>0</v>
      </c>
      <c r="BB137" s="79">
        <f>ROUND(SUM(BB138:BB140),2)</f>
        <v>0</v>
      </c>
      <c r="BC137" s="79">
        <f>ROUND(SUM(BC138:BC140),2)</f>
        <v>0</v>
      </c>
      <c r="BD137" s="81">
        <f>ROUND(SUM(BD138:BD140),2)</f>
        <v>0</v>
      </c>
      <c r="BS137" s="82" t="s">
        <v>79</v>
      </c>
      <c r="BT137" s="82" t="s">
        <v>87</v>
      </c>
      <c r="BU137" s="82" t="s">
        <v>81</v>
      </c>
      <c r="BV137" s="82" t="s">
        <v>82</v>
      </c>
      <c r="BW137" s="82" t="s">
        <v>203</v>
      </c>
      <c r="BX137" s="82" t="s">
        <v>5</v>
      </c>
      <c r="CL137" s="82" t="s">
        <v>1</v>
      </c>
      <c r="CM137" s="82" t="s">
        <v>89</v>
      </c>
    </row>
    <row r="138" spans="1:91" s="3" customFormat="1" ht="16.5" customHeight="1">
      <c r="A138" s="83" t="s">
        <v>90</v>
      </c>
      <c r="B138" s="48"/>
      <c r="C138" s="11"/>
      <c r="D138" s="11"/>
      <c r="E138" s="210" t="s">
        <v>204</v>
      </c>
      <c r="F138" s="210"/>
      <c r="G138" s="210"/>
      <c r="H138" s="210"/>
      <c r="I138" s="210"/>
      <c r="J138" s="11"/>
      <c r="K138" s="210" t="s">
        <v>151</v>
      </c>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4">
        <f>'D.1.431.1 - Architektonic...'!J32</f>
        <v>0</v>
      </c>
      <c r="AH138" s="215"/>
      <c r="AI138" s="215"/>
      <c r="AJ138" s="215"/>
      <c r="AK138" s="215"/>
      <c r="AL138" s="215"/>
      <c r="AM138" s="215"/>
      <c r="AN138" s="214">
        <f t="shared" si="2"/>
        <v>0</v>
      </c>
      <c r="AO138" s="215"/>
      <c r="AP138" s="215"/>
      <c r="AQ138" s="84" t="s">
        <v>93</v>
      </c>
      <c r="AR138" s="48"/>
      <c r="AS138" s="85">
        <v>0</v>
      </c>
      <c r="AT138" s="86">
        <f t="shared" si="3"/>
        <v>0</v>
      </c>
      <c r="AU138" s="87">
        <f>'D.1.431.1 - Architektonic...'!P127</f>
        <v>0</v>
      </c>
      <c r="AV138" s="86">
        <f>'D.1.431.1 - Architektonic...'!J35</f>
        <v>0</v>
      </c>
      <c r="AW138" s="86">
        <f>'D.1.431.1 - Architektonic...'!J36</f>
        <v>0</v>
      </c>
      <c r="AX138" s="86">
        <f>'D.1.431.1 - Architektonic...'!J37</f>
        <v>0</v>
      </c>
      <c r="AY138" s="86">
        <f>'D.1.431.1 - Architektonic...'!J38</f>
        <v>0</v>
      </c>
      <c r="AZ138" s="86">
        <f>'D.1.431.1 - Architektonic...'!F35</f>
        <v>0</v>
      </c>
      <c r="BA138" s="86">
        <f>'D.1.431.1 - Architektonic...'!F36</f>
        <v>0</v>
      </c>
      <c r="BB138" s="86">
        <f>'D.1.431.1 - Architektonic...'!F37</f>
        <v>0</v>
      </c>
      <c r="BC138" s="86">
        <f>'D.1.431.1 - Architektonic...'!F38</f>
        <v>0</v>
      </c>
      <c r="BD138" s="88">
        <f>'D.1.431.1 - Architektonic...'!F39</f>
        <v>0</v>
      </c>
      <c r="BT138" s="25" t="s">
        <v>89</v>
      </c>
      <c r="BV138" s="25" t="s">
        <v>82</v>
      </c>
      <c r="BW138" s="25" t="s">
        <v>205</v>
      </c>
      <c r="BX138" s="25" t="s">
        <v>203</v>
      </c>
      <c r="CL138" s="25" t="s">
        <v>1</v>
      </c>
    </row>
    <row r="139" spans="1:91" s="3" customFormat="1" ht="16.5" customHeight="1">
      <c r="A139" s="83" t="s">
        <v>90</v>
      </c>
      <c r="B139" s="48"/>
      <c r="C139" s="11"/>
      <c r="D139" s="11"/>
      <c r="E139" s="210" t="s">
        <v>206</v>
      </c>
      <c r="F139" s="210"/>
      <c r="G139" s="210"/>
      <c r="H139" s="210"/>
      <c r="I139" s="210"/>
      <c r="J139" s="11"/>
      <c r="K139" s="210" t="s">
        <v>207</v>
      </c>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4">
        <f>'D.1.431.2 - ZTI - kanalizace'!J32</f>
        <v>0</v>
      </c>
      <c r="AH139" s="215"/>
      <c r="AI139" s="215"/>
      <c r="AJ139" s="215"/>
      <c r="AK139" s="215"/>
      <c r="AL139" s="215"/>
      <c r="AM139" s="215"/>
      <c r="AN139" s="214">
        <f t="shared" si="2"/>
        <v>0</v>
      </c>
      <c r="AO139" s="215"/>
      <c r="AP139" s="215"/>
      <c r="AQ139" s="84" t="s">
        <v>93</v>
      </c>
      <c r="AR139" s="48"/>
      <c r="AS139" s="85">
        <v>0</v>
      </c>
      <c r="AT139" s="86">
        <f t="shared" si="3"/>
        <v>0</v>
      </c>
      <c r="AU139" s="87">
        <f>'D.1.431.2 - ZTI - kanalizace'!P127</f>
        <v>0</v>
      </c>
      <c r="AV139" s="86">
        <f>'D.1.431.2 - ZTI - kanalizace'!J35</f>
        <v>0</v>
      </c>
      <c r="AW139" s="86">
        <f>'D.1.431.2 - ZTI - kanalizace'!J36</f>
        <v>0</v>
      </c>
      <c r="AX139" s="86">
        <f>'D.1.431.2 - ZTI - kanalizace'!J37</f>
        <v>0</v>
      </c>
      <c r="AY139" s="86">
        <f>'D.1.431.2 - ZTI - kanalizace'!J38</f>
        <v>0</v>
      </c>
      <c r="AZ139" s="86">
        <f>'D.1.431.2 - ZTI - kanalizace'!F35</f>
        <v>0</v>
      </c>
      <c r="BA139" s="86">
        <f>'D.1.431.2 - ZTI - kanalizace'!F36</f>
        <v>0</v>
      </c>
      <c r="BB139" s="86">
        <f>'D.1.431.2 - ZTI - kanalizace'!F37</f>
        <v>0</v>
      </c>
      <c r="BC139" s="86">
        <f>'D.1.431.2 - ZTI - kanalizace'!F38</f>
        <v>0</v>
      </c>
      <c r="BD139" s="88">
        <f>'D.1.431.2 - ZTI - kanalizace'!F39</f>
        <v>0</v>
      </c>
      <c r="BT139" s="25" t="s">
        <v>89</v>
      </c>
      <c r="BV139" s="25" t="s">
        <v>82</v>
      </c>
      <c r="BW139" s="25" t="s">
        <v>208</v>
      </c>
      <c r="BX139" s="25" t="s">
        <v>203</v>
      </c>
      <c r="CL139" s="25" t="s">
        <v>1</v>
      </c>
    </row>
    <row r="140" spans="1:91" s="3" customFormat="1" ht="23.25" customHeight="1">
      <c r="A140" s="83" t="s">
        <v>90</v>
      </c>
      <c r="B140" s="48"/>
      <c r="C140" s="11"/>
      <c r="D140" s="11"/>
      <c r="E140" s="210" t="s">
        <v>209</v>
      </c>
      <c r="F140" s="210"/>
      <c r="G140" s="210"/>
      <c r="H140" s="210"/>
      <c r="I140" s="210"/>
      <c r="J140" s="11"/>
      <c r="K140" s="210" t="s">
        <v>210</v>
      </c>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4">
        <f>'F.1.431.1 - Architektonic...'!J32</f>
        <v>0</v>
      </c>
      <c r="AH140" s="215"/>
      <c r="AI140" s="215"/>
      <c r="AJ140" s="215"/>
      <c r="AK140" s="215"/>
      <c r="AL140" s="215"/>
      <c r="AM140" s="215"/>
      <c r="AN140" s="214">
        <f t="shared" si="2"/>
        <v>0</v>
      </c>
      <c r="AO140" s="215"/>
      <c r="AP140" s="215"/>
      <c r="AQ140" s="84" t="s">
        <v>93</v>
      </c>
      <c r="AR140" s="48"/>
      <c r="AS140" s="85">
        <v>0</v>
      </c>
      <c r="AT140" s="86">
        <f t="shared" si="3"/>
        <v>0</v>
      </c>
      <c r="AU140" s="87">
        <f>'F.1.431.1 - Architektonic...'!P126</f>
        <v>0</v>
      </c>
      <c r="AV140" s="86">
        <f>'F.1.431.1 - Architektonic...'!J35</f>
        <v>0</v>
      </c>
      <c r="AW140" s="86">
        <f>'F.1.431.1 - Architektonic...'!J36</f>
        <v>0</v>
      </c>
      <c r="AX140" s="86">
        <f>'F.1.431.1 - Architektonic...'!J37</f>
        <v>0</v>
      </c>
      <c r="AY140" s="86">
        <f>'F.1.431.1 - Architektonic...'!J38</f>
        <v>0</v>
      </c>
      <c r="AZ140" s="86">
        <f>'F.1.431.1 - Architektonic...'!F35</f>
        <v>0</v>
      </c>
      <c r="BA140" s="86">
        <f>'F.1.431.1 - Architektonic...'!F36</f>
        <v>0</v>
      </c>
      <c r="BB140" s="86">
        <f>'F.1.431.1 - Architektonic...'!F37</f>
        <v>0</v>
      </c>
      <c r="BC140" s="86">
        <f>'F.1.431.1 - Architektonic...'!F38</f>
        <v>0</v>
      </c>
      <c r="BD140" s="88">
        <f>'F.1.431.1 - Architektonic...'!F39</f>
        <v>0</v>
      </c>
      <c r="BT140" s="25" t="s">
        <v>89</v>
      </c>
      <c r="BV140" s="25" t="s">
        <v>82</v>
      </c>
      <c r="BW140" s="25" t="s">
        <v>211</v>
      </c>
      <c r="BX140" s="25" t="s">
        <v>203</v>
      </c>
      <c r="CL140" s="25" t="s">
        <v>1</v>
      </c>
    </row>
    <row r="141" spans="1:91" s="6" customFormat="1" ht="16.5" customHeight="1">
      <c r="B141" s="74"/>
      <c r="C141" s="75"/>
      <c r="D141" s="209" t="s">
        <v>212</v>
      </c>
      <c r="E141" s="209"/>
      <c r="F141" s="209"/>
      <c r="G141" s="209"/>
      <c r="H141" s="209"/>
      <c r="I141" s="76"/>
      <c r="J141" s="209" t="s">
        <v>213</v>
      </c>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11">
        <f>ROUND(AG142,2)</f>
        <v>0</v>
      </c>
      <c r="AH141" s="212"/>
      <c r="AI141" s="212"/>
      <c r="AJ141" s="212"/>
      <c r="AK141" s="212"/>
      <c r="AL141" s="212"/>
      <c r="AM141" s="212"/>
      <c r="AN141" s="213">
        <f t="shared" si="2"/>
        <v>0</v>
      </c>
      <c r="AO141" s="212"/>
      <c r="AP141" s="212"/>
      <c r="AQ141" s="77" t="s">
        <v>127</v>
      </c>
      <c r="AR141" s="74"/>
      <c r="AS141" s="78">
        <f>ROUND(AS142,2)</f>
        <v>0</v>
      </c>
      <c r="AT141" s="79">
        <f t="shared" si="3"/>
        <v>0</v>
      </c>
      <c r="AU141" s="80">
        <f>ROUND(AU142,5)</f>
        <v>0</v>
      </c>
      <c r="AV141" s="79">
        <f>ROUND(AZ141*L29,2)</f>
        <v>0</v>
      </c>
      <c r="AW141" s="79">
        <f>ROUND(BA141*L30,2)</f>
        <v>0</v>
      </c>
      <c r="AX141" s="79">
        <f>ROUND(BB141*L29,2)</f>
        <v>0</v>
      </c>
      <c r="AY141" s="79">
        <f>ROUND(BC141*L30,2)</f>
        <v>0</v>
      </c>
      <c r="AZ141" s="79">
        <f>ROUND(AZ142,2)</f>
        <v>0</v>
      </c>
      <c r="BA141" s="79">
        <f>ROUND(BA142,2)</f>
        <v>0</v>
      </c>
      <c r="BB141" s="79">
        <f>ROUND(BB142,2)</f>
        <v>0</v>
      </c>
      <c r="BC141" s="79">
        <f>ROUND(BC142,2)</f>
        <v>0</v>
      </c>
      <c r="BD141" s="81">
        <f>ROUND(BD142,2)</f>
        <v>0</v>
      </c>
      <c r="BS141" s="82" t="s">
        <v>79</v>
      </c>
      <c r="BT141" s="82" t="s">
        <v>87</v>
      </c>
      <c r="BU141" s="82" t="s">
        <v>81</v>
      </c>
      <c r="BV141" s="82" t="s">
        <v>82</v>
      </c>
      <c r="BW141" s="82" t="s">
        <v>214</v>
      </c>
      <c r="BX141" s="82" t="s">
        <v>5</v>
      </c>
      <c r="CL141" s="82" t="s">
        <v>1</v>
      </c>
      <c r="CM141" s="82" t="s">
        <v>89</v>
      </c>
    </row>
    <row r="142" spans="1:91" s="3" customFormat="1" ht="16.5" customHeight="1">
      <c r="A142" s="83" t="s">
        <v>90</v>
      </c>
      <c r="B142" s="48"/>
      <c r="C142" s="11"/>
      <c r="D142" s="11"/>
      <c r="E142" s="210" t="s">
        <v>215</v>
      </c>
      <c r="F142" s="210"/>
      <c r="G142" s="210"/>
      <c r="H142" s="210"/>
      <c r="I142" s="210"/>
      <c r="J142" s="11"/>
      <c r="K142" s="210" t="s">
        <v>216</v>
      </c>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4">
        <f>'D.1.01 - Přeložka VO'!J32</f>
        <v>0</v>
      </c>
      <c r="AH142" s="215"/>
      <c r="AI142" s="215"/>
      <c r="AJ142" s="215"/>
      <c r="AK142" s="215"/>
      <c r="AL142" s="215"/>
      <c r="AM142" s="215"/>
      <c r="AN142" s="214">
        <f t="shared" si="2"/>
        <v>0</v>
      </c>
      <c r="AO142" s="215"/>
      <c r="AP142" s="215"/>
      <c r="AQ142" s="84" t="s">
        <v>93</v>
      </c>
      <c r="AR142" s="48"/>
      <c r="AS142" s="85">
        <v>0</v>
      </c>
      <c r="AT142" s="86">
        <f t="shared" si="3"/>
        <v>0</v>
      </c>
      <c r="AU142" s="87">
        <f>'D.1.01 - Přeložka VO'!P123</f>
        <v>0</v>
      </c>
      <c r="AV142" s="86">
        <f>'D.1.01 - Přeložka VO'!J35</f>
        <v>0</v>
      </c>
      <c r="AW142" s="86">
        <f>'D.1.01 - Přeložka VO'!J36</f>
        <v>0</v>
      </c>
      <c r="AX142" s="86">
        <f>'D.1.01 - Přeložka VO'!J37</f>
        <v>0</v>
      </c>
      <c r="AY142" s="86">
        <f>'D.1.01 - Přeložka VO'!J38</f>
        <v>0</v>
      </c>
      <c r="AZ142" s="86">
        <f>'D.1.01 - Přeložka VO'!F35</f>
        <v>0</v>
      </c>
      <c r="BA142" s="86">
        <f>'D.1.01 - Přeložka VO'!F36</f>
        <v>0</v>
      </c>
      <c r="BB142" s="86">
        <f>'D.1.01 - Přeložka VO'!F37</f>
        <v>0</v>
      </c>
      <c r="BC142" s="86">
        <f>'D.1.01 - Přeložka VO'!F38</f>
        <v>0</v>
      </c>
      <c r="BD142" s="88">
        <f>'D.1.01 - Přeložka VO'!F39</f>
        <v>0</v>
      </c>
      <c r="BT142" s="25" t="s">
        <v>89</v>
      </c>
      <c r="BV142" s="25" t="s">
        <v>82</v>
      </c>
      <c r="BW142" s="25" t="s">
        <v>217</v>
      </c>
      <c r="BX142" s="25" t="s">
        <v>214</v>
      </c>
      <c r="CL142" s="25" t="s">
        <v>1</v>
      </c>
    </row>
    <row r="143" spans="1:91" s="6" customFormat="1" ht="16.5" customHeight="1">
      <c r="A143" s="83" t="s">
        <v>90</v>
      </c>
      <c r="B143" s="74"/>
      <c r="C143" s="75"/>
      <c r="D143" s="209" t="s">
        <v>218</v>
      </c>
      <c r="E143" s="209"/>
      <c r="F143" s="209"/>
      <c r="G143" s="209"/>
      <c r="H143" s="209"/>
      <c r="I143" s="76"/>
      <c r="J143" s="209" t="s">
        <v>219</v>
      </c>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13">
        <f>'VRN - Ostatní a vedlejší ...'!J30</f>
        <v>1500000</v>
      </c>
      <c r="AH143" s="212"/>
      <c r="AI143" s="212"/>
      <c r="AJ143" s="212"/>
      <c r="AK143" s="212"/>
      <c r="AL143" s="212"/>
      <c r="AM143" s="212"/>
      <c r="AN143" s="213">
        <f t="shared" si="2"/>
        <v>1815000</v>
      </c>
      <c r="AO143" s="212"/>
      <c r="AP143" s="212"/>
      <c r="AQ143" s="77" t="s">
        <v>127</v>
      </c>
      <c r="AR143" s="74"/>
      <c r="AS143" s="89">
        <v>0</v>
      </c>
      <c r="AT143" s="90">
        <f t="shared" si="3"/>
        <v>315000</v>
      </c>
      <c r="AU143" s="91">
        <f>'VRN - Ostatní a vedlejší ...'!P117</f>
        <v>0</v>
      </c>
      <c r="AV143" s="90">
        <f>'VRN - Ostatní a vedlejší ...'!J33</f>
        <v>315000</v>
      </c>
      <c r="AW143" s="90">
        <f>'VRN - Ostatní a vedlejší ...'!J34</f>
        <v>0</v>
      </c>
      <c r="AX143" s="90">
        <f>'VRN - Ostatní a vedlejší ...'!J35</f>
        <v>0</v>
      </c>
      <c r="AY143" s="90">
        <f>'VRN - Ostatní a vedlejší ...'!J36</f>
        <v>0</v>
      </c>
      <c r="AZ143" s="90">
        <f>'VRN - Ostatní a vedlejší ...'!F33</f>
        <v>1500000</v>
      </c>
      <c r="BA143" s="90">
        <f>'VRN - Ostatní a vedlejší ...'!F34</f>
        <v>0</v>
      </c>
      <c r="BB143" s="90">
        <f>'VRN - Ostatní a vedlejší ...'!F35</f>
        <v>0</v>
      </c>
      <c r="BC143" s="90">
        <f>'VRN - Ostatní a vedlejší ...'!F36</f>
        <v>0</v>
      </c>
      <c r="BD143" s="92">
        <f>'VRN - Ostatní a vedlejší ...'!F37</f>
        <v>0</v>
      </c>
      <c r="BT143" s="82" t="s">
        <v>87</v>
      </c>
      <c r="BV143" s="82" t="s">
        <v>82</v>
      </c>
      <c r="BW143" s="82" t="s">
        <v>220</v>
      </c>
      <c r="BX143" s="82" t="s">
        <v>5</v>
      </c>
      <c r="CL143" s="82" t="s">
        <v>1</v>
      </c>
      <c r="CM143" s="82" t="s">
        <v>89</v>
      </c>
    </row>
    <row r="144" spans="1:91" s="1" customFormat="1" ht="30" customHeight="1">
      <c r="B144" s="32"/>
      <c r="AR144" s="32"/>
    </row>
    <row r="145" spans="2:44" s="1" customFormat="1" ht="6.95" customHeight="1">
      <c r="B145" s="44"/>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32"/>
    </row>
  </sheetData>
  <sheetProtection algorithmName="SHA-512" hashValue="UXuHUME/KinJnKSKADdqnimBkTljRmdzZNgScMGYDGu23zXzY6YuH4AKwZQMaxloGDzhiH6lGIe5JRI7UOFqOg==" saltValue="5SStpFLqPB+PPO0PJZXbcp7XJCrePtwahU9jb+3/PjbJpXKr1EkXW8vMcRxg+R521JNyCVvbOzssHe+GF5vPFA==" spinCount="100000" sheet="1" objects="1" scenarios="1" formatColumns="0" formatRows="0"/>
  <mergeCells count="234">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G102:AM102"/>
    <mergeCell ref="AN102:AP102"/>
    <mergeCell ref="AN103:AP103"/>
    <mergeCell ref="AG103:AM103"/>
    <mergeCell ref="L85:AJ85"/>
    <mergeCell ref="I92:AF92"/>
    <mergeCell ref="K99:AF99"/>
    <mergeCell ref="E99:I99"/>
    <mergeCell ref="K100:AF100"/>
    <mergeCell ref="E100:I100"/>
    <mergeCell ref="J101:AF101"/>
    <mergeCell ref="D101:H101"/>
    <mergeCell ref="E102:I102"/>
    <mergeCell ref="K102:AF102"/>
    <mergeCell ref="K103:AF103"/>
    <mergeCell ref="E103:I103"/>
    <mergeCell ref="AM87:AN87"/>
    <mergeCell ref="AM89:AP89"/>
    <mergeCell ref="AS89:AT91"/>
    <mergeCell ref="AN104:AP104"/>
    <mergeCell ref="AG104:AM104"/>
    <mergeCell ref="AN105:AP105"/>
    <mergeCell ref="AG105:AM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G114:AM114"/>
    <mergeCell ref="AN115:AP115"/>
    <mergeCell ref="AG115:AM115"/>
    <mergeCell ref="AN116:AP116"/>
    <mergeCell ref="AG116:AM116"/>
    <mergeCell ref="AN117:AP117"/>
    <mergeCell ref="AG117:AM117"/>
    <mergeCell ref="AG118:AM118"/>
    <mergeCell ref="AN118:AP118"/>
    <mergeCell ref="AN124:AP124"/>
    <mergeCell ref="AG124:AM124"/>
    <mergeCell ref="AN125:AP125"/>
    <mergeCell ref="AG125:AM125"/>
    <mergeCell ref="AN126:AP126"/>
    <mergeCell ref="AG126:AM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C92:G92"/>
    <mergeCell ref="D95:H95"/>
    <mergeCell ref="J95:AF95"/>
    <mergeCell ref="K96:AF96"/>
    <mergeCell ref="E96:I96"/>
    <mergeCell ref="K97:AF97"/>
    <mergeCell ref="E97:I97"/>
    <mergeCell ref="D98:H98"/>
    <mergeCell ref="J98:AF98"/>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J123:AF123"/>
    <mergeCell ref="J104:AF104"/>
    <mergeCell ref="J114:AF114"/>
    <mergeCell ref="J107:AF107"/>
    <mergeCell ref="J120:AF120"/>
    <mergeCell ref="AG119:AM119"/>
    <mergeCell ref="AN119:AP119"/>
    <mergeCell ref="AN120:AP120"/>
    <mergeCell ref="AG120:AM120"/>
    <mergeCell ref="AN121:AP121"/>
    <mergeCell ref="AG121:AM121"/>
    <mergeCell ref="AN122:AP122"/>
    <mergeCell ref="AG122:AM122"/>
    <mergeCell ref="AN123:AP123"/>
    <mergeCell ref="AG123:AM123"/>
    <mergeCell ref="AN114:AP114"/>
    <mergeCell ref="K106:AF106"/>
    <mergeCell ref="K126:AF126"/>
    <mergeCell ref="K127:AF127"/>
    <mergeCell ref="K105:AF105"/>
    <mergeCell ref="K125:AF125"/>
    <mergeCell ref="K113:AF113"/>
    <mergeCell ref="K121:AF121"/>
    <mergeCell ref="K122:AF122"/>
    <mergeCell ref="K109:AF109"/>
    <mergeCell ref="K119:AF119"/>
    <mergeCell ref="K118:AF118"/>
    <mergeCell ref="K110:AF110"/>
    <mergeCell ref="K117:AF117"/>
    <mergeCell ref="K128:AF128"/>
    <mergeCell ref="K111:AF111"/>
    <mergeCell ref="K115:AF115"/>
    <mergeCell ref="K112:AF112"/>
    <mergeCell ref="K108:AF108"/>
    <mergeCell ref="K116:AF116"/>
    <mergeCell ref="K129:AF129"/>
    <mergeCell ref="J130:AF130"/>
    <mergeCell ref="K131:AF131"/>
    <mergeCell ref="K124:AF124"/>
    <mergeCell ref="K132:AF132"/>
    <mergeCell ref="K133:AF133"/>
    <mergeCell ref="K134:AF134"/>
    <mergeCell ref="J135:AF135"/>
    <mergeCell ref="K136:AF136"/>
    <mergeCell ref="J137:AF137"/>
    <mergeCell ref="K138:AF138"/>
    <mergeCell ref="K139:AF139"/>
    <mergeCell ref="K140:AF140"/>
    <mergeCell ref="J141:AF141"/>
    <mergeCell ref="K142:AF142"/>
    <mergeCell ref="J143:AF143"/>
    <mergeCell ref="D104:H104"/>
    <mergeCell ref="D107:H107"/>
    <mergeCell ref="D123:H123"/>
    <mergeCell ref="D114:H114"/>
    <mergeCell ref="D120:H120"/>
    <mergeCell ref="E115:I115"/>
    <mergeCell ref="E116:I116"/>
    <mergeCell ref="E117:I117"/>
    <mergeCell ref="E118:I118"/>
    <mergeCell ref="E119:I119"/>
    <mergeCell ref="E122:I122"/>
    <mergeCell ref="E124:I124"/>
    <mergeCell ref="E125:I125"/>
    <mergeCell ref="E126:I126"/>
    <mergeCell ref="E127:I127"/>
    <mergeCell ref="E128:I128"/>
    <mergeCell ref="E121:I121"/>
    <mergeCell ref="E113:I113"/>
    <mergeCell ref="E129:I129"/>
    <mergeCell ref="E108:I108"/>
    <mergeCell ref="E111:I111"/>
    <mergeCell ref="E112:I112"/>
    <mergeCell ref="E105:I105"/>
    <mergeCell ref="E110:I110"/>
    <mergeCell ref="E106:I106"/>
    <mergeCell ref="E109:I109"/>
    <mergeCell ref="D130:H130"/>
    <mergeCell ref="E131:I131"/>
    <mergeCell ref="E132:I132"/>
    <mergeCell ref="E133:I133"/>
    <mergeCell ref="D143:H143"/>
    <mergeCell ref="E134:I134"/>
    <mergeCell ref="D135:H135"/>
    <mergeCell ref="E136:I136"/>
    <mergeCell ref="D137:H137"/>
    <mergeCell ref="E138:I138"/>
    <mergeCell ref="E139:I139"/>
    <mergeCell ref="E140:I140"/>
    <mergeCell ref="D141:H141"/>
    <mergeCell ref="E142:I142"/>
  </mergeCells>
  <hyperlinks>
    <hyperlink ref="A96" location="'D.2.101.1 - Strojně-techn...'!C2" display="/" xr:uid="{00000000-0004-0000-0000-000000000000}"/>
    <hyperlink ref="A97" location="'D.2.101.2 - Elektro-techn...'!C2" display="/" xr:uid="{00000000-0004-0000-0000-000001000000}"/>
    <hyperlink ref="A99" location="'D.2.102.1 - Strojně-techn...'!C2" display="/" xr:uid="{00000000-0004-0000-0000-000002000000}"/>
    <hyperlink ref="A100" location="'D.2.102.2 - Elektro-techn...'!C2" display="/" xr:uid="{00000000-0004-0000-0000-000003000000}"/>
    <hyperlink ref="A102" location="'F.2.103.1 - Strojně-techn...'!C2" display="/" xr:uid="{00000000-0004-0000-0000-000004000000}"/>
    <hyperlink ref="A103" location="'F.2.103.2 - Elektro-techn...'!C2" display="/" xr:uid="{00000000-0004-0000-0000-000005000000}"/>
    <hyperlink ref="A105" location="'D.2.104.1 - Strojně-techn...'!C2" display="/" xr:uid="{00000000-0004-0000-0000-000006000000}"/>
    <hyperlink ref="A106" location="'D.2.104.2 - Elektro-techn...'!C2" display="/" xr:uid="{00000000-0004-0000-0000-000007000000}"/>
    <hyperlink ref="A108" location="'D.1.403.1 - Architektonic...'!C2" display="/" xr:uid="{00000000-0004-0000-0000-000008000000}"/>
    <hyperlink ref="A109" location="'D.1.403.2 - Stavebně-kons...'!C2" display="/" xr:uid="{00000000-0004-0000-0000-000009000000}"/>
    <hyperlink ref="A110" location="'D.1.403.3 - Stavební elek...'!C2" display="/" xr:uid="{00000000-0004-0000-0000-00000A000000}"/>
    <hyperlink ref="A111" location="'D.1.403.4 - Vzduchotechnika'!C2" display="/" xr:uid="{00000000-0004-0000-0000-00000B000000}"/>
    <hyperlink ref="A112" location="'D.1.403.5 - Vytápění'!C2" display="/" xr:uid="{00000000-0004-0000-0000-00000C000000}"/>
    <hyperlink ref="A113" location="'D.1.403.6 - ZTI'!C2" display="/" xr:uid="{00000000-0004-0000-0000-00000D000000}"/>
    <hyperlink ref="A115" location="'D.1.404.1 - Architektonic...'!C2" display="/" xr:uid="{00000000-0004-0000-0000-00000E000000}"/>
    <hyperlink ref="A116" location="'D.1.404.2 - Stavebně-kons...'!C2" display="/" xr:uid="{00000000-0004-0000-0000-00000F000000}"/>
    <hyperlink ref="A117" location="'D.1.404.3 - Stavební elek...'!C2" display="/" xr:uid="{00000000-0004-0000-0000-000010000000}"/>
    <hyperlink ref="A118" location="'D.1.404.4 - ZTI'!C2" display="/" xr:uid="{00000000-0004-0000-0000-000011000000}"/>
    <hyperlink ref="A119" location="'D.1.404.5 - Vzduchotechnika'!C2" display="/" xr:uid="{00000000-0004-0000-0000-000012000000}"/>
    <hyperlink ref="A121" location="'F.1.408.1.1 - Architekton...'!C2" display="/" xr:uid="{00000000-0004-0000-0000-000013000000}"/>
    <hyperlink ref="A122" location="'F.1.408.1.2 - NEOCEŇOVAT ...'!C2" display="/" xr:uid="{00000000-0004-0000-0000-000014000000}"/>
    <hyperlink ref="A124" location="'D.1.409.1 - Architektonic...'!C2" display="/" xr:uid="{00000000-0004-0000-0000-000015000000}"/>
    <hyperlink ref="A125" location="'D.1.409.2 - Stavebně-kons...'!C2" display="/" xr:uid="{00000000-0004-0000-0000-000016000000}"/>
    <hyperlink ref="A126" location="'D.1.409.3 - Stavební elek...'!C2" display="/" xr:uid="{00000000-0004-0000-0000-000017000000}"/>
    <hyperlink ref="A127" location="'D.1.409.4 - Vzduchotechnika'!C2" display="/" xr:uid="{00000000-0004-0000-0000-000018000000}"/>
    <hyperlink ref="A128" location="'D.1.409.5 - Vytápění'!C2" display="/" xr:uid="{00000000-0004-0000-0000-000019000000}"/>
    <hyperlink ref="A129" location="'D.1.409.6 - ZTI'!C2" display="/" xr:uid="{00000000-0004-0000-0000-00001A000000}"/>
    <hyperlink ref="A131" location="'D.1.419.1 - Architektonic...'!C2" display="/" xr:uid="{00000000-0004-0000-0000-00001B000000}"/>
    <hyperlink ref="A132" location="'D.1.419.2 - Stavebně-kons...'!C2" display="/" xr:uid="{00000000-0004-0000-0000-00001C000000}"/>
    <hyperlink ref="A133" location="'D.1.419.3 - Stavební elek...'!C2" display="/" xr:uid="{00000000-0004-0000-0000-00001D000000}"/>
    <hyperlink ref="A134" location="'D.1.419.4 - Vzduchotechnika'!C2" display="/" xr:uid="{00000000-0004-0000-0000-00001E000000}"/>
    <hyperlink ref="A136" location="'F.1.422.1 - Venkovní rozv...'!C2" display="/" xr:uid="{00000000-0004-0000-0000-00001F000000}"/>
    <hyperlink ref="A138" location="'D.1.431.1 - Architektonic...'!C2" display="/" xr:uid="{00000000-0004-0000-0000-000020000000}"/>
    <hyperlink ref="A139" location="'D.1.431.2 - ZTI - kanalizace'!C2" display="/" xr:uid="{00000000-0004-0000-0000-000021000000}"/>
    <hyperlink ref="A140" location="'F.1.431.1 - Architektonic...'!C2" display="/" xr:uid="{00000000-0004-0000-0000-000022000000}"/>
    <hyperlink ref="A142" location="'D.1.01 - Přeložka VO'!C2" display="/" xr:uid="{00000000-0004-0000-0000-000023000000}"/>
    <hyperlink ref="A143" location="'VRN - Ostatní a vedlejší ...'!C2" display="/" xr:uid="{00000000-0004-0000-0000-00002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2"/>
  <sheetViews>
    <sheetView showGridLines="0" topLeftCell="A136" workbookViewId="0">
      <selection activeCell="F141" sqref="F14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94</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223</v>
      </c>
      <c r="F9" s="251"/>
      <c r="G9" s="251"/>
      <c r="H9" s="251"/>
      <c r="L9" s="32"/>
    </row>
    <row r="10" spans="2:46" s="1" customFormat="1" ht="12" customHeight="1">
      <c r="B10" s="32"/>
      <c r="D10" s="27" t="s">
        <v>224</v>
      </c>
      <c r="L10" s="32"/>
    </row>
    <row r="11" spans="2:46" s="1" customFormat="1" ht="30" customHeight="1">
      <c r="B11" s="32"/>
      <c r="E11" s="230" t="s">
        <v>225</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226</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ROUND((SUM(BE121:BE141)),  2)</f>
        <v>0</v>
      </c>
      <c r="I35" s="96">
        <v>0.21</v>
      </c>
      <c r="J35" s="86">
        <f>ROUND(((SUM(BE121:BE141))*I35),  2)</f>
        <v>0</v>
      </c>
      <c r="L35" s="32"/>
    </row>
    <row r="36" spans="2:12" s="1" customFormat="1" ht="14.45" customHeight="1">
      <c r="B36" s="32"/>
      <c r="E36" s="27" t="s">
        <v>46</v>
      </c>
      <c r="F36" s="86">
        <f>ROUND((SUM(BF121:BF141)),  2)</f>
        <v>0</v>
      </c>
      <c r="I36" s="96">
        <v>0.12</v>
      </c>
      <c r="J36" s="86">
        <f>ROUND(((SUM(BF121:BF141))*I36),  2)</f>
        <v>0</v>
      </c>
      <c r="L36" s="32"/>
    </row>
    <row r="37" spans="2:12" s="1" customFormat="1" ht="14.45" hidden="1" customHeight="1">
      <c r="B37" s="32"/>
      <c r="E37" s="27" t="s">
        <v>47</v>
      </c>
      <c r="F37" s="86">
        <f>ROUND((SUM(BG121:BG141)),  2)</f>
        <v>0</v>
      </c>
      <c r="I37" s="96">
        <v>0.21</v>
      </c>
      <c r="J37" s="86">
        <f>0</f>
        <v>0</v>
      </c>
      <c r="L37" s="32"/>
    </row>
    <row r="38" spans="2:12" s="1" customFormat="1" ht="14.45" hidden="1" customHeight="1">
      <c r="B38" s="32"/>
      <c r="E38" s="27" t="s">
        <v>48</v>
      </c>
      <c r="F38" s="86">
        <f>ROUND((SUM(BH121:BH141)),  2)</f>
        <v>0</v>
      </c>
      <c r="I38" s="96">
        <v>0.12</v>
      </c>
      <c r="J38" s="86">
        <f>0</f>
        <v>0</v>
      </c>
      <c r="L38" s="32"/>
    </row>
    <row r="39" spans="2:12" s="1" customFormat="1" ht="14.45" hidden="1" customHeight="1">
      <c r="B39" s="32"/>
      <c r="E39" s="27" t="s">
        <v>49</v>
      </c>
      <c r="F39" s="86">
        <f>ROUND((SUM(BI121:BI141)),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223</v>
      </c>
      <c r="F87" s="251"/>
      <c r="G87" s="251"/>
      <c r="H87" s="251"/>
      <c r="L87" s="32"/>
    </row>
    <row r="88" spans="2:12" s="1" customFormat="1" ht="12" customHeight="1">
      <c r="B88" s="32"/>
      <c r="C88" s="27" t="s">
        <v>224</v>
      </c>
      <c r="L88" s="32"/>
    </row>
    <row r="89" spans="2:12" s="1" customFormat="1" ht="30" customHeight="1">
      <c r="B89" s="32"/>
      <c r="E89" s="230" t="str">
        <f>E11</f>
        <v>D.2.101.1 - Strojně-technologická část - ČS, hrubé předčištění</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Michal Ašer</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J121</f>
        <v>0</v>
      </c>
      <c r="L98" s="32"/>
      <c r="AU98" s="17" t="s">
        <v>231</v>
      </c>
    </row>
    <row r="99" spans="2:47" s="8" customFormat="1" ht="24.95" customHeight="1">
      <c r="B99" s="108"/>
      <c r="D99" s="109" t="s">
        <v>232</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233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2" t="str">
        <f>E7</f>
        <v>MLADÁ BOLESLAV ČOV II - REKONSTRUKCE</v>
      </c>
      <c r="F109" s="253"/>
      <c r="G109" s="253"/>
      <c r="H109" s="253"/>
      <c r="L109" s="32"/>
    </row>
    <row r="110" spans="2:47" ht="12" customHeight="1">
      <c r="B110" s="20"/>
      <c r="C110" s="27" t="s">
        <v>222</v>
      </c>
      <c r="L110" s="20"/>
    </row>
    <row r="111" spans="2:47" s="1" customFormat="1" ht="16.5" customHeight="1">
      <c r="B111" s="32"/>
      <c r="E111" s="252" t="s">
        <v>223</v>
      </c>
      <c r="F111" s="251"/>
      <c r="G111" s="251"/>
      <c r="H111" s="251"/>
      <c r="L111" s="32"/>
    </row>
    <row r="112" spans="2:47" s="1" customFormat="1" ht="12" customHeight="1">
      <c r="B112" s="32"/>
      <c r="C112" s="27" t="s">
        <v>224</v>
      </c>
      <c r="L112" s="32"/>
    </row>
    <row r="113" spans="2:65" s="1" customFormat="1" ht="30" customHeight="1">
      <c r="B113" s="32"/>
      <c r="E113" s="230" t="str">
        <f>E11</f>
        <v>D.2.101.1 - Strojně-technologická část - ČS, hrubé předčištění</v>
      </c>
      <c r="F113" s="251"/>
      <c r="G113" s="251"/>
      <c r="H113" s="251"/>
      <c r="L113" s="32"/>
    </row>
    <row r="114" spans="2:65" s="1" customFormat="1" ht="6.95" customHeight="1">
      <c r="B114" s="32"/>
      <c r="L114" s="32"/>
    </row>
    <row r="115" spans="2:65" s="1" customFormat="1" ht="12" customHeight="1">
      <c r="B115" s="32"/>
      <c r="C115" s="27" t="s">
        <v>20</v>
      </c>
      <c r="F115" s="25" t="str">
        <f>F14</f>
        <v>Mladá Boleslav</v>
      </c>
      <c r="I115" s="27" t="s">
        <v>22</v>
      </c>
      <c r="J115" s="52" t="str">
        <f>IF(J14="","",J14)</f>
        <v>30. 10. 2024</v>
      </c>
      <c r="L115" s="32"/>
    </row>
    <row r="116" spans="2:65" s="1" customFormat="1" ht="6.95" customHeight="1">
      <c r="B116" s="32"/>
      <c r="L116" s="32"/>
    </row>
    <row r="117" spans="2:65" s="1" customFormat="1" ht="40.15" customHeight="1">
      <c r="B117" s="32"/>
      <c r="C117" s="27" t="s">
        <v>24</v>
      </c>
      <c r="F117" s="25" t="str">
        <f>E17</f>
        <v>VaK Mladá Boleslav a.s., Čechova 1151, Ml.Boleslav</v>
      </c>
      <c r="I117" s="27" t="s">
        <v>32</v>
      </c>
      <c r="J117" s="30" t="str">
        <f>E23</f>
        <v>Aquaprocon s.r.o. divize Praha, Dukelských hrdinů</v>
      </c>
      <c r="L117" s="32"/>
    </row>
    <row r="118" spans="2:65" s="1" customFormat="1" ht="15.2" customHeight="1">
      <c r="B118" s="32"/>
      <c r="C118" s="27" t="s">
        <v>30</v>
      </c>
      <c r="F118" s="25" t="str">
        <f>IF(E20="","",E20)</f>
        <v>Vyplň údaj</v>
      </c>
      <c r="I118" s="27" t="s">
        <v>37</v>
      </c>
      <c r="J118" s="30" t="str">
        <f>E26</f>
        <v>ing. Michal Ašer</v>
      </c>
      <c r="L118" s="32"/>
    </row>
    <row r="119" spans="2:65" s="1" customFormat="1" ht="10.35" customHeight="1">
      <c r="B119" s="32"/>
      <c r="L119" s="32"/>
    </row>
    <row r="120" spans="2:65" s="9" customFormat="1" ht="29.25" customHeight="1">
      <c r="B120" s="112"/>
      <c r="C120" s="113" t="s">
        <v>234</v>
      </c>
      <c r="D120" s="114" t="s">
        <v>65</v>
      </c>
      <c r="E120" s="114" t="s">
        <v>61</v>
      </c>
      <c r="F120" s="114" t="s">
        <v>62</v>
      </c>
      <c r="G120" s="114" t="s">
        <v>235</v>
      </c>
      <c r="H120" s="114" t="s">
        <v>236</v>
      </c>
      <c r="I120" s="114" t="s">
        <v>237</v>
      </c>
      <c r="J120" s="114" t="s">
        <v>229</v>
      </c>
      <c r="K120" s="115" t="s">
        <v>238</v>
      </c>
      <c r="L120" s="112"/>
      <c r="M120" s="59" t="s">
        <v>1</v>
      </c>
      <c r="N120" s="60" t="s">
        <v>44</v>
      </c>
      <c r="O120" s="60" t="s">
        <v>239</v>
      </c>
      <c r="P120" s="60" t="s">
        <v>240</v>
      </c>
      <c r="Q120" s="60" t="s">
        <v>241</v>
      </c>
      <c r="R120" s="60" t="s">
        <v>242</v>
      </c>
      <c r="S120" s="60" t="s">
        <v>243</v>
      </c>
      <c r="T120" s="61" t="s">
        <v>244</v>
      </c>
    </row>
    <row r="121" spans="2:65" s="1" customFormat="1" ht="22.9" customHeight="1">
      <c r="B121" s="32"/>
      <c r="C121" s="64" t="s">
        <v>245</v>
      </c>
      <c r="J121" s="116">
        <f>BK121</f>
        <v>0</v>
      </c>
      <c r="L121" s="32"/>
      <c r="M121" s="62"/>
      <c r="N121" s="53"/>
      <c r="O121" s="53"/>
      <c r="P121" s="117">
        <f>P122</f>
        <v>0</v>
      </c>
      <c r="Q121" s="53"/>
      <c r="R121" s="117">
        <f>R122</f>
        <v>0</v>
      </c>
      <c r="S121" s="53"/>
      <c r="T121" s="118">
        <f>T122</f>
        <v>0</v>
      </c>
      <c r="AT121" s="17" t="s">
        <v>79</v>
      </c>
      <c r="AU121" s="17" t="s">
        <v>231</v>
      </c>
      <c r="BK121" s="119">
        <f>BK122</f>
        <v>0</v>
      </c>
    </row>
    <row r="122" spans="2:65" s="10" customFormat="1" ht="25.9" customHeight="1">
      <c r="B122" s="120"/>
      <c r="D122" s="121" t="s">
        <v>79</v>
      </c>
      <c r="E122" s="122" t="s">
        <v>79</v>
      </c>
      <c r="F122" s="122" t="s">
        <v>246</v>
      </c>
      <c r="I122" s="123"/>
      <c r="J122" s="124">
        <f>BK122</f>
        <v>0</v>
      </c>
      <c r="L122" s="120"/>
      <c r="M122" s="125"/>
      <c r="P122" s="126">
        <f>SUM(P123:P141)</f>
        <v>0</v>
      </c>
      <c r="R122" s="126">
        <f>SUM(R123:R141)</f>
        <v>0</v>
      </c>
      <c r="T122" s="127">
        <f>SUM(T123:T141)</f>
        <v>0</v>
      </c>
      <c r="AR122" s="121" t="s">
        <v>247</v>
      </c>
      <c r="AT122" s="128" t="s">
        <v>79</v>
      </c>
      <c r="AU122" s="128" t="s">
        <v>80</v>
      </c>
      <c r="AY122" s="121" t="s">
        <v>248</v>
      </c>
      <c r="BK122" s="129">
        <f>SUM(BK123:BK141)</f>
        <v>0</v>
      </c>
    </row>
    <row r="123" spans="2:65" s="1" customFormat="1" ht="33" customHeight="1">
      <c r="B123" s="32"/>
      <c r="C123" s="130" t="s">
        <v>87</v>
      </c>
      <c r="D123" s="130" t="s">
        <v>249</v>
      </c>
      <c r="E123" s="131" t="s">
        <v>250</v>
      </c>
      <c r="F123" s="132" t="s">
        <v>251</v>
      </c>
      <c r="G123" s="133" t="s">
        <v>252</v>
      </c>
      <c r="H123" s="134">
        <v>2</v>
      </c>
      <c r="I123" s="135"/>
      <c r="J123" s="136">
        <f>ROUND(I123*H123,2)</f>
        <v>0</v>
      </c>
      <c r="K123" s="132" t="s">
        <v>1</v>
      </c>
      <c r="L123" s="32"/>
      <c r="M123" s="137" t="s">
        <v>1</v>
      </c>
      <c r="N123" s="138" t="s">
        <v>45</v>
      </c>
      <c r="P123" s="139">
        <f>O123*H123</f>
        <v>0</v>
      </c>
      <c r="Q123" s="139">
        <v>0</v>
      </c>
      <c r="R123" s="139">
        <f>Q123*H123</f>
        <v>0</v>
      </c>
      <c r="S123" s="139">
        <v>0</v>
      </c>
      <c r="T123" s="140">
        <f>S123*H123</f>
        <v>0</v>
      </c>
      <c r="AR123" s="141" t="s">
        <v>253</v>
      </c>
      <c r="AT123" s="141" t="s">
        <v>249</v>
      </c>
      <c r="AU123" s="141" t="s">
        <v>87</v>
      </c>
      <c r="AY123" s="17" t="s">
        <v>248</v>
      </c>
      <c r="BE123" s="142">
        <f>IF(N123="základní",J123,0)</f>
        <v>0</v>
      </c>
      <c r="BF123" s="142">
        <f>IF(N123="snížená",J123,0)</f>
        <v>0</v>
      </c>
      <c r="BG123" s="142">
        <f>IF(N123="zákl. přenesená",J123,0)</f>
        <v>0</v>
      </c>
      <c r="BH123" s="142">
        <f>IF(N123="sníž. přenesená",J123,0)</f>
        <v>0</v>
      </c>
      <c r="BI123" s="142">
        <f>IF(N123="nulová",J123,0)</f>
        <v>0</v>
      </c>
      <c r="BJ123" s="17" t="s">
        <v>87</v>
      </c>
      <c r="BK123" s="142">
        <f>ROUND(I123*H123,2)</f>
        <v>0</v>
      </c>
      <c r="BL123" s="17" t="s">
        <v>253</v>
      </c>
      <c r="BM123" s="141" t="s">
        <v>254</v>
      </c>
    </row>
    <row r="124" spans="2:65" s="1" customFormat="1" ht="136.5">
      <c r="B124" s="32"/>
      <c r="D124" s="143" t="s">
        <v>255</v>
      </c>
      <c r="F124" s="144" t="s">
        <v>6046</v>
      </c>
      <c r="I124" s="145"/>
      <c r="L124" s="32"/>
      <c r="M124" s="146"/>
      <c r="T124" s="56"/>
      <c r="AT124" s="17" t="s">
        <v>255</v>
      </c>
      <c r="AU124" s="17" t="s">
        <v>87</v>
      </c>
    </row>
    <row r="125" spans="2:65" s="1" customFormat="1" ht="24.2" customHeight="1">
      <c r="B125" s="32"/>
      <c r="C125" s="130" t="s">
        <v>89</v>
      </c>
      <c r="D125" s="130" t="s">
        <v>249</v>
      </c>
      <c r="E125" s="131" t="s">
        <v>256</v>
      </c>
      <c r="F125" s="132" t="s">
        <v>257</v>
      </c>
      <c r="G125" s="133" t="s">
        <v>258</v>
      </c>
      <c r="H125" s="134">
        <v>2</v>
      </c>
      <c r="I125" s="135"/>
      <c r="J125" s="136">
        <f>ROUND(I125*H125,2)</f>
        <v>0</v>
      </c>
      <c r="K125" s="132" t="s">
        <v>1</v>
      </c>
      <c r="L125" s="32"/>
      <c r="M125" s="137" t="s">
        <v>1</v>
      </c>
      <c r="N125" s="138" t="s">
        <v>45</v>
      </c>
      <c r="P125" s="139">
        <f>O125*H125</f>
        <v>0</v>
      </c>
      <c r="Q125" s="139">
        <v>0</v>
      </c>
      <c r="R125" s="139">
        <f>Q125*H125</f>
        <v>0</v>
      </c>
      <c r="S125" s="139">
        <v>0</v>
      </c>
      <c r="T125" s="140">
        <f>S125*H125</f>
        <v>0</v>
      </c>
      <c r="AR125" s="141" t="s">
        <v>253</v>
      </c>
      <c r="AT125" s="141" t="s">
        <v>249</v>
      </c>
      <c r="AU125" s="141" t="s">
        <v>87</v>
      </c>
      <c r="AY125" s="17" t="s">
        <v>248</v>
      </c>
      <c r="BE125" s="142">
        <f>IF(N125="základní",J125,0)</f>
        <v>0</v>
      </c>
      <c r="BF125" s="142">
        <f>IF(N125="snížená",J125,0)</f>
        <v>0</v>
      </c>
      <c r="BG125" s="142">
        <f>IF(N125="zákl. přenesená",J125,0)</f>
        <v>0</v>
      </c>
      <c r="BH125" s="142">
        <f>IF(N125="sníž. přenesená",J125,0)</f>
        <v>0</v>
      </c>
      <c r="BI125" s="142">
        <f>IF(N125="nulová",J125,0)</f>
        <v>0</v>
      </c>
      <c r="BJ125" s="17" t="s">
        <v>87</v>
      </c>
      <c r="BK125" s="142">
        <f>ROUND(I125*H125,2)</f>
        <v>0</v>
      </c>
      <c r="BL125" s="17" t="s">
        <v>253</v>
      </c>
      <c r="BM125" s="141" t="s">
        <v>259</v>
      </c>
    </row>
    <row r="126" spans="2:65" s="1" customFormat="1" ht="391.15" customHeight="1">
      <c r="B126" s="32"/>
      <c r="D126" s="143" t="s">
        <v>255</v>
      </c>
      <c r="F126" s="147" t="s">
        <v>6047</v>
      </c>
      <c r="I126" s="145"/>
      <c r="L126" s="32"/>
      <c r="M126" s="146"/>
      <c r="T126" s="56"/>
      <c r="AT126" s="17" t="s">
        <v>255</v>
      </c>
      <c r="AU126" s="17" t="s">
        <v>87</v>
      </c>
    </row>
    <row r="127" spans="2:65" s="1" customFormat="1" ht="312">
      <c r="B127" s="32"/>
      <c r="D127" s="143"/>
      <c r="F127" s="147" t="s">
        <v>6048</v>
      </c>
      <c r="I127" s="145"/>
      <c r="L127" s="32"/>
      <c r="M127" s="146"/>
      <c r="T127" s="56"/>
      <c r="AT127" s="17"/>
      <c r="AU127" s="17"/>
    </row>
    <row r="128" spans="2:65" s="1" customFormat="1" ht="16.5" customHeight="1">
      <c r="B128" s="32"/>
      <c r="C128" s="130" t="s">
        <v>247</v>
      </c>
      <c r="D128" s="130" t="s">
        <v>249</v>
      </c>
      <c r="E128" s="131" t="s">
        <v>260</v>
      </c>
      <c r="F128" s="132" t="s">
        <v>261</v>
      </c>
      <c r="G128" s="133" t="s">
        <v>252</v>
      </c>
      <c r="H128" s="134">
        <v>1</v>
      </c>
      <c r="I128" s="135"/>
      <c r="J128" s="136">
        <f>ROUND(I128*H128,2)</f>
        <v>0</v>
      </c>
      <c r="K128" s="132" t="s">
        <v>1</v>
      </c>
      <c r="L128" s="32"/>
      <c r="M128" s="137" t="s">
        <v>1</v>
      </c>
      <c r="N128" s="138" t="s">
        <v>45</v>
      </c>
      <c r="P128" s="139">
        <f>O128*H128</f>
        <v>0</v>
      </c>
      <c r="Q128" s="139">
        <v>0</v>
      </c>
      <c r="R128" s="139">
        <f>Q128*H128</f>
        <v>0</v>
      </c>
      <c r="S128" s="139">
        <v>0</v>
      </c>
      <c r="T128" s="140">
        <f>S128*H128</f>
        <v>0</v>
      </c>
      <c r="AR128" s="141" t="s">
        <v>253</v>
      </c>
      <c r="AT128" s="141" t="s">
        <v>249</v>
      </c>
      <c r="AU128" s="141" t="s">
        <v>87</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253</v>
      </c>
      <c r="BM128" s="141" t="s">
        <v>262</v>
      </c>
    </row>
    <row r="129" spans="2:65" s="1" customFormat="1" ht="19.5">
      <c r="B129" s="32"/>
      <c r="D129" s="143" t="s">
        <v>255</v>
      </c>
      <c r="F129" s="144" t="s">
        <v>263</v>
      </c>
      <c r="I129" s="145"/>
      <c r="L129" s="32"/>
      <c r="M129" s="146"/>
      <c r="T129" s="56"/>
      <c r="AT129" s="17" t="s">
        <v>255</v>
      </c>
      <c r="AU129" s="17" t="s">
        <v>87</v>
      </c>
    </row>
    <row r="130" spans="2:65" s="1" customFormat="1" ht="24.2" customHeight="1">
      <c r="B130" s="32"/>
      <c r="C130" s="130" t="s">
        <v>264</v>
      </c>
      <c r="D130" s="130" t="s">
        <v>249</v>
      </c>
      <c r="E130" s="131" t="s">
        <v>265</v>
      </c>
      <c r="F130" s="132" t="s">
        <v>266</v>
      </c>
      <c r="G130" s="133" t="s">
        <v>252</v>
      </c>
      <c r="H130" s="134">
        <v>2</v>
      </c>
      <c r="I130" s="135"/>
      <c r="J130" s="136">
        <f>ROUND(I130*H130,2)</f>
        <v>0</v>
      </c>
      <c r="K130" s="132" t="s">
        <v>1</v>
      </c>
      <c r="L130" s="32"/>
      <c r="M130" s="137" t="s">
        <v>1</v>
      </c>
      <c r="N130" s="138" t="s">
        <v>45</v>
      </c>
      <c r="P130" s="139">
        <f>O130*H130</f>
        <v>0</v>
      </c>
      <c r="Q130" s="139">
        <v>0</v>
      </c>
      <c r="R130" s="139">
        <f>Q130*H130</f>
        <v>0</v>
      </c>
      <c r="S130" s="139">
        <v>0</v>
      </c>
      <c r="T130" s="140">
        <f>S130*H130</f>
        <v>0</v>
      </c>
      <c r="AR130" s="141" t="s">
        <v>253</v>
      </c>
      <c r="AT130" s="141" t="s">
        <v>249</v>
      </c>
      <c r="AU130" s="141" t="s">
        <v>87</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253</v>
      </c>
      <c r="BM130" s="141" t="s">
        <v>267</v>
      </c>
    </row>
    <row r="131" spans="2:65" s="1" customFormat="1" ht="97.5">
      <c r="B131" s="32"/>
      <c r="D131" s="143" t="s">
        <v>255</v>
      </c>
      <c r="F131" s="144" t="s">
        <v>268</v>
      </c>
      <c r="I131" s="145"/>
      <c r="L131" s="32"/>
      <c r="M131" s="146"/>
      <c r="T131" s="56"/>
      <c r="AT131" s="17" t="s">
        <v>255</v>
      </c>
      <c r="AU131" s="17" t="s">
        <v>87</v>
      </c>
    </row>
    <row r="132" spans="2:65" s="1" customFormat="1" ht="24.2" customHeight="1">
      <c r="B132" s="32"/>
      <c r="C132" s="130" t="s">
        <v>269</v>
      </c>
      <c r="D132" s="130" t="s">
        <v>249</v>
      </c>
      <c r="E132" s="131" t="s">
        <v>270</v>
      </c>
      <c r="F132" s="132" t="s">
        <v>271</v>
      </c>
      <c r="G132" s="133" t="s">
        <v>252</v>
      </c>
      <c r="H132" s="134">
        <v>2</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87</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272</v>
      </c>
    </row>
    <row r="133" spans="2:65" s="1" customFormat="1" ht="97.5">
      <c r="B133" s="32"/>
      <c r="D133" s="143" t="s">
        <v>255</v>
      </c>
      <c r="F133" s="144" t="s">
        <v>273</v>
      </c>
      <c r="I133" s="145"/>
      <c r="L133" s="32"/>
      <c r="M133" s="146"/>
      <c r="T133" s="56"/>
      <c r="AT133" s="17" t="s">
        <v>255</v>
      </c>
      <c r="AU133" s="17" t="s">
        <v>87</v>
      </c>
    </row>
    <row r="134" spans="2:65" s="1" customFormat="1" ht="21.75" customHeight="1">
      <c r="B134" s="32"/>
      <c r="C134" s="130" t="s">
        <v>274</v>
      </c>
      <c r="D134" s="130" t="s">
        <v>249</v>
      </c>
      <c r="E134" s="131" t="s">
        <v>275</v>
      </c>
      <c r="F134" s="132" t="s">
        <v>276</v>
      </c>
      <c r="G134" s="133" t="s">
        <v>252</v>
      </c>
      <c r="H134" s="134">
        <v>1</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87</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277</v>
      </c>
    </row>
    <row r="135" spans="2:65" s="1" customFormat="1" ht="224.25">
      <c r="B135" s="32"/>
      <c r="D135" s="143" t="s">
        <v>255</v>
      </c>
      <c r="F135" s="144" t="s">
        <v>6049</v>
      </c>
      <c r="I135" s="145"/>
      <c r="L135" s="32"/>
      <c r="M135" s="146"/>
      <c r="T135" s="56"/>
      <c r="AT135" s="17" t="s">
        <v>255</v>
      </c>
      <c r="AU135" s="17" t="s">
        <v>87</v>
      </c>
    </row>
    <row r="136" spans="2:65" s="1" customFormat="1" ht="24.2" customHeight="1">
      <c r="B136" s="32"/>
      <c r="C136" s="130" t="s">
        <v>278</v>
      </c>
      <c r="D136" s="130" t="s">
        <v>249</v>
      </c>
      <c r="E136" s="131" t="s">
        <v>279</v>
      </c>
      <c r="F136" s="132" t="s">
        <v>280</v>
      </c>
      <c r="G136" s="133" t="s">
        <v>252</v>
      </c>
      <c r="H136" s="134">
        <v>2</v>
      </c>
      <c r="I136" s="135"/>
      <c r="J136" s="136">
        <f>ROUND(I136*H136,2)</f>
        <v>0</v>
      </c>
      <c r="K136" s="132" t="s">
        <v>1</v>
      </c>
      <c r="L136" s="32"/>
      <c r="M136" s="137" t="s">
        <v>1</v>
      </c>
      <c r="N136" s="138" t="s">
        <v>45</v>
      </c>
      <c r="P136" s="139">
        <f>O136*H136</f>
        <v>0</v>
      </c>
      <c r="Q136" s="139">
        <v>0</v>
      </c>
      <c r="R136" s="139">
        <f>Q136*H136</f>
        <v>0</v>
      </c>
      <c r="S136" s="139">
        <v>0</v>
      </c>
      <c r="T136" s="140">
        <f>S136*H136</f>
        <v>0</v>
      </c>
      <c r="AR136" s="141" t="s">
        <v>253</v>
      </c>
      <c r="AT136" s="141" t="s">
        <v>249</v>
      </c>
      <c r="AU136" s="141" t="s">
        <v>87</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253</v>
      </c>
      <c r="BM136" s="141" t="s">
        <v>281</v>
      </c>
    </row>
    <row r="137" spans="2:65" s="1" customFormat="1" ht="117">
      <c r="B137" s="32"/>
      <c r="D137" s="143" t="s">
        <v>255</v>
      </c>
      <c r="F137" s="144" t="s">
        <v>282</v>
      </c>
      <c r="I137" s="145"/>
      <c r="L137" s="32"/>
      <c r="M137" s="146"/>
      <c r="T137" s="56"/>
      <c r="AT137" s="17" t="s">
        <v>255</v>
      </c>
      <c r="AU137" s="17" t="s">
        <v>87</v>
      </c>
    </row>
    <row r="138" spans="2:65" s="1" customFormat="1" ht="16.5" customHeight="1">
      <c r="B138" s="32"/>
      <c r="C138" s="130" t="s">
        <v>283</v>
      </c>
      <c r="D138" s="130" t="s">
        <v>249</v>
      </c>
      <c r="E138" s="131" t="s">
        <v>284</v>
      </c>
      <c r="F138" s="132" t="s">
        <v>285</v>
      </c>
      <c r="G138" s="133" t="s">
        <v>258</v>
      </c>
      <c r="H138" s="134">
        <v>1</v>
      </c>
      <c r="I138" s="135"/>
      <c r="J138" s="136">
        <f>ROUND(I138*H138,2)</f>
        <v>0</v>
      </c>
      <c r="K138" s="132" t="s">
        <v>1</v>
      </c>
      <c r="L138" s="32"/>
      <c r="M138" s="137" t="s">
        <v>1</v>
      </c>
      <c r="N138" s="138" t="s">
        <v>45</v>
      </c>
      <c r="P138" s="139">
        <f>O138*H138</f>
        <v>0</v>
      </c>
      <c r="Q138" s="139">
        <v>0</v>
      </c>
      <c r="R138" s="139">
        <f>Q138*H138</f>
        <v>0</v>
      </c>
      <c r="S138" s="139">
        <v>0</v>
      </c>
      <c r="T138" s="140">
        <f>S138*H138</f>
        <v>0</v>
      </c>
      <c r="AR138" s="141" t="s">
        <v>253</v>
      </c>
      <c r="AT138" s="141" t="s">
        <v>249</v>
      </c>
      <c r="AU138" s="141" t="s">
        <v>87</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253</v>
      </c>
      <c r="BM138" s="141" t="s">
        <v>286</v>
      </c>
    </row>
    <row r="139" spans="2:65" s="1" customFormat="1" ht="78">
      <c r="B139" s="32"/>
      <c r="D139" s="143" t="s">
        <v>255</v>
      </c>
      <c r="F139" s="144" t="s">
        <v>287</v>
      </c>
      <c r="I139" s="145"/>
      <c r="L139" s="32"/>
      <c r="M139" s="146"/>
      <c r="T139" s="56"/>
      <c r="AT139" s="17" t="s">
        <v>255</v>
      </c>
      <c r="AU139" s="17" t="s">
        <v>87</v>
      </c>
    </row>
    <row r="140" spans="2:65" s="1" customFormat="1" ht="16.5" customHeight="1">
      <c r="B140" s="32"/>
      <c r="C140" s="130" t="s">
        <v>288</v>
      </c>
      <c r="D140" s="130" t="s">
        <v>249</v>
      </c>
      <c r="E140" s="131" t="s">
        <v>289</v>
      </c>
      <c r="F140" s="132" t="s">
        <v>290</v>
      </c>
      <c r="G140" s="133" t="s">
        <v>258</v>
      </c>
      <c r="H140" s="134">
        <v>1</v>
      </c>
      <c r="I140" s="135"/>
      <c r="J140" s="136">
        <f>ROUND(I140*H140,2)</f>
        <v>0</v>
      </c>
      <c r="K140" s="132" t="s">
        <v>1</v>
      </c>
      <c r="L140" s="32"/>
      <c r="M140" s="137" t="s">
        <v>1</v>
      </c>
      <c r="N140" s="138" t="s">
        <v>45</v>
      </c>
      <c r="P140" s="139">
        <f>O140*H140</f>
        <v>0</v>
      </c>
      <c r="Q140" s="139">
        <v>0</v>
      </c>
      <c r="R140" s="139">
        <f>Q140*H140</f>
        <v>0</v>
      </c>
      <c r="S140" s="139">
        <v>0</v>
      </c>
      <c r="T140" s="140">
        <f>S140*H140</f>
        <v>0</v>
      </c>
      <c r="AR140" s="141" t="s">
        <v>253</v>
      </c>
      <c r="AT140" s="141" t="s">
        <v>249</v>
      </c>
      <c r="AU140" s="141" t="s">
        <v>87</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253</v>
      </c>
      <c r="BM140" s="141" t="s">
        <v>291</v>
      </c>
    </row>
    <row r="141" spans="2:65" s="1" customFormat="1" ht="39">
      <c r="B141" s="32"/>
      <c r="D141" s="143" t="s">
        <v>255</v>
      </c>
      <c r="F141" s="144" t="s">
        <v>292</v>
      </c>
      <c r="I141" s="145"/>
      <c r="L141" s="32"/>
      <c r="M141" s="148"/>
      <c r="N141" s="149"/>
      <c r="O141" s="149"/>
      <c r="P141" s="149"/>
      <c r="Q141" s="149"/>
      <c r="R141" s="149"/>
      <c r="S141" s="149"/>
      <c r="T141" s="150"/>
      <c r="AT141" s="17" t="s">
        <v>255</v>
      </c>
      <c r="AU141" s="17" t="s">
        <v>87</v>
      </c>
    </row>
    <row r="142" spans="2:65" s="1" customFormat="1" ht="6.95" customHeight="1">
      <c r="B142" s="44"/>
      <c r="C142" s="45"/>
      <c r="D142" s="45"/>
      <c r="E142" s="45"/>
      <c r="F142" s="45"/>
      <c r="G142" s="45"/>
      <c r="H142" s="45"/>
      <c r="I142" s="45"/>
      <c r="J142" s="45"/>
      <c r="K142" s="45"/>
      <c r="L142" s="32"/>
    </row>
  </sheetData>
  <sheetProtection algorithmName="SHA-512" hashValue="y1Iu7ic2/tNLLCkBT/ItqveWsmDSLZmhmYBZ3b1LwxClh6t+bXc6cjqj9U1jsYsFRuPgJ3GV3r8KODEVwLN+Vw==" saltValue="NHmlx/XMDzTdFf/DMjBvow==" spinCount="100000" sheet="1" objects="1" scenarios="1" formatColumns="0" formatRows="0" autoFilter="0"/>
  <autoFilter ref="C120:K141" xr:uid="{00000000-0009-0000-0000-000001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9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97</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223</v>
      </c>
      <c r="F9" s="251"/>
      <c r="G9" s="251"/>
      <c r="H9" s="251"/>
      <c r="L9" s="32"/>
    </row>
    <row r="10" spans="2:46" s="1" customFormat="1" ht="12" customHeight="1">
      <c r="B10" s="32"/>
      <c r="D10" s="27" t="s">
        <v>224</v>
      </c>
      <c r="L10" s="32"/>
    </row>
    <row r="11" spans="2:46" s="1" customFormat="1" ht="30" customHeight="1">
      <c r="B11" s="32"/>
      <c r="E11" s="230" t="s">
        <v>293</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ROUND((SUM(BE126:BE296)),  2)</f>
        <v>0</v>
      </c>
      <c r="I35" s="96">
        <v>0.21</v>
      </c>
      <c r="J35" s="86">
        <f>ROUND(((SUM(BE126:BE296))*I35),  2)</f>
        <v>0</v>
      </c>
      <c r="L35" s="32"/>
    </row>
    <row r="36" spans="2:12" s="1" customFormat="1" ht="14.45" customHeight="1">
      <c r="B36" s="32"/>
      <c r="E36" s="27" t="s">
        <v>46</v>
      </c>
      <c r="F36" s="86">
        <f>ROUND((SUM(BF126:BF296)),  2)</f>
        <v>0</v>
      </c>
      <c r="I36" s="96">
        <v>0.12</v>
      </c>
      <c r="J36" s="86">
        <f>ROUND(((SUM(BF126:BF296))*I36),  2)</f>
        <v>0</v>
      </c>
      <c r="L36" s="32"/>
    </row>
    <row r="37" spans="2:12" s="1" customFormat="1" ht="14.45" hidden="1" customHeight="1">
      <c r="B37" s="32"/>
      <c r="E37" s="27" t="s">
        <v>47</v>
      </c>
      <c r="F37" s="86">
        <f>ROUND((SUM(BG126:BG296)),  2)</f>
        <v>0</v>
      </c>
      <c r="I37" s="96">
        <v>0.21</v>
      </c>
      <c r="J37" s="86">
        <f>0</f>
        <v>0</v>
      </c>
      <c r="L37" s="32"/>
    </row>
    <row r="38" spans="2:12" s="1" customFormat="1" ht="14.45" hidden="1" customHeight="1">
      <c r="B38" s="32"/>
      <c r="E38" s="27" t="s">
        <v>48</v>
      </c>
      <c r="F38" s="86">
        <f>ROUND((SUM(BH126:BH296)),  2)</f>
        <v>0</v>
      </c>
      <c r="I38" s="96">
        <v>0.12</v>
      </c>
      <c r="J38" s="86">
        <f>0</f>
        <v>0</v>
      </c>
      <c r="L38" s="32"/>
    </row>
    <row r="39" spans="2:12" s="1" customFormat="1" ht="14.45" hidden="1" customHeight="1">
      <c r="B39" s="32"/>
      <c r="E39" s="27" t="s">
        <v>49</v>
      </c>
      <c r="F39" s="86">
        <f>ROUND((SUM(BI126:BI296)),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223</v>
      </c>
      <c r="F87" s="251"/>
      <c r="G87" s="251"/>
      <c r="H87" s="251"/>
      <c r="L87" s="32"/>
    </row>
    <row r="88" spans="2:12" s="1" customFormat="1" ht="12" customHeight="1">
      <c r="B88" s="32"/>
      <c r="C88" s="27" t="s">
        <v>224</v>
      </c>
      <c r="L88" s="32"/>
    </row>
    <row r="89" spans="2:12" s="1" customFormat="1" ht="30" customHeight="1">
      <c r="B89" s="32"/>
      <c r="E89" s="230" t="str">
        <f>E11</f>
        <v>D.2.101.2 - Elektro-technologická část - ČS, hrubé předčištění</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295</v>
      </c>
      <c r="E99" s="110"/>
      <c r="F99" s="110"/>
      <c r="G99" s="110"/>
      <c r="H99" s="110"/>
      <c r="I99" s="110"/>
      <c r="J99" s="111">
        <f>J127</f>
        <v>0</v>
      </c>
      <c r="L99" s="108"/>
    </row>
    <row r="100" spans="2:47" s="11" customFormat="1" ht="19.899999999999999" customHeight="1">
      <c r="B100" s="151"/>
      <c r="D100" s="152" t="s">
        <v>296</v>
      </c>
      <c r="E100" s="153"/>
      <c r="F100" s="153"/>
      <c r="G100" s="153"/>
      <c r="H100" s="153"/>
      <c r="I100" s="153"/>
      <c r="J100" s="154">
        <f>J128</f>
        <v>0</v>
      </c>
      <c r="L100" s="151"/>
    </row>
    <row r="101" spans="2:47" s="11" customFormat="1" ht="19.899999999999999" customHeight="1">
      <c r="B101" s="151"/>
      <c r="D101" s="152" t="s">
        <v>297</v>
      </c>
      <c r="E101" s="153"/>
      <c r="F101" s="153"/>
      <c r="G101" s="153"/>
      <c r="H101" s="153"/>
      <c r="I101" s="153"/>
      <c r="J101" s="154">
        <f>J177</f>
        <v>0</v>
      </c>
      <c r="L101" s="151"/>
    </row>
    <row r="102" spans="2:47" s="11" customFormat="1" ht="19.899999999999999" customHeight="1">
      <c r="B102" s="151"/>
      <c r="D102" s="152" t="s">
        <v>298</v>
      </c>
      <c r="E102" s="153"/>
      <c r="F102" s="153"/>
      <c r="G102" s="153"/>
      <c r="H102" s="153"/>
      <c r="I102" s="153"/>
      <c r="J102" s="154">
        <f>J182</f>
        <v>0</v>
      </c>
      <c r="L102" s="151"/>
    </row>
    <row r="103" spans="2:47" s="11" customFormat="1" ht="19.899999999999999" customHeight="1">
      <c r="B103" s="151"/>
      <c r="D103" s="152" t="s">
        <v>299</v>
      </c>
      <c r="E103" s="153"/>
      <c r="F103" s="153"/>
      <c r="G103" s="153"/>
      <c r="H103" s="153"/>
      <c r="I103" s="153"/>
      <c r="J103" s="154">
        <f>J276</f>
        <v>0</v>
      </c>
      <c r="L103" s="151"/>
    </row>
    <row r="104" spans="2:47" s="11" customFormat="1" ht="19.899999999999999" customHeight="1">
      <c r="B104" s="151"/>
      <c r="D104" s="152" t="s">
        <v>300</v>
      </c>
      <c r="E104" s="153"/>
      <c r="F104" s="153"/>
      <c r="G104" s="153"/>
      <c r="H104" s="153"/>
      <c r="I104" s="153"/>
      <c r="J104" s="154">
        <f>J289</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223</v>
      </c>
      <c r="F116" s="251"/>
      <c r="G116" s="251"/>
      <c r="H116" s="251"/>
      <c r="L116" s="32"/>
    </row>
    <row r="117" spans="2:63" s="1" customFormat="1" ht="12" customHeight="1">
      <c r="B117" s="32"/>
      <c r="C117" s="27" t="s">
        <v>224</v>
      </c>
      <c r="L117" s="32"/>
    </row>
    <row r="118" spans="2:63" s="1" customFormat="1" ht="30" customHeight="1">
      <c r="B118" s="32"/>
      <c r="E118" s="230" t="str">
        <f>E11</f>
        <v>D.2.101.2 - Elektro-technologická část - ČS, hrubé předčištění</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15.2" customHeight="1">
      <c r="B123" s="32"/>
      <c r="C123" s="27" t="s">
        <v>30</v>
      </c>
      <c r="F123" s="25" t="str">
        <f>IF(E20="","",E20)</f>
        <v>Vyplň údaj</v>
      </c>
      <c r="I123" s="27" t="s">
        <v>37</v>
      </c>
      <c r="J123" s="30" t="str">
        <f>E26</f>
        <v>ing. Jaroslav Bedáň</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f>
        <v>0</v>
      </c>
      <c r="Q126" s="53"/>
      <c r="R126" s="117">
        <f>R127</f>
        <v>0</v>
      </c>
      <c r="S126" s="53"/>
      <c r="T126" s="118">
        <f>T127</f>
        <v>0</v>
      </c>
      <c r="AT126" s="17" t="s">
        <v>79</v>
      </c>
      <c r="AU126" s="17" t="s">
        <v>231</v>
      </c>
      <c r="BK126" s="119">
        <f>BK127</f>
        <v>0</v>
      </c>
    </row>
    <row r="127" spans="2:63" s="10" customFormat="1" ht="25.9" customHeight="1">
      <c r="B127" s="120"/>
      <c r="D127" s="121" t="s">
        <v>79</v>
      </c>
      <c r="E127" s="122" t="s">
        <v>301</v>
      </c>
      <c r="F127" s="122" t="s">
        <v>302</v>
      </c>
      <c r="I127" s="123"/>
      <c r="J127" s="124">
        <f>BK127</f>
        <v>0</v>
      </c>
      <c r="L127" s="120"/>
      <c r="M127" s="125"/>
      <c r="P127" s="126">
        <f>P128+P177+P182+P276+P289</f>
        <v>0</v>
      </c>
      <c r="R127" s="126">
        <f>R128+R177+R182+R276+R289</f>
        <v>0</v>
      </c>
      <c r="T127" s="127">
        <f>T128+T177+T182+T276+T289</f>
        <v>0</v>
      </c>
      <c r="AR127" s="121" t="s">
        <v>247</v>
      </c>
      <c r="AT127" s="128" t="s">
        <v>79</v>
      </c>
      <c r="AU127" s="128" t="s">
        <v>80</v>
      </c>
      <c r="AY127" s="121" t="s">
        <v>248</v>
      </c>
      <c r="BK127" s="129">
        <f>BK128+BK177+BK182+BK276+BK289</f>
        <v>0</v>
      </c>
    </row>
    <row r="128" spans="2:63" s="10" customFormat="1" ht="22.9" customHeight="1">
      <c r="B128" s="120"/>
      <c r="D128" s="121" t="s">
        <v>79</v>
      </c>
      <c r="E128" s="155" t="s">
        <v>303</v>
      </c>
      <c r="F128" s="155" t="s">
        <v>304</v>
      </c>
      <c r="I128" s="123"/>
      <c r="J128" s="156">
        <f>BK128</f>
        <v>0</v>
      </c>
      <c r="L128" s="120"/>
      <c r="M128" s="125"/>
      <c r="P128" s="126">
        <f>SUM(P129:P176)</f>
        <v>0</v>
      </c>
      <c r="R128" s="126">
        <f>SUM(R129:R176)</f>
        <v>0</v>
      </c>
      <c r="T128" s="127">
        <f>SUM(T129:T176)</f>
        <v>0</v>
      </c>
      <c r="AR128" s="121" t="s">
        <v>247</v>
      </c>
      <c r="AT128" s="128" t="s">
        <v>79</v>
      </c>
      <c r="AU128" s="128" t="s">
        <v>87</v>
      </c>
      <c r="AY128" s="121" t="s">
        <v>248</v>
      </c>
      <c r="BK128" s="129">
        <f>SUM(BK129:BK176)</f>
        <v>0</v>
      </c>
    </row>
    <row r="129" spans="2:65" s="1" customFormat="1" ht="16.5" customHeight="1">
      <c r="B129" s="32"/>
      <c r="C129" s="130" t="s">
        <v>87</v>
      </c>
      <c r="D129" s="130" t="s">
        <v>249</v>
      </c>
      <c r="E129" s="131" t="s">
        <v>305</v>
      </c>
      <c r="F129" s="132" t="s">
        <v>306</v>
      </c>
      <c r="G129" s="133" t="s">
        <v>258</v>
      </c>
      <c r="H129" s="134">
        <v>6</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307</v>
      </c>
    </row>
    <row r="130" spans="2:65" s="1" customFormat="1" ht="29.25">
      <c r="B130" s="32"/>
      <c r="D130" s="143" t="s">
        <v>255</v>
      </c>
      <c r="F130" s="144" t="s">
        <v>308</v>
      </c>
      <c r="I130" s="145"/>
      <c r="L130" s="32"/>
      <c r="M130" s="146"/>
      <c r="T130" s="56"/>
      <c r="AT130" s="17" t="s">
        <v>255</v>
      </c>
      <c r="AU130" s="17" t="s">
        <v>89</v>
      </c>
    </row>
    <row r="131" spans="2:65" s="1" customFormat="1" ht="16.5" customHeight="1">
      <c r="B131" s="32"/>
      <c r="C131" s="130" t="s">
        <v>89</v>
      </c>
      <c r="D131" s="130" t="s">
        <v>249</v>
      </c>
      <c r="E131" s="131" t="s">
        <v>309</v>
      </c>
      <c r="F131" s="132" t="s">
        <v>310</v>
      </c>
      <c r="G131" s="133" t="s">
        <v>252</v>
      </c>
      <c r="H131" s="134">
        <v>9</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311</v>
      </c>
    </row>
    <row r="132" spans="2:65" s="1" customFormat="1" ht="24.2" customHeight="1">
      <c r="B132" s="32"/>
      <c r="C132" s="130" t="s">
        <v>247</v>
      </c>
      <c r="D132" s="130" t="s">
        <v>249</v>
      </c>
      <c r="E132" s="131" t="s">
        <v>312</v>
      </c>
      <c r="F132" s="132" t="s">
        <v>313</v>
      </c>
      <c r="G132" s="133" t="s">
        <v>258</v>
      </c>
      <c r="H132" s="134">
        <v>7</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314</v>
      </c>
    </row>
    <row r="133" spans="2:65" s="1" customFormat="1" ht="29.25">
      <c r="B133" s="32"/>
      <c r="D133" s="143" t="s">
        <v>255</v>
      </c>
      <c r="F133" s="144" t="s">
        <v>315</v>
      </c>
      <c r="I133" s="145"/>
      <c r="L133" s="32"/>
      <c r="M133" s="146"/>
      <c r="T133" s="56"/>
      <c r="AT133" s="17" t="s">
        <v>255</v>
      </c>
      <c r="AU133" s="17" t="s">
        <v>89</v>
      </c>
    </row>
    <row r="134" spans="2:65" s="1" customFormat="1" ht="16.5" customHeight="1">
      <c r="B134" s="32"/>
      <c r="C134" s="130" t="s">
        <v>264</v>
      </c>
      <c r="D134" s="130" t="s">
        <v>249</v>
      </c>
      <c r="E134" s="131" t="s">
        <v>316</v>
      </c>
      <c r="F134" s="132" t="s">
        <v>317</v>
      </c>
      <c r="G134" s="133" t="s">
        <v>258</v>
      </c>
      <c r="H134" s="134">
        <v>3</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318</v>
      </c>
    </row>
    <row r="135" spans="2:65" s="1" customFormat="1" ht="19.5">
      <c r="B135" s="32"/>
      <c r="D135" s="143" t="s">
        <v>255</v>
      </c>
      <c r="F135" s="144" t="s">
        <v>319</v>
      </c>
      <c r="I135" s="145"/>
      <c r="L135" s="32"/>
      <c r="M135" s="146"/>
      <c r="T135" s="56"/>
      <c r="AT135" s="17" t="s">
        <v>255</v>
      </c>
      <c r="AU135" s="17" t="s">
        <v>89</v>
      </c>
    </row>
    <row r="136" spans="2:65" s="1" customFormat="1" ht="24.2" customHeight="1">
      <c r="B136" s="32"/>
      <c r="C136" s="130" t="s">
        <v>269</v>
      </c>
      <c r="D136" s="130" t="s">
        <v>249</v>
      </c>
      <c r="E136" s="131" t="s">
        <v>320</v>
      </c>
      <c r="F136" s="132" t="s">
        <v>321</v>
      </c>
      <c r="G136" s="133" t="s">
        <v>258</v>
      </c>
      <c r="H136" s="134">
        <v>3</v>
      </c>
      <c r="I136" s="135"/>
      <c r="J136" s="136">
        <f>ROUND(I136*H136,2)</f>
        <v>0</v>
      </c>
      <c r="K136" s="132" t="s">
        <v>1</v>
      </c>
      <c r="L136" s="32"/>
      <c r="M136" s="137" t="s">
        <v>1</v>
      </c>
      <c r="N136" s="138" t="s">
        <v>45</v>
      </c>
      <c r="P136" s="139">
        <f>O136*H136</f>
        <v>0</v>
      </c>
      <c r="Q136" s="139">
        <v>0</v>
      </c>
      <c r="R136" s="139">
        <f>Q136*H136</f>
        <v>0</v>
      </c>
      <c r="S136" s="139">
        <v>0</v>
      </c>
      <c r="T136" s="140">
        <f>S136*H136</f>
        <v>0</v>
      </c>
      <c r="AR136" s="141" t="s">
        <v>253</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253</v>
      </c>
      <c r="BM136" s="141" t="s">
        <v>322</v>
      </c>
    </row>
    <row r="137" spans="2:65" s="1" customFormat="1" ht="19.5">
      <c r="B137" s="32"/>
      <c r="D137" s="143" t="s">
        <v>255</v>
      </c>
      <c r="F137" s="144" t="s">
        <v>323</v>
      </c>
      <c r="I137" s="145"/>
      <c r="L137" s="32"/>
      <c r="M137" s="146"/>
      <c r="T137" s="56"/>
      <c r="AT137" s="17" t="s">
        <v>255</v>
      </c>
      <c r="AU137" s="17" t="s">
        <v>89</v>
      </c>
    </row>
    <row r="138" spans="2:65" s="1" customFormat="1" ht="24.2" customHeight="1">
      <c r="B138" s="32"/>
      <c r="C138" s="130" t="s">
        <v>274</v>
      </c>
      <c r="D138" s="130" t="s">
        <v>249</v>
      </c>
      <c r="E138" s="131" t="s">
        <v>324</v>
      </c>
      <c r="F138" s="132" t="s">
        <v>325</v>
      </c>
      <c r="G138" s="133" t="s">
        <v>252</v>
      </c>
      <c r="H138" s="134">
        <v>4</v>
      </c>
      <c r="I138" s="135"/>
      <c r="J138" s="136">
        <f t="shared" ref="J138:J162" si="0">ROUND(I138*H138,2)</f>
        <v>0</v>
      </c>
      <c r="K138" s="132" t="s">
        <v>1</v>
      </c>
      <c r="L138" s="32"/>
      <c r="M138" s="137" t="s">
        <v>1</v>
      </c>
      <c r="N138" s="138" t="s">
        <v>45</v>
      </c>
      <c r="P138" s="139">
        <f t="shared" ref="P138:P162" si="1">O138*H138</f>
        <v>0</v>
      </c>
      <c r="Q138" s="139">
        <v>0</v>
      </c>
      <c r="R138" s="139">
        <f t="shared" ref="R138:R162" si="2">Q138*H138</f>
        <v>0</v>
      </c>
      <c r="S138" s="139">
        <v>0</v>
      </c>
      <c r="T138" s="140">
        <f t="shared" ref="T138:T162" si="3">S138*H138</f>
        <v>0</v>
      </c>
      <c r="AR138" s="141" t="s">
        <v>253</v>
      </c>
      <c r="AT138" s="141" t="s">
        <v>249</v>
      </c>
      <c r="AU138" s="141" t="s">
        <v>89</v>
      </c>
      <c r="AY138" s="17" t="s">
        <v>248</v>
      </c>
      <c r="BE138" s="142">
        <f t="shared" ref="BE138:BE162" si="4">IF(N138="základní",J138,0)</f>
        <v>0</v>
      </c>
      <c r="BF138" s="142">
        <f t="shared" ref="BF138:BF162" si="5">IF(N138="snížená",J138,0)</f>
        <v>0</v>
      </c>
      <c r="BG138" s="142">
        <f t="shared" ref="BG138:BG162" si="6">IF(N138="zákl. přenesená",J138,0)</f>
        <v>0</v>
      </c>
      <c r="BH138" s="142">
        <f t="shared" ref="BH138:BH162" si="7">IF(N138="sníž. přenesená",J138,0)</f>
        <v>0</v>
      </c>
      <c r="BI138" s="142">
        <f t="shared" ref="BI138:BI162" si="8">IF(N138="nulová",J138,0)</f>
        <v>0</v>
      </c>
      <c r="BJ138" s="17" t="s">
        <v>87</v>
      </c>
      <c r="BK138" s="142">
        <f t="shared" ref="BK138:BK162" si="9">ROUND(I138*H138,2)</f>
        <v>0</v>
      </c>
      <c r="BL138" s="17" t="s">
        <v>253</v>
      </c>
      <c r="BM138" s="141" t="s">
        <v>326</v>
      </c>
    </row>
    <row r="139" spans="2:65" s="1" customFormat="1" ht="24.2" customHeight="1">
      <c r="B139" s="32"/>
      <c r="C139" s="130" t="s">
        <v>278</v>
      </c>
      <c r="D139" s="130" t="s">
        <v>249</v>
      </c>
      <c r="E139" s="131" t="s">
        <v>327</v>
      </c>
      <c r="F139" s="132" t="s">
        <v>328</v>
      </c>
      <c r="G139" s="133" t="s">
        <v>252</v>
      </c>
      <c r="H139" s="134">
        <v>4</v>
      </c>
      <c r="I139" s="135"/>
      <c r="J139" s="136">
        <f t="shared" si="0"/>
        <v>0</v>
      </c>
      <c r="K139" s="132" t="s">
        <v>1</v>
      </c>
      <c r="L139" s="32"/>
      <c r="M139" s="137" t="s">
        <v>1</v>
      </c>
      <c r="N139" s="138" t="s">
        <v>45</v>
      </c>
      <c r="P139" s="139">
        <f t="shared" si="1"/>
        <v>0</v>
      </c>
      <c r="Q139" s="139">
        <v>0</v>
      </c>
      <c r="R139" s="139">
        <f t="shared" si="2"/>
        <v>0</v>
      </c>
      <c r="S139" s="139">
        <v>0</v>
      </c>
      <c r="T139" s="140">
        <f t="shared" si="3"/>
        <v>0</v>
      </c>
      <c r="AR139" s="141" t="s">
        <v>253</v>
      </c>
      <c r="AT139" s="141" t="s">
        <v>249</v>
      </c>
      <c r="AU139" s="141" t="s">
        <v>89</v>
      </c>
      <c r="AY139" s="17" t="s">
        <v>248</v>
      </c>
      <c r="BE139" s="142">
        <f t="shared" si="4"/>
        <v>0</v>
      </c>
      <c r="BF139" s="142">
        <f t="shared" si="5"/>
        <v>0</v>
      </c>
      <c r="BG139" s="142">
        <f t="shared" si="6"/>
        <v>0</v>
      </c>
      <c r="BH139" s="142">
        <f t="shared" si="7"/>
        <v>0</v>
      </c>
      <c r="BI139" s="142">
        <f t="shared" si="8"/>
        <v>0</v>
      </c>
      <c r="BJ139" s="17" t="s">
        <v>87</v>
      </c>
      <c r="BK139" s="142">
        <f t="shared" si="9"/>
        <v>0</v>
      </c>
      <c r="BL139" s="17" t="s">
        <v>253</v>
      </c>
      <c r="BM139" s="141" t="s">
        <v>329</v>
      </c>
    </row>
    <row r="140" spans="2:65" s="1" customFormat="1" ht="24.2" customHeight="1">
      <c r="B140" s="32"/>
      <c r="C140" s="130" t="s">
        <v>283</v>
      </c>
      <c r="D140" s="130" t="s">
        <v>249</v>
      </c>
      <c r="E140" s="131" t="s">
        <v>330</v>
      </c>
      <c r="F140" s="132" t="s">
        <v>331</v>
      </c>
      <c r="G140" s="133" t="s">
        <v>252</v>
      </c>
      <c r="H140" s="134">
        <v>4</v>
      </c>
      <c r="I140" s="135"/>
      <c r="J140" s="136">
        <f t="shared" si="0"/>
        <v>0</v>
      </c>
      <c r="K140" s="132" t="s">
        <v>1</v>
      </c>
      <c r="L140" s="32"/>
      <c r="M140" s="137" t="s">
        <v>1</v>
      </c>
      <c r="N140" s="138" t="s">
        <v>45</v>
      </c>
      <c r="P140" s="139">
        <f t="shared" si="1"/>
        <v>0</v>
      </c>
      <c r="Q140" s="139">
        <v>0</v>
      </c>
      <c r="R140" s="139">
        <f t="shared" si="2"/>
        <v>0</v>
      </c>
      <c r="S140" s="139">
        <v>0</v>
      </c>
      <c r="T140" s="140">
        <f t="shared" si="3"/>
        <v>0</v>
      </c>
      <c r="AR140" s="141" t="s">
        <v>253</v>
      </c>
      <c r="AT140" s="141" t="s">
        <v>249</v>
      </c>
      <c r="AU140" s="141" t="s">
        <v>89</v>
      </c>
      <c r="AY140" s="17" t="s">
        <v>248</v>
      </c>
      <c r="BE140" s="142">
        <f t="shared" si="4"/>
        <v>0</v>
      </c>
      <c r="BF140" s="142">
        <f t="shared" si="5"/>
        <v>0</v>
      </c>
      <c r="BG140" s="142">
        <f t="shared" si="6"/>
        <v>0</v>
      </c>
      <c r="BH140" s="142">
        <f t="shared" si="7"/>
        <v>0</v>
      </c>
      <c r="BI140" s="142">
        <f t="shared" si="8"/>
        <v>0</v>
      </c>
      <c r="BJ140" s="17" t="s">
        <v>87</v>
      </c>
      <c r="BK140" s="142">
        <f t="shared" si="9"/>
        <v>0</v>
      </c>
      <c r="BL140" s="17" t="s">
        <v>253</v>
      </c>
      <c r="BM140" s="141" t="s">
        <v>332</v>
      </c>
    </row>
    <row r="141" spans="2:65" s="1" customFormat="1" ht="24.2" customHeight="1">
      <c r="B141" s="32"/>
      <c r="C141" s="130" t="s">
        <v>288</v>
      </c>
      <c r="D141" s="130" t="s">
        <v>249</v>
      </c>
      <c r="E141" s="131" t="s">
        <v>333</v>
      </c>
      <c r="F141" s="132" t="s">
        <v>334</v>
      </c>
      <c r="G141" s="133" t="s">
        <v>252</v>
      </c>
      <c r="H141" s="134">
        <v>2</v>
      </c>
      <c r="I141" s="135"/>
      <c r="J141" s="136">
        <f t="shared" si="0"/>
        <v>0</v>
      </c>
      <c r="K141" s="132" t="s">
        <v>1</v>
      </c>
      <c r="L141" s="32"/>
      <c r="M141" s="137" t="s">
        <v>1</v>
      </c>
      <c r="N141" s="138" t="s">
        <v>45</v>
      </c>
      <c r="P141" s="139">
        <f t="shared" si="1"/>
        <v>0</v>
      </c>
      <c r="Q141" s="139">
        <v>0</v>
      </c>
      <c r="R141" s="139">
        <f t="shared" si="2"/>
        <v>0</v>
      </c>
      <c r="S141" s="139">
        <v>0</v>
      </c>
      <c r="T141" s="140">
        <f t="shared" si="3"/>
        <v>0</v>
      </c>
      <c r="AR141" s="141" t="s">
        <v>253</v>
      </c>
      <c r="AT141" s="141" t="s">
        <v>249</v>
      </c>
      <c r="AU141" s="141" t="s">
        <v>89</v>
      </c>
      <c r="AY141" s="17" t="s">
        <v>248</v>
      </c>
      <c r="BE141" s="142">
        <f t="shared" si="4"/>
        <v>0</v>
      </c>
      <c r="BF141" s="142">
        <f t="shared" si="5"/>
        <v>0</v>
      </c>
      <c r="BG141" s="142">
        <f t="shared" si="6"/>
        <v>0</v>
      </c>
      <c r="BH141" s="142">
        <f t="shared" si="7"/>
        <v>0</v>
      </c>
      <c r="BI141" s="142">
        <f t="shared" si="8"/>
        <v>0</v>
      </c>
      <c r="BJ141" s="17" t="s">
        <v>87</v>
      </c>
      <c r="BK141" s="142">
        <f t="shared" si="9"/>
        <v>0</v>
      </c>
      <c r="BL141" s="17" t="s">
        <v>253</v>
      </c>
      <c r="BM141" s="141" t="s">
        <v>335</v>
      </c>
    </row>
    <row r="142" spans="2:65" s="1" customFormat="1" ht="16.5" customHeight="1">
      <c r="B142" s="32"/>
      <c r="C142" s="130" t="s">
        <v>336</v>
      </c>
      <c r="D142" s="130" t="s">
        <v>249</v>
      </c>
      <c r="E142" s="131" t="s">
        <v>337</v>
      </c>
      <c r="F142" s="132" t="s">
        <v>338</v>
      </c>
      <c r="G142" s="133" t="s">
        <v>252</v>
      </c>
      <c r="H142" s="134">
        <v>3</v>
      </c>
      <c r="I142" s="135"/>
      <c r="J142" s="136">
        <f t="shared" si="0"/>
        <v>0</v>
      </c>
      <c r="K142" s="132" t="s">
        <v>1</v>
      </c>
      <c r="L142" s="32"/>
      <c r="M142" s="137" t="s">
        <v>1</v>
      </c>
      <c r="N142" s="138" t="s">
        <v>45</v>
      </c>
      <c r="P142" s="139">
        <f t="shared" si="1"/>
        <v>0</v>
      </c>
      <c r="Q142" s="139">
        <v>0</v>
      </c>
      <c r="R142" s="139">
        <f t="shared" si="2"/>
        <v>0</v>
      </c>
      <c r="S142" s="139">
        <v>0</v>
      </c>
      <c r="T142" s="140">
        <f t="shared" si="3"/>
        <v>0</v>
      </c>
      <c r="AR142" s="141" t="s">
        <v>253</v>
      </c>
      <c r="AT142" s="141" t="s">
        <v>249</v>
      </c>
      <c r="AU142" s="141" t="s">
        <v>89</v>
      </c>
      <c r="AY142" s="17" t="s">
        <v>248</v>
      </c>
      <c r="BE142" s="142">
        <f t="shared" si="4"/>
        <v>0</v>
      </c>
      <c r="BF142" s="142">
        <f t="shared" si="5"/>
        <v>0</v>
      </c>
      <c r="BG142" s="142">
        <f t="shared" si="6"/>
        <v>0</v>
      </c>
      <c r="BH142" s="142">
        <f t="shared" si="7"/>
        <v>0</v>
      </c>
      <c r="BI142" s="142">
        <f t="shared" si="8"/>
        <v>0</v>
      </c>
      <c r="BJ142" s="17" t="s">
        <v>87</v>
      </c>
      <c r="BK142" s="142">
        <f t="shared" si="9"/>
        <v>0</v>
      </c>
      <c r="BL142" s="17" t="s">
        <v>253</v>
      </c>
      <c r="BM142" s="141" t="s">
        <v>339</v>
      </c>
    </row>
    <row r="143" spans="2:65" s="1" customFormat="1" ht="16.5" customHeight="1">
      <c r="B143" s="32"/>
      <c r="C143" s="130" t="s">
        <v>340</v>
      </c>
      <c r="D143" s="130" t="s">
        <v>249</v>
      </c>
      <c r="E143" s="131" t="s">
        <v>341</v>
      </c>
      <c r="F143" s="132" t="s">
        <v>342</v>
      </c>
      <c r="G143" s="133" t="s">
        <v>252</v>
      </c>
      <c r="H143" s="134">
        <v>12</v>
      </c>
      <c r="I143" s="135"/>
      <c r="J143" s="136">
        <f t="shared" si="0"/>
        <v>0</v>
      </c>
      <c r="K143" s="132" t="s">
        <v>1</v>
      </c>
      <c r="L143" s="32"/>
      <c r="M143" s="137" t="s">
        <v>1</v>
      </c>
      <c r="N143" s="138" t="s">
        <v>45</v>
      </c>
      <c r="P143" s="139">
        <f t="shared" si="1"/>
        <v>0</v>
      </c>
      <c r="Q143" s="139">
        <v>0</v>
      </c>
      <c r="R143" s="139">
        <f t="shared" si="2"/>
        <v>0</v>
      </c>
      <c r="S143" s="139">
        <v>0</v>
      </c>
      <c r="T143" s="140">
        <f t="shared" si="3"/>
        <v>0</v>
      </c>
      <c r="AR143" s="141" t="s">
        <v>253</v>
      </c>
      <c r="AT143" s="141" t="s">
        <v>249</v>
      </c>
      <c r="AU143" s="141" t="s">
        <v>89</v>
      </c>
      <c r="AY143" s="17" t="s">
        <v>248</v>
      </c>
      <c r="BE143" s="142">
        <f t="shared" si="4"/>
        <v>0</v>
      </c>
      <c r="BF143" s="142">
        <f t="shared" si="5"/>
        <v>0</v>
      </c>
      <c r="BG143" s="142">
        <f t="shared" si="6"/>
        <v>0</v>
      </c>
      <c r="BH143" s="142">
        <f t="shared" si="7"/>
        <v>0</v>
      </c>
      <c r="BI143" s="142">
        <f t="shared" si="8"/>
        <v>0</v>
      </c>
      <c r="BJ143" s="17" t="s">
        <v>87</v>
      </c>
      <c r="BK143" s="142">
        <f t="shared" si="9"/>
        <v>0</v>
      </c>
      <c r="BL143" s="17" t="s">
        <v>253</v>
      </c>
      <c r="BM143" s="141" t="s">
        <v>343</v>
      </c>
    </row>
    <row r="144" spans="2:65" s="1" customFormat="1" ht="16.5" customHeight="1">
      <c r="B144" s="32"/>
      <c r="C144" s="130" t="s">
        <v>8</v>
      </c>
      <c r="D144" s="130" t="s">
        <v>249</v>
      </c>
      <c r="E144" s="131" t="s">
        <v>344</v>
      </c>
      <c r="F144" s="132" t="s">
        <v>345</v>
      </c>
      <c r="G144" s="133" t="s">
        <v>252</v>
      </c>
      <c r="H144" s="134">
        <v>6</v>
      </c>
      <c r="I144" s="135"/>
      <c r="J144" s="136">
        <f t="shared" si="0"/>
        <v>0</v>
      </c>
      <c r="K144" s="132" t="s">
        <v>1</v>
      </c>
      <c r="L144" s="32"/>
      <c r="M144" s="137" t="s">
        <v>1</v>
      </c>
      <c r="N144" s="138" t="s">
        <v>45</v>
      </c>
      <c r="P144" s="139">
        <f t="shared" si="1"/>
        <v>0</v>
      </c>
      <c r="Q144" s="139">
        <v>0</v>
      </c>
      <c r="R144" s="139">
        <f t="shared" si="2"/>
        <v>0</v>
      </c>
      <c r="S144" s="139">
        <v>0</v>
      </c>
      <c r="T144" s="140">
        <f t="shared" si="3"/>
        <v>0</v>
      </c>
      <c r="AR144" s="141" t="s">
        <v>253</v>
      </c>
      <c r="AT144" s="141" t="s">
        <v>249</v>
      </c>
      <c r="AU144" s="141" t="s">
        <v>89</v>
      </c>
      <c r="AY144" s="17" t="s">
        <v>248</v>
      </c>
      <c r="BE144" s="142">
        <f t="shared" si="4"/>
        <v>0</v>
      </c>
      <c r="BF144" s="142">
        <f t="shared" si="5"/>
        <v>0</v>
      </c>
      <c r="BG144" s="142">
        <f t="shared" si="6"/>
        <v>0</v>
      </c>
      <c r="BH144" s="142">
        <f t="shared" si="7"/>
        <v>0</v>
      </c>
      <c r="BI144" s="142">
        <f t="shared" si="8"/>
        <v>0</v>
      </c>
      <c r="BJ144" s="17" t="s">
        <v>87</v>
      </c>
      <c r="BK144" s="142">
        <f t="shared" si="9"/>
        <v>0</v>
      </c>
      <c r="BL144" s="17" t="s">
        <v>253</v>
      </c>
      <c r="BM144" s="141" t="s">
        <v>346</v>
      </c>
    </row>
    <row r="145" spans="2:65" s="1" customFormat="1" ht="16.5" customHeight="1">
      <c r="B145" s="32"/>
      <c r="C145" s="130" t="s">
        <v>347</v>
      </c>
      <c r="D145" s="130" t="s">
        <v>249</v>
      </c>
      <c r="E145" s="131" t="s">
        <v>348</v>
      </c>
      <c r="F145" s="132" t="s">
        <v>349</v>
      </c>
      <c r="G145" s="133" t="s">
        <v>252</v>
      </c>
      <c r="H145" s="134">
        <v>6</v>
      </c>
      <c r="I145" s="135"/>
      <c r="J145" s="136">
        <f t="shared" si="0"/>
        <v>0</v>
      </c>
      <c r="K145" s="132" t="s">
        <v>1</v>
      </c>
      <c r="L145" s="32"/>
      <c r="M145" s="137" t="s">
        <v>1</v>
      </c>
      <c r="N145" s="138" t="s">
        <v>45</v>
      </c>
      <c r="P145" s="139">
        <f t="shared" si="1"/>
        <v>0</v>
      </c>
      <c r="Q145" s="139">
        <v>0</v>
      </c>
      <c r="R145" s="139">
        <f t="shared" si="2"/>
        <v>0</v>
      </c>
      <c r="S145" s="139">
        <v>0</v>
      </c>
      <c r="T145" s="140">
        <f t="shared" si="3"/>
        <v>0</v>
      </c>
      <c r="AR145" s="141" t="s">
        <v>253</v>
      </c>
      <c r="AT145" s="141" t="s">
        <v>249</v>
      </c>
      <c r="AU145" s="141" t="s">
        <v>89</v>
      </c>
      <c r="AY145" s="17" t="s">
        <v>248</v>
      </c>
      <c r="BE145" s="142">
        <f t="shared" si="4"/>
        <v>0</v>
      </c>
      <c r="BF145" s="142">
        <f t="shared" si="5"/>
        <v>0</v>
      </c>
      <c r="BG145" s="142">
        <f t="shared" si="6"/>
        <v>0</v>
      </c>
      <c r="BH145" s="142">
        <f t="shared" si="7"/>
        <v>0</v>
      </c>
      <c r="BI145" s="142">
        <f t="shared" si="8"/>
        <v>0</v>
      </c>
      <c r="BJ145" s="17" t="s">
        <v>87</v>
      </c>
      <c r="BK145" s="142">
        <f t="shared" si="9"/>
        <v>0</v>
      </c>
      <c r="BL145" s="17" t="s">
        <v>253</v>
      </c>
      <c r="BM145" s="141" t="s">
        <v>350</v>
      </c>
    </row>
    <row r="146" spans="2:65" s="1" customFormat="1" ht="16.5" customHeight="1">
      <c r="B146" s="32"/>
      <c r="C146" s="130" t="s">
        <v>351</v>
      </c>
      <c r="D146" s="130" t="s">
        <v>249</v>
      </c>
      <c r="E146" s="131" t="s">
        <v>352</v>
      </c>
      <c r="F146" s="132" t="s">
        <v>353</v>
      </c>
      <c r="G146" s="133" t="s">
        <v>252</v>
      </c>
      <c r="H146" s="134">
        <v>24</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354</v>
      </c>
    </row>
    <row r="147" spans="2:65" s="1" customFormat="1" ht="16.5" customHeight="1">
      <c r="B147" s="32"/>
      <c r="C147" s="130" t="s">
        <v>355</v>
      </c>
      <c r="D147" s="130" t="s">
        <v>249</v>
      </c>
      <c r="E147" s="131" t="s">
        <v>356</v>
      </c>
      <c r="F147" s="132" t="s">
        <v>357</v>
      </c>
      <c r="G147" s="133" t="s">
        <v>252</v>
      </c>
      <c r="H147" s="134">
        <v>5</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358</v>
      </c>
    </row>
    <row r="148" spans="2:65" s="1" customFormat="1" ht="16.5" customHeight="1">
      <c r="B148" s="32"/>
      <c r="C148" s="130" t="s">
        <v>359</v>
      </c>
      <c r="D148" s="130" t="s">
        <v>249</v>
      </c>
      <c r="E148" s="131" t="s">
        <v>360</v>
      </c>
      <c r="F148" s="132" t="s">
        <v>361</v>
      </c>
      <c r="G148" s="133" t="s">
        <v>252</v>
      </c>
      <c r="H148" s="134">
        <v>1</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362</v>
      </c>
    </row>
    <row r="149" spans="2:65" s="1" customFormat="1" ht="16.5" customHeight="1">
      <c r="B149" s="32"/>
      <c r="C149" s="130" t="s">
        <v>363</v>
      </c>
      <c r="D149" s="130" t="s">
        <v>249</v>
      </c>
      <c r="E149" s="131" t="s">
        <v>364</v>
      </c>
      <c r="F149" s="132" t="s">
        <v>365</v>
      </c>
      <c r="G149" s="133" t="s">
        <v>252</v>
      </c>
      <c r="H149" s="134">
        <v>5</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366</v>
      </c>
    </row>
    <row r="150" spans="2:65" s="1" customFormat="1" ht="16.5" customHeight="1">
      <c r="B150" s="32"/>
      <c r="C150" s="130" t="s">
        <v>367</v>
      </c>
      <c r="D150" s="130" t="s">
        <v>249</v>
      </c>
      <c r="E150" s="131" t="s">
        <v>368</v>
      </c>
      <c r="F150" s="132" t="s">
        <v>369</v>
      </c>
      <c r="G150" s="133" t="s">
        <v>252</v>
      </c>
      <c r="H150" s="134">
        <v>2</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370</v>
      </c>
    </row>
    <row r="151" spans="2:65" s="1" customFormat="1" ht="16.5" customHeight="1">
      <c r="B151" s="32"/>
      <c r="C151" s="130" t="s">
        <v>371</v>
      </c>
      <c r="D151" s="130" t="s">
        <v>249</v>
      </c>
      <c r="E151" s="131" t="s">
        <v>372</v>
      </c>
      <c r="F151" s="132" t="s">
        <v>373</v>
      </c>
      <c r="G151" s="133" t="s">
        <v>252</v>
      </c>
      <c r="H151" s="134">
        <v>15</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374</v>
      </c>
    </row>
    <row r="152" spans="2:65" s="1" customFormat="1" ht="16.5" customHeight="1">
      <c r="B152" s="32"/>
      <c r="C152" s="130" t="s">
        <v>375</v>
      </c>
      <c r="D152" s="130" t="s">
        <v>249</v>
      </c>
      <c r="E152" s="131" t="s">
        <v>376</v>
      </c>
      <c r="F152" s="132" t="s">
        <v>377</v>
      </c>
      <c r="G152" s="133" t="s">
        <v>252</v>
      </c>
      <c r="H152" s="134">
        <v>45</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378</v>
      </c>
    </row>
    <row r="153" spans="2:65" s="1" customFormat="1" ht="21.75" customHeight="1">
      <c r="B153" s="32"/>
      <c r="C153" s="130" t="s">
        <v>7</v>
      </c>
      <c r="D153" s="130" t="s">
        <v>249</v>
      </c>
      <c r="E153" s="131" t="s">
        <v>379</v>
      </c>
      <c r="F153" s="132" t="s">
        <v>380</v>
      </c>
      <c r="G153" s="133" t="s">
        <v>252</v>
      </c>
      <c r="H153" s="134">
        <v>2</v>
      </c>
      <c r="I153" s="135"/>
      <c r="J153" s="136">
        <f t="shared" si="0"/>
        <v>0</v>
      </c>
      <c r="K153" s="132" t="s">
        <v>1</v>
      </c>
      <c r="L153" s="32"/>
      <c r="M153" s="137" t="s">
        <v>1</v>
      </c>
      <c r="N153" s="138" t="s">
        <v>45</v>
      </c>
      <c r="P153" s="139">
        <f t="shared" si="1"/>
        <v>0</v>
      </c>
      <c r="Q153" s="139">
        <v>0</v>
      </c>
      <c r="R153" s="139">
        <f t="shared" si="2"/>
        <v>0</v>
      </c>
      <c r="S153" s="139">
        <v>0</v>
      </c>
      <c r="T153" s="14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381</v>
      </c>
    </row>
    <row r="154" spans="2:65" s="1" customFormat="1" ht="21.75" customHeight="1">
      <c r="B154" s="32"/>
      <c r="C154" s="130" t="s">
        <v>382</v>
      </c>
      <c r="D154" s="130" t="s">
        <v>249</v>
      </c>
      <c r="E154" s="131" t="s">
        <v>383</v>
      </c>
      <c r="F154" s="132" t="s">
        <v>384</v>
      </c>
      <c r="G154" s="133" t="s">
        <v>252</v>
      </c>
      <c r="H154" s="134">
        <v>12</v>
      </c>
      <c r="I154" s="135"/>
      <c r="J154" s="136">
        <f t="shared" si="0"/>
        <v>0</v>
      </c>
      <c r="K154" s="132" t="s">
        <v>1</v>
      </c>
      <c r="L154" s="32"/>
      <c r="M154" s="137" t="s">
        <v>1</v>
      </c>
      <c r="N154" s="138" t="s">
        <v>45</v>
      </c>
      <c r="P154" s="139">
        <f t="shared" si="1"/>
        <v>0</v>
      </c>
      <c r="Q154" s="139">
        <v>0</v>
      </c>
      <c r="R154" s="139">
        <f t="shared" si="2"/>
        <v>0</v>
      </c>
      <c r="S154" s="139">
        <v>0</v>
      </c>
      <c r="T154" s="140">
        <f t="shared" si="3"/>
        <v>0</v>
      </c>
      <c r="AR154" s="141" t="s">
        <v>253</v>
      </c>
      <c r="AT154" s="141" t="s">
        <v>249</v>
      </c>
      <c r="AU154" s="141" t="s">
        <v>89</v>
      </c>
      <c r="AY154" s="17" t="s">
        <v>248</v>
      </c>
      <c r="BE154" s="142">
        <f t="shared" si="4"/>
        <v>0</v>
      </c>
      <c r="BF154" s="142">
        <f t="shared" si="5"/>
        <v>0</v>
      </c>
      <c r="BG154" s="142">
        <f t="shared" si="6"/>
        <v>0</v>
      </c>
      <c r="BH154" s="142">
        <f t="shared" si="7"/>
        <v>0</v>
      </c>
      <c r="BI154" s="142">
        <f t="shared" si="8"/>
        <v>0</v>
      </c>
      <c r="BJ154" s="17" t="s">
        <v>87</v>
      </c>
      <c r="BK154" s="142">
        <f t="shared" si="9"/>
        <v>0</v>
      </c>
      <c r="BL154" s="17" t="s">
        <v>253</v>
      </c>
      <c r="BM154" s="141" t="s">
        <v>385</v>
      </c>
    </row>
    <row r="155" spans="2:65" s="1" customFormat="1" ht="21.75" customHeight="1">
      <c r="B155" s="32"/>
      <c r="C155" s="130" t="s">
        <v>386</v>
      </c>
      <c r="D155" s="130" t="s">
        <v>249</v>
      </c>
      <c r="E155" s="131" t="s">
        <v>387</v>
      </c>
      <c r="F155" s="132" t="s">
        <v>388</v>
      </c>
      <c r="G155" s="133" t="s">
        <v>252</v>
      </c>
      <c r="H155" s="134">
        <v>4</v>
      </c>
      <c r="I155" s="135"/>
      <c r="J155" s="136">
        <f t="shared" si="0"/>
        <v>0</v>
      </c>
      <c r="K155" s="132" t="s">
        <v>1</v>
      </c>
      <c r="L155" s="32"/>
      <c r="M155" s="137" t="s">
        <v>1</v>
      </c>
      <c r="N155" s="138" t="s">
        <v>45</v>
      </c>
      <c r="P155" s="139">
        <f t="shared" si="1"/>
        <v>0</v>
      </c>
      <c r="Q155" s="139">
        <v>0</v>
      </c>
      <c r="R155" s="139">
        <f t="shared" si="2"/>
        <v>0</v>
      </c>
      <c r="S155" s="139">
        <v>0</v>
      </c>
      <c r="T155" s="140">
        <f t="shared" si="3"/>
        <v>0</v>
      </c>
      <c r="AR155" s="141" t="s">
        <v>253</v>
      </c>
      <c r="AT155" s="141" t="s">
        <v>249</v>
      </c>
      <c r="AU155" s="141" t="s">
        <v>89</v>
      </c>
      <c r="AY155" s="17" t="s">
        <v>248</v>
      </c>
      <c r="BE155" s="142">
        <f t="shared" si="4"/>
        <v>0</v>
      </c>
      <c r="BF155" s="142">
        <f t="shared" si="5"/>
        <v>0</v>
      </c>
      <c r="BG155" s="142">
        <f t="shared" si="6"/>
        <v>0</v>
      </c>
      <c r="BH155" s="142">
        <f t="shared" si="7"/>
        <v>0</v>
      </c>
      <c r="BI155" s="142">
        <f t="shared" si="8"/>
        <v>0</v>
      </c>
      <c r="BJ155" s="17" t="s">
        <v>87</v>
      </c>
      <c r="BK155" s="142">
        <f t="shared" si="9"/>
        <v>0</v>
      </c>
      <c r="BL155" s="17" t="s">
        <v>253</v>
      </c>
      <c r="BM155" s="141" t="s">
        <v>389</v>
      </c>
    </row>
    <row r="156" spans="2:65" s="1" customFormat="1" ht="16.5" customHeight="1">
      <c r="B156" s="32"/>
      <c r="C156" s="130" t="s">
        <v>390</v>
      </c>
      <c r="D156" s="130" t="s">
        <v>249</v>
      </c>
      <c r="E156" s="131" t="s">
        <v>391</v>
      </c>
      <c r="F156" s="132" t="s">
        <v>392</v>
      </c>
      <c r="G156" s="133" t="s">
        <v>252</v>
      </c>
      <c r="H156" s="134">
        <v>16</v>
      </c>
      <c r="I156" s="135"/>
      <c r="J156" s="136">
        <f t="shared" si="0"/>
        <v>0</v>
      </c>
      <c r="K156" s="132" t="s">
        <v>1</v>
      </c>
      <c r="L156" s="32"/>
      <c r="M156" s="137" t="s">
        <v>1</v>
      </c>
      <c r="N156" s="138" t="s">
        <v>45</v>
      </c>
      <c r="P156" s="139">
        <f t="shared" si="1"/>
        <v>0</v>
      </c>
      <c r="Q156" s="139">
        <v>0</v>
      </c>
      <c r="R156" s="139">
        <f t="shared" si="2"/>
        <v>0</v>
      </c>
      <c r="S156" s="139">
        <v>0</v>
      </c>
      <c r="T156" s="140">
        <f t="shared" si="3"/>
        <v>0</v>
      </c>
      <c r="AR156" s="141" t="s">
        <v>253</v>
      </c>
      <c r="AT156" s="141" t="s">
        <v>249</v>
      </c>
      <c r="AU156" s="141" t="s">
        <v>89</v>
      </c>
      <c r="AY156" s="17" t="s">
        <v>248</v>
      </c>
      <c r="BE156" s="142">
        <f t="shared" si="4"/>
        <v>0</v>
      </c>
      <c r="BF156" s="142">
        <f t="shared" si="5"/>
        <v>0</v>
      </c>
      <c r="BG156" s="142">
        <f t="shared" si="6"/>
        <v>0</v>
      </c>
      <c r="BH156" s="142">
        <f t="shared" si="7"/>
        <v>0</v>
      </c>
      <c r="BI156" s="142">
        <f t="shared" si="8"/>
        <v>0</v>
      </c>
      <c r="BJ156" s="17" t="s">
        <v>87</v>
      </c>
      <c r="BK156" s="142">
        <f t="shared" si="9"/>
        <v>0</v>
      </c>
      <c r="BL156" s="17" t="s">
        <v>253</v>
      </c>
      <c r="BM156" s="141" t="s">
        <v>393</v>
      </c>
    </row>
    <row r="157" spans="2:65" s="1" customFormat="1" ht="24.2" customHeight="1">
      <c r="B157" s="32"/>
      <c r="C157" s="130" t="s">
        <v>394</v>
      </c>
      <c r="D157" s="130" t="s">
        <v>249</v>
      </c>
      <c r="E157" s="131" t="s">
        <v>395</v>
      </c>
      <c r="F157" s="132" t="s">
        <v>396</v>
      </c>
      <c r="G157" s="133" t="s">
        <v>252</v>
      </c>
      <c r="H157" s="134">
        <v>1</v>
      </c>
      <c r="I157" s="135"/>
      <c r="J157" s="136">
        <f t="shared" si="0"/>
        <v>0</v>
      </c>
      <c r="K157" s="132" t="s">
        <v>1</v>
      </c>
      <c r="L157" s="32"/>
      <c r="M157" s="137" t="s">
        <v>1</v>
      </c>
      <c r="N157" s="138" t="s">
        <v>45</v>
      </c>
      <c r="P157" s="139">
        <f t="shared" si="1"/>
        <v>0</v>
      </c>
      <c r="Q157" s="139">
        <v>0</v>
      </c>
      <c r="R157" s="139">
        <f t="shared" si="2"/>
        <v>0</v>
      </c>
      <c r="S157" s="139">
        <v>0</v>
      </c>
      <c r="T157" s="140">
        <f t="shared" si="3"/>
        <v>0</v>
      </c>
      <c r="AR157" s="141" t="s">
        <v>253</v>
      </c>
      <c r="AT157" s="141" t="s">
        <v>249</v>
      </c>
      <c r="AU157" s="141" t="s">
        <v>89</v>
      </c>
      <c r="AY157" s="17" t="s">
        <v>248</v>
      </c>
      <c r="BE157" s="142">
        <f t="shared" si="4"/>
        <v>0</v>
      </c>
      <c r="BF157" s="142">
        <f t="shared" si="5"/>
        <v>0</v>
      </c>
      <c r="BG157" s="142">
        <f t="shared" si="6"/>
        <v>0</v>
      </c>
      <c r="BH157" s="142">
        <f t="shared" si="7"/>
        <v>0</v>
      </c>
      <c r="BI157" s="142">
        <f t="shared" si="8"/>
        <v>0</v>
      </c>
      <c r="BJ157" s="17" t="s">
        <v>87</v>
      </c>
      <c r="BK157" s="142">
        <f t="shared" si="9"/>
        <v>0</v>
      </c>
      <c r="BL157" s="17" t="s">
        <v>253</v>
      </c>
      <c r="BM157" s="141" t="s">
        <v>397</v>
      </c>
    </row>
    <row r="158" spans="2:65" s="1" customFormat="1" ht="16.5" customHeight="1">
      <c r="B158" s="32"/>
      <c r="C158" s="130" t="s">
        <v>398</v>
      </c>
      <c r="D158" s="130" t="s">
        <v>249</v>
      </c>
      <c r="E158" s="131" t="s">
        <v>399</v>
      </c>
      <c r="F158" s="132" t="s">
        <v>400</v>
      </c>
      <c r="G158" s="133" t="s">
        <v>252</v>
      </c>
      <c r="H158" s="134">
        <v>4</v>
      </c>
      <c r="I158" s="135"/>
      <c r="J158" s="136">
        <f t="shared" si="0"/>
        <v>0</v>
      </c>
      <c r="K158" s="132" t="s">
        <v>1</v>
      </c>
      <c r="L158" s="32"/>
      <c r="M158" s="137" t="s">
        <v>1</v>
      </c>
      <c r="N158" s="138" t="s">
        <v>45</v>
      </c>
      <c r="P158" s="139">
        <f t="shared" si="1"/>
        <v>0</v>
      </c>
      <c r="Q158" s="139">
        <v>0</v>
      </c>
      <c r="R158" s="139">
        <f t="shared" si="2"/>
        <v>0</v>
      </c>
      <c r="S158" s="139">
        <v>0</v>
      </c>
      <c r="T158" s="140">
        <f t="shared" si="3"/>
        <v>0</v>
      </c>
      <c r="AR158" s="141" t="s">
        <v>253</v>
      </c>
      <c r="AT158" s="141" t="s">
        <v>249</v>
      </c>
      <c r="AU158" s="141" t="s">
        <v>89</v>
      </c>
      <c r="AY158" s="17" t="s">
        <v>248</v>
      </c>
      <c r="BE158" s="142">
        <f t="shared" si="4"/>
        <v>0</v>
      </c>
      <c r="BF158" s="142">
        <f t="shared" si="5"/>
        <v>0</v>
      </c>
      <c r="BG158" s="142">
        <f t="shared" si="6"/>
        <v>0</v>
      </c>
      <c r="BH158" s="142">
        <f t="shared" si="7"/>
        <v>0</v>
      </c>
      <c r="BI158" s="142">
        <f t="shared" si="8"/>
        <v>0</v>
      </c>
      <c r="BJ158" s="17" t="s">
        <v>87</v>
      </c>
      <c r="BK158" s="142">
        <f t="shared" si="9"/>
        <v>0</v>
      </c>
      <c r="BL158" s="17" t="s">
        <v>253</v>
      </c>
      <c r="BM158" s="141" t="s">
        <v>401</v>
      </c>
    </row>
    <row r="159" spans="2:65" s="1" customFormat="1" ht="16.5" customHeight="1">
      <c r="B159" s="32"/>
      <c r="C159" s="130" t="s">
        <v>402</v>
      </c>
      <c r="D159" s="130" t="s">
        <v>249</v>
      </c>
      <c r="E159" s="131" t="s">
        <v>403</v>
      </c>
      <c r="F159" s="132" t="s">
        <v>404</v>
      </c>
      <c r="G159" s="133" t="s">
        <v>252</v>
      </c>
      <c r="H159" s="134">
        <v>8</v>
      </c>
      <c r="I159" s="135"/>
      <c r="J159" s="136">
        <f t="shared" si="0"/>
        <v>0</v>
      </c>
      <c r="K159" s="132" t="s">
        <v>1</v>
      </c>
      <c r="L159" s="32"/>
      <c r="M159" s="137" t="s">
        <v>1</v>
      </c>
      <c r="N159" s="138" t="s">
        <v>45</v>
      </c>
      <c r="P159" s="139">
        <f t="shared" si="1"/>
        <v>0</v>
      </c>
      <c r="Q159" s="139">
        <v>0</v>
      </c>
      <c r="R159" s="139">
        <f t="shared" si="2"/>
        <v>0</v>
      </c>
      <c r="S159" s="139">
        <v>0</v>
      </c>
      <c r="T159" s="140">
        <f t="shared" si="3"/>
        <v>0</v>
      </c>
      <c r="AR159" s="141" t="s">
        <v>253</v>
      </c>
      <c r="AT159" s="141" t="s">
        <v>249</v>
      </c>
      <c r="AU159" s="141" t="s">
        <v>89</v>
      </c>
      <c r="AY159" s="17" t="s">
        <v>248</v>
      </c>
      <c r="BE159" s="142">
        <f t="shared" si="4"/>
        <v>0</v>
      </c>
      <c r="BF159" s="142">
        <f t="shared" si="5"/>
        <v>0</v>
      </c>
      <c r="BG159" s="142">
        <f t="shared" si="6"/>
        <v>0</v>
      </c>
      <c r="BH159" s="142">
        <f t="shared" si="7"/>
        <v>0</v>
      </c>
      <c r="BI159" s="142">
        <f t="shared" si="8"/>
        <v>0</v>
      </c>
      <c r="BJ159" s="17" t="s">
        <v>87</v>
      </c>
      <c r="BK159" s="142">
        <f t="shared" si="9"/>
        <v>0</v>
      </c>
      <c r="BL159" s="17" t="s">
        <v>253</v>
      </c>
      <c r="BM159" s="141" t="s">
        <v>405</v>
      </c>
    </row>
    <row r="160" spans="2:65" s="1" customFormat="1" ht="16.5" customHeight="1">
      <c r="B160" s="32"/>
      <c r="C160" s="130" t="s">
        <v>406</v>
      </c>
      <c r="D160" s="130" t="s">
        <v>249</v>
      </c>
      <c r="E160" s="131" t="s">
        <v>407</v>
      </c>
      <c r="F160" s="132" t="s">
        <v>408</v>
      </c>
      <c r="G160" s="133" t="s">
        <v>252</v>
      </c>
      <c r="H160" s="134">
        <v>2</v>
      </c>
      <c r="I160" s="135"/>
      <c r="J160" s="136">
        <f t="shared" si="0"/>
        <v>0</v>
      </c>
      <c r="K160" s="132" t="s">
        <v>1</v>
      </c>
      <c r="L160" s="32"/>
      <c r="M160" s="137" t="s">
        <v>1</v>
      </c>
      <c r="N160" s="138" t="s">
        <v>45</v>
      </c>
      <c r="P160" s="139">
        <f t="shared" si="1"/>
        <v>0</v>
      </c>
      <c r="Q160" s="139">
        <v>0</v>
      </c>
      <c r="R160" s="139">
        <f t="shared" si="2"/>
        <v>0</v>
      </c>
      <c r="S160" s="139">
        <v>0</v>
      </c>
      <c r="T160" s="140">
        <f t="shared" si="3"/>
        <v>0</v>
      </c>
      <c r="AR160" s="141" t="s">
        <v>253</v>
      </c>
      <c r="AT160" s="141" t="s">
        <v>249</v>
      </c>
      <c r="AU160" s="141" t="s">
        <v>89</v>
      </c>
      <c r="AY160" s="17" t="s">
        <v>248</v>
      </c>
      <c r="BE160" s="142">
        <f t="shared" si="4"/>
        <v>0</v>
      </c>
      <c r="BF160" s="142">
        <f t="shared" si="5"/>
        <v>0</v>
      </c>
      <c r="BG160" s="142">
        <f t="shared" si="6"/>
        <v>0</v>
      </c>
      <c r="BH160" s="142">
        <f t="shared" si="7"/>
        <v>0</v>
      </c>
      <c r="BI160" s="142">
        <f t="shared" si="8"/>
        <v>0</v>
      </c>
      <c r="BJ160" s="17" t="s">
        <v>87</v>
      </c>
      <c r="BK160" s="142">
        <f t="shared" si="9"/>
        <v>0</v>
      </c>
      <c r="BL160" s="17" t="s">
        <v>253</v>
      </c>
      <c r="BM160" s="141" t="s">
        <v>409</v>
      </c>
    </row>
    <row r="161" spans="2:65" s="1" customFormat="1" ht="21.75" customHeight="1">
      <c r="B161" s="32"/>
      <c r="C161" s="130" t="s">
        <v>410</v>
      </c>
      <c r="D161" s="130" t="s">
        <v>249</v>
      </c>
      <c r="E161" s="131" t="s">
        <v>411</v>
      </c>
      <c r="F161" s="132" t="s">
        <v>412</v>
      </c>
      <c r="G161" s="133" t="s">
        <v>252</v>
      </c>
      <c r="H161" s="134">
        <v>14</v>
      </c>
      <c r="I161" s="135"/>
      <c r="J161" s="136">
        <f t="shared" si="0"/>
        <v>0</v>
      </c>
      <c r="K161" s="132" t="s">
        <v>1</v>
      </c>
      <c r="L161" s="32"/>
      <c r="M161" s="137" t="s">
        <v>1</v>
      </c>
      <c r="N161" s="138" t="s">
        <v>45</v>
      </c>
      <c r="P161" s="139">
        <f t="shared" si="1"/>
        <v>0</v>
      </c>
      <c r="Q161" s="139">
        <v>0</v>
      </c>
      <c r="R161" s="139">
        <f t="shared" si="2"/>
        <v>0</v>
      </c>
      <c r="S161" s="139">
        <v>0</v>
      </c>
      <c r="T161" s="140">
        <f t="shared" si="3"/>
        <v>0</v>
      </c>
      <c r="AR161" s="141" t="s">
        <v>253</v>
      </c>
      <c r="AT161" s="141" t="s">
        <v>249</v>
      </c>
      <c r="AU161" s="141" t="s">
        <v>89</v>
      </c>
      <c r="AY161" s="17" t="s">
        <v>248</v>
      </c>
      <c r="BE161" s="142">
        <f t="shared" si="4"/>
        <v>0</v>
      </c>
      <c r="BF161" s="142">
        <f t="shared" si="5"/>
        <v>0</v>
      </c>
      <c r="BG161" s="142">
        <f t="shared" si="6"/>
        <v>0</v>
      </c>
      <c r="BH161" s="142">
        <f t="shared" si="7"/>
        <v>0</v>
      </c>
      <c r="BI161" s="142">
        <f t="shared" si="8"/>
        <v>0</v>
      </c>
      <c r="BJ161" s="17" t="s">
        <v>87</v>
      </c>
      <c r="BK161" s="142">
        <f t="shared" si="9"/>
        <v>0</v>
      </c>
      <c r="BL161" s="17" t="s">
        <v>253</v>
      </c>
      <c r="BM161" s="141" t="s">
        <v>413</v>
      </c>
    </row>
    <row r="162" spans="2:65" s="1" customFormat="1" ht="16.5" customHeight="1">
      <c r="B162" s="32"/>
      <c r="C162" s="130" t="s">
        <v>414</v>
      </c>
      <c r="D162" s="130" t="s">
        <v>249</v>
      </c>
      <c r="E162" s="131" t="s">
        <v>415</v>
      </c>
      <c r="F162" s="132" t="s">
        <v>416</v>
      </c>
      <c r="G162" s="133" t="s">
        <v>252</v>
      </c>
      <c r="H162" s="134">
        <v>2</v>
      </c>
      <c r="I162" s="135"/>
      <c r="J162" s="136">
        <f t="shared" si="0"/>
        <v>0</v>
      </c>
      <c r="K162" s="132" t="s">
        <v>1</v>
      </c>
      <c r="L162" s="32"/>
      <c r="M162" s="137" t="s">
        <v>1</v>
      </c>
      <c r="N162" s="138" t="s">
        <v>45</v>
      </c>
      <c r="P162" s="139">
        <f t="shared" si="1"/>
        <v>0</v>
      </c>
      <c r="Q162" s="139">
        <v>0</v>
      </c>
      <c r="R162" s="139">
        <f t="shared" si="2"/>
        <v>0</v>
      </c>
      <c r="S162" s="139">
        <v>0</v>
      </c>
      <c r="T162" s="140">
        <f t="shared" si="3"/>
        <v>0</v>
      </c>
      <c r="AR162" s="141" t="s">
        <v>253</v>
      </c>
      <c r="AT162" s="141" t="s">
        <v>249</v>
      </c>
      <c r="AU162" s="141" t="s">
        <v>89</v>
      </c>
      <c r="AY162" s="17" t="s">
        <v>248</v>
      </c>
      <c r="BE162" s="142">
        <f t="shared" si="4"/>
        <v>0</v>
      </c>
      <c r="BF162" s="142">
        <f t="shared" si="5"/>
        <v>0</v>
      </c>
      <c r="BG162" s="142">
        <f t="shared" si="6"/>
        <v>0</v>
      </c>
      <c r="BH162" s="142">
        <f t="shared" si="7"/>
        <v>0</v>
      </c>
      <c r="BI162" s="142">
        <f t="shared" si="8"/>
        <v>0</v>
      </c>
      <c r="BJ162" s="17" t="s">
        <v>87</v>
      </c>
      <c r="BK162" s="142">
        <f t="shared" si="9"/>
        <v>0</v>
      </c>
      <c r="BL162" s="17" t="s">
        <v>253</v>
      </c>
      <c r="BM162" s="141" t="s">
        <v>417</v>
      </c>
    </row>
    <row r="163" spans="2:65" s="1" customFormat="1" ht="39">
      <c r="B163" s="32"/>
      <c r="D163" s="143" t="s">
        <v>255</v>
      </c>
      <c r="F163" s="144" t="s">
        <v>418</v>
      </c>
      <c r="I163" s="145"/>
      <c r="L163" s="32"/>
      <c r="M163" s="146"/>
      <c r="T163" s="56"/>
      <c r="AT163" s="17" t="s">
        <v>255</v>
      </c>
      <c r="AU163" s="17" t="s">
        <v>89</v>
      </c>
    </row>
    <row r="164" spans="2:65" s="1" customFormat="1" ht="16.5" customHeight="1">
      <c r="B164" s="32"/>
      <c r="C164" s="130" t="s">
        <v>419</v>
      </c>
      <c r="D164" s="130" t="s">
        <v>249</v>
      </c>
      <c r="E164" s="131" t="s">
        <v>420</v>
      </c>
      <c r="F164" s="132" t="s">
        <v>421</v>
      </c>
      <c r="G164" s="133" t="s">
        <v>252</v>
      </c>
      <c r="H164" s="134">
        <v>1</v>
      </c>
      <c r="I164" s="135"/>
      <c r="J164" s="136">
        <f>ROUND(I164*H164,2)</f>
        <v>0</v>
      </c>
      <c r="K164" s="132" t="s">
        <v>1</v>
      </c>
      <c r="L164" s="32"/>
      <c r="M164" s="137" t="s">
        <v>1</v>
      </c>
      <c r="N164" s="138" t="s">
        <v>45</v>
      </c>
      <c r="P164" s="139">
        <f>O164*H164</f>
        <v>0</v>
      </c>
      <c r="Q164" s="139">
        <v>0</v>
      </c>
      <c r="R164" s="139">
        <f>Q164*H164</f>
        <v>0</v>
      </c>
      <c r="S164" s="139">
        <v>0</v>
      </c>
      <c r="T164" s="140">
        <f>S164*H164</f>
        <v>0</v>
      </c>
      <c r="AR164" s="141" t="s">
        <v>253</v>
      </c>
      <c r="AT164" s="141" t="s">
        <v>249</v>
      </c>
      <c r="AU164" s="141" t="s">
        <v>89</v>
      </c>
      <c r="AY164" s="17" t="s">
        <v>248</v>
      </c>
      <c r="BE164" s="142">
        <f>IF(N164="základní",J164,0)</f>
        <v>0</v>
      </c>
      <c r="BF164" s="142">
        <f>IF(N164="snížená",J164,0)</f>
        <v>0</v>
      </c>
      <c r="BG164" s="142">
        <f>IF(N164="zákl. přenesená",J164,0)</f>
        <v>0</v>
      </c>
      <c r="BH164" s="142">
        <f>IF(N164="sníž. přenesená",J164,0)</f>
        <v>0</v>
      </c>
      <c r="BI164" s="142">
        <f>IF(N164="nulová",J164,0)</f>
        <v>0</v>
      </c>
      <c r="BJ164" s="17" t="s">
        <v>87</v>
      </c>
      <c r="BK164" s="142">
        <f>ROUND(I164*H164,2)</f>
        <v>0</v>
      </c>
      <c r="BL164" s="17" t="s">
        <v>253</v>
      </c>
      <c r="BM164" s="141" t="s">
        <v>422</v>
      </c>
    </row>
    <row r="165" spans="2:65" s="1" customFormat="1" ht="39">
      <c r="B165" s="32"/>
      <c r="D165" s="143" t="s">
        <v>255</v>
      </c>
      <c r="F165" s="144" t="s">
        <v>423</v>
      </c>
      <c r="I165" s="145"/>
      <c r="L165" s="32"/>
      <c r="M165" s="146"/>
      <c r="T165" s="56"/>
      <c r="AT165" s="17" t="s">
        <v>255</v>
      </c>
      <c r="AU165" s="17" t="s">
        <v>89</v>
      </c>
    </row>
    <row r="166" spans="2:65" s="1" customFormat="1" ht="16.5" customHeight="1">
      <c r="B166" s="32"/>
      <c r="C166" s="130" t="s">
        <v>424</v>
      </c>
      <c r="D166" s="130" t="s">
        <v>249</v>
      </c>
      <c r="E166" s="131" t="s">
        <v>425</v>
      </c>
      <c r="F166" s="132" t="s">
        <v>426</v>
      </c>
      <c r="G166" s="133" t="s">
        <v>252</v>
      </c>
      <c r="H166" s="134">
        <v>350</v>
      </c>
      <c r="I166" s="135"/>
      <c r="J166" s="136">
        <f t="shared" ref="J166:J176" si="10">ROUND(I166*H166,2)</f>
        <v>0</v>
      </c>
      <c r="K166" s="132" t="s">
        <v>1</v>
      </c>
      <c r="L166" s="32"/>
      <c r="M166" s="137" t="s">
        <v>1</v>
      </c>
      <c r="N166" s="138" t="s">
        <v>45</v>
      </c>
      <c r="P166" s="139">
        <f t="shared" ref="P166:P176" si="11">O166*H166</f>
        <v>0</v>
      </c>
      <c r="Q166" s="139">
        <v>0</v>
      </c>
      <c r="R166" s="139">
        <f t="shared" ref="R166:R176" si="12">Q166*H166</f>
        <v>0</v>
      </c>
      <c r="S166" s="139">
        <v>0</v>
      </c>
      <c r="T166" s="140">
        <f t="shared" ref="T166:T176" si="13">S166*H166</f>
        <v>0</v>
      </c>
      <c r="AR166" s="141" t="s">
        <v>253</v>
      </c>
      <c r="AT166" s="141" t="s">
        <v>249</v>
      </c>
      <c r="AU166" s="141" t="s">
        <v>89</v>
      </c>
      <c r="AY166" s="17" t="s">
        <v>248</v>
      </c>
      <c r="BE166" s="142">
        <f t="shared" ref="BE166:BE176" si="14">IF(N166="základní",J166,0)</f>
        <v>0</v>
      </c>
      <c r="BF166" s="142">
        <f t="shared" ref="BF166:BF176" si="15">IF(N166="snížená",J166,0)</f>
        <v>0</v>
      </c>
      <c r="BG166" s="142">
        <f t="shared" ref="BG166:BG176" si="16">IF(N166="zákl. přenesená",J166,0)</f>
        <v>0</v>
      </c>
      <c r="BH166" s="142">
        <f t="shared" ref="BH166:BH176" si="17">IF(N166="sníž. přenesená",J166,0)</f>
        <v>0</v>
      </c>
      <c r="BI166" s="142">
        <f t="shared" ref="BI166:BI176" si="18">IF(N166="nulová",J166,0)</f>
        <v>0</v>
      </c>
      <c r="BJ166" s="17" t="s">
        <v>87</v>
      </c>
      <c r="BK166" s="142">
        <f t="shared" ref="BK166:BK176" si="19">ROUND(I166*H166,2)</f>
        <v>0</v>
      </c>
      <c r="BL166" s="17" t="s">
        <v>253</v>
      </c>
      <c r="BM166" s="141" t="s">
        <v>427</v>
      </c>
    </row>
    <row r="167" spans="2:65" s="1" customFormat="1" ht="16.5" customHeight="1">
      <c r="B167" s="32"/>
      <c r="C167" s="130" t="s">
        <v>428</v>
      </c>
      <c r="D167" s="130" t="s">
        <v>249</v>
      </c>
      <c r="E167" s="131" t="s">
        <v>429</v>
      </c>
      <c r="F167" s="132" t="s">
        <v>430</v>
      </c>
      <c r="G167" s="133" t="s">
        <v>252</v>
      </c>
      <c r="H167" s="134">
        <v>80</v>
      </c>
      <c r="I167" s="135"/>
      <c r="J167" s="136">
        <f t="shared" si="10"/>
        <v>0</v>
      </c>
      <c r="K167" s="132" t="s">
        <v>1</v>
      </c>
      <c r="L167" s="32"/>
      <c r="M167" s="137" t="s">
        <v>1</v>
      </c>
      <c r="N167" s="138" t="s">
        <v>45</v>
      </c>
      <c r="P167" s="139">
        <f t="shared" si="11"/>
        <v>0</v>
      </c>
      <c r="Q167" s="139">
        <v>0</v>
      </c>
      <c r="R167" s="139">
        <f t="shared" si="12"/>
        <v>0</v>
      </c>
      <c r="S167" s="139">
        <v>0</v>
      </c>
      <c r="T167" s="140">
        <f t="shared" si="13"/>
        <v>0</v>
      </c>
      <c r="AR167" s="141" t="s">
        <v>253</v>
      </c>
      <c r="AT167" s="141" t="s">
        <v>249</v>
      </c>
      <c r="AU167" s="141" t="s">
        <v>89</v>
      </c>
      <c r="AY167" s="17" t="s">
        <v>248</v>
      </c>
      <c r="BE167" s="142">
        <f t="shared" si="14"/>
        <v>0</v>
      </c>
      <c r="BF167" s="142">
        <f t="shared" si="15"/>
        <v>0</v>
      </c>
      <c r="BG167" s="142">
        <f t="shared" si="16"/>
        <v>0</v>
      </c>
      <c r="BH167" s="142">
        <f t="shared" si="17"/>
        <v>0</v>
      </c>
      <c r="BI167" s="142">
        <f t="shared" si="18"/>
        <v>0</v>
      </c>
      <c r="BJ167" s="17" t="s">
        <v>87</v>
      </c>
      <c r="BK167" s="142">
        <f t="shared" si="19"/>
        <v>0</v>
      </c>
      <c r="BL167" s="17" t="s">
        <v>253</v>
      </c>
      <c r="BM167" s="141" t="s">
        <v>431</v>
      </c>
    </row>
    <row r="168" spans="2:65" s="1" customFormat="1" ht="16.5" customHeight="1">
      <c r="B168" s="32"/>
      <c r="C168" s="130" t="s">
        <v>432</v>
      </c>
      <c r="D168" s="130" t="s">
        <v>249</v>
      </c>
      <c r="E168" s="131" t="s">
        <v>433</v>
      </c>
      <c r="F168" s="132" t="s">
        <v>434</v>
      </c>
      <c r="G168" s="133" t="s">
        <v>252</v>
      </c>
      <c r="H168" s="134">
        <v>15</v>
      </c>
      <c r="I168" s="135"/>
      <c r="J168" s="136">
        <f t="shared" si="10"/>
        <v>0</v>
      </c>
      <c r="K168" s="132" t="s">
        <v>1</v>
      </c>
      <c r="L168" s="32"/>
      <c r="M168" s="137" t="s">
        <v>1</v>
      </c>
      <c r="N168" s="138" t="s">
        <v>45</v>
      </c>
      <c r="P168" s="139">
        <f t="shared" si="11"/>
        <v>0</v>
      </c>
      <c r="Q168" s="139">
        <v>0</v>
      </c>
      <c r="R168" s="139">
        <f t="shared" si="12"/>
        <v>0</v>
      </c>
      <c r="S168" s="139">
        <v>0</v>
      </c>
      <c r="T168" s="140">
        <f t="shared" si="13"/>
        <v>0</v>
      </c>
      <c r="AR168" s="141" t="s">
        <v>253</v>
      </c>
      <c r="AT168" s="141" t="s">
        <v>249</v>
      </c>
      <c r="AU168" s="141" t="s">
        <v>89</v>
      </c>
      <c r="AY168" s="17" t="s">
        <v>248</v>
      </c>
      <c r="BE168" s="142">
        <f t="shared" si="14"/>
        <v>0</v>
      </c>
      <c r="BF168" s="142">
        <f t="shared" si="15"/>
        <v>0</v>
      </c>
      <c r="BG168" s="142">
        <f t="shared" si="16"/>
        <v>0</v>
      </c>
      <c r="BH168" s="142">
        <f t="shared" si="17"/>
        <v>0</v>
      </c>
      <c r="BI168" s="142">
        <f t="shared" si="18"/>
        <v>0</v>
      </c>
      <c r="BJ168" s="17" t="s">
        <v>87</v>
      </c>
      <c r="BK168" s="142">
        <f t="shared" si="19"/>
        <v>0</v>
      </c>
      <c r="BL168" s="17" t="s">
        <v>253</v>
      </c>
      <c r="BM168" s="141" t="s">
        <v>435</v>
      </c>
    </row>
    <row r="169" spans="2:65" s="1" customFormat="1" ht="16.5" customHeight="1">
      <c r="B169" s="32"/>
      <c r="C169" s="130" t="s">
        <v>436</v>
      </c>
      <c r="D169" s="130" t="s">
        <v>249</v>
      </c>
      <c r="E169" s="131" t="s">
        <v>437</v>
      </c>
      <c r="F169" s="132" t="s">
        <v>438</v>
      </c>
      <c r="G169" s="133" t="s">
        <v>252</v>
      </c>
      <c r="H169" s="134">
        <v>6</v>
      </c>
      <c r="I169" s="135"/>
      <c r="J169" s="136">
        <f t="shared" si="10"/>
        <v>0</v>
      </c>
      <c r="K169" s="132" t="s">
        <v>1</v>
      </c>
      <c r="L169" s="32"/>
      <c r="M169" s="137" t="s">
        <v>1</v>
      </c>
      <c r="N169" s="138" t="s">
        <v>45</v>
      </c>
      <c r="P169" s="139">
        <f t="shared" si="11"/>
        <v>0</v>
      </c>
      <c r="Q169" s="139">
        <v>0</v>
      </c>
      <c r="R169" s="139">
        <f t="shared" si="12"/>
        <v>0</v>
      </c>
      <c r="S169" s="139">
        <v>0</v>
      </c>
      <c r="T169" s="140">
        <f t="shared" si="13"/>
        <v>0</v>
      </c>
      <c r="AR169" s="141" t="s">
        <v>253</v>
      </c>
      <c r="AT169" s="141" t="s">
        <v>249</v>
      </c>
      <c r="AU169" s="141" t="s">
        <v>89</v>
      </c>
      <c r="AY169" s="17" t="s">
        <v>248</v>
      </c>
      <c r="BE169" s="142">
        <f t="shared" si="14"/>
        <v>0</v>
      </c>
      <c r="BF169" s="142">
        <f t="shared" si="15"/>
        <v>0</v>
      </c>
      <c r="BG169" s="142">
        <f t="shared" si="16"/>
        <v>0</v>
      </c>
      <c r="BH169" s="142">
        <f t="shared" si="17"/>
        <v>0</v>
      </c>
      <c r="BI169" s="142">
        <f t="shared" si="18"/>
        <v>0</v>
      </c>
      <c r="BJ169" s="17" t="s">
        <v>87</v>
      </c>
      <c r="BK169" s="142">
        <f t="shared" si="19"/>
        <v>0</v>
      </c>
      <c r="BL169" s="17" t="s">
        <v>253</v>
      </c>
      <c r="BM169" s="141" t="s">
        <v>439</v>
      </c>
    </row>
    <row r="170" spans="2:65" s="1" customFormat="1" ht="16.5" customHeight="1">
      <c r="B170" s="32"/>
      <c r="C170" s="130" t="s">
        <v>440</v>
      </c>
      <c r="D170" s="130" t="s">
        <v>249</v>
      </c>
      <c r="E170" s="131" t="s">
        <v>441</v>
      </c>
      <c r="F170" s="132" t="s">
        <v>442</v>
      </c>
      <c r="G170" s="133" t="s">
        <v>252</v>
      </c>
      <c r="H170" s="134">
        <v>6</v>
      </c>
      <c r="I170" s="135"/>
      <c r="J170" s="136">
        <f t="shared" si="10"/>
        <v>0</v>
      </c>
      <c r="K170" s="132" t="s">
        <v>1</v>
      </c>
      <c r="L170" s="32"/>
      <c r="M170" s="137" t="s">
        <v>1</v>
      </c>
      <c r="N170" s="138" t="s">
        <v>45</v>
      </c>
      <c r="P170" s="139">
        <f t="shared" si="11"/>
        <v>0</v>
      </c>
      <c r="Q170" s="139">
        <v>0</v>
      </c>
      <c r="R170" s="139">
        <f t="shared" si="12"/>
        <v>0</v>
      </c>
      <c r="S170" s="139">
        <v>0</v>
      </c>
      <c r="T170" s="140">
        <f t="shared" si="13"/>
        <v>0</v>
      </c>
      <c r="AR170" s="141" t="s">
        <v>253</v>
      </c>
      <c r="AT170" s="141" t="s">
        <v>249</v>
      </c>
      <c r="AU170" s="141" t="s">
        <v>89</v>
      </c>
      <c r="AY170" s="17" t="s">
        <v>248</v>
      </c>
      <c r="BE170" s="142">
        <f t="shared" si="14"/>
        <v>0</v>
      </c>
      <c r="BF170" s="142">
        <f t="shared" si="15"/>
        <v>0</v>
      </c>
      <c r="BG170" s="142">
        <f t="shared" si="16"/>
        <v>0</v>
      </c>
      <c r="BH170" s="142">
        <f t="shared" si="17"/>
        <v>0</v>
      </c>
      <c r="BI170" s="142">
        <f t="shared" si="18"/>
        <v>0</v>
      </c>
      <c r="BJ170" s="17" t="s">
        <v>87</v>
      </c>
      <c r="BK170" s="142">
        <f t="shared" si="19"/>
        <v>0</v>
      </c>
      <c r="BL170" s="17" t="s">
        <v>253</v>
      </c>
      <c r="BM170" s="141" t="s">
        <v>443</v>
      </c>
    </row>
    <row r="171" spans="2:65" s="1" customFormat="1" ht="16.5" customHeight="1">
      <c r="B171" s="32"/>
      <c r="C171" s="130" t="s">
        <v>444</v>
      </c>
      <c r="D171" s="130" t="s">
        <v>249</v>
      </c>
      <c r="E171" s="131" t="s">
        <v>445</v>
      </c>
      <c r="F171" s="132" t="s">
        <v>446</v>
      </c>
      <c r="G171" s="133" t="s">
        <v>447</v>
      </c>
      <c r="H171" s="134">
        <v>1</v>
      </c>
      <c r="I171" s="135"/>
      <c r="J171" s="136">
        <f t="shared" si="10"/>
        <v>0</v>
      </c>
      <c r="K171" s="132" t="s">
        <v>1</v>
      </c>
      <c r="L171" s="32"/>
      <c r="M171" s="137" t="s">
        <v>1</v>
      </c>
      <c r="N171" s="138" t="s">
        <v>45</v>
      </c>
      <c r="P171" s="139">
        <f t="shared" si="11"/>
        <v>0</v>
      </c>
      <c r="Q171" s="139">
        <v>0</v>
      </c>
      <c r="R171" s="139">
        <f t="shared" si="12"/>
        <v>0</v>
      </c>
      <c r="S171" s="139">
        <v>0</v>
      </c>
      <c r="T171" s="140">
        <f t="shared" si="13"/>
        <v>0</v>
      </c>
      <c r="AR171" s="141" t="s">
        <v>253</v>
      </c>
      <c r="AT171" s="141" t="s">
        <v>249</v>
      </c>
      <c r="AU171" s="141" t="s">
        <v>89</v>
      </c>
      <c r="AY171" s="17" t="s">
        <v>248</v>
      </c>
      <c r="BE171" s="142">
        <f t="shared" si="14"/>
        <v>0</v>
      </c>
      <c r="BF171" s="142">
        <f t="shared" si="15"/>
        <v>0</v>
      </c>
      <c r="BG171" s="142">
        <f t="shared" si="16"/>
        <v>0</v>
      </c>
      <c r="BH171" s="142">
        <f t="shared" si="17"/>
        <v>0</v>
      </c>
      <c r="BI171" s="142">
        <f t="shared" si="18"/>
        <v>0</v>
      </c>
      <c r="BJ171" s="17" t="s">
        <v>87</v>
      </c>
      <c r="BK171" s="142">
        <f t="shared" si="19"/>
        <v>0</v>
      </c>
      <c r="BL171" s="17" t="s">
        <v>253</v>
      </c>
      <c r="BM171" s="141" t="s">
        <v>448</v>
      </c>
    </row>
    <row r="172" spans="2:65" s="1" customFormat="1" ht="16.5" customHeight="1">
      <c r="B172" s="32"/>
      <c r="C172" s="130" t="s">
        <v>449</v>
      </c>
      <c r="D172" s="130" t="s">
        <v>249</v>
      </c>
      <c r="E172" s="131" t="s">
        <v>450</v>
      </c>
      <c r="F172" s="132" t="s">
        <v>451</v>
      </c>
      <c r="G172" s="133" t="s">
        <v>447</v>
      </c>
      <c r="H172" s="134">
        <v>1</v>
      </c>
      <c r="I172" s="135"/>
      <c r="J172" s="136">
        <f t="shared" si="10"/>
        <v>0</v>
      </c>
      <c r="K172" s="132" t="s">
        <v>1</v>
      </c>
      <c r="L172" s="32"/>
      <c r="M172" s="137" t="s">
        <v>1</v>
      </c>
      <c r="N172" s="138" t="s">
        <v>45</v>
      </c>
      <c r="P172" s="139">
        <f t="shared" si="11"/>
        <v>0</v>
      </c>
      <c r="Q172" s="139">
        <v>0</v>
      </c>
      <c r="R172" s="139">
        <f t="shared" si="12"/>
        <v>0</v>
      </c>
      <c r="S172" s="139">
        <v>0</v>
      </c>
      <c r="T172" s="140">
        <f t="shared" si="13"/>
        <v>0</v>
      </c>
      <c r="AR172" s="141" t="s">
        <v>253</v>
      </c>
      <c r="AT172" s="141" t="s">
        <v>249</v>
      </c>
      <c r="AU172" s="141" t="s">
        <v>89</v>
      </c>
      <c r="AY172" s="17" t="s">
        <v>248</v>
      </c>
      <c r="BE172" s="142">
        <f t="shared" si="14"/>
        <v>0</v>
      </c>
      <c r="BF172" s="142">
        <f t="shared" si="15"/>
        <v>0</v>
      </c>
      <c r="BG172" s="142">
        <f t="shared" si="16"/>
        <v>0</v>
      </c>
      <c r="BH172" s="142">
        <f t="shared" si="17"/>
        <v>0</v>
      </c>
      <c r="BI172" s="142">
        <f t="shared" si="18"/>
        <v>0</v>
      </c>
      <c r="BJ172" s="17" t="s">
        <v>87</v>
      </c>
      <c r="BK172" s="142">
        <f t="shared" si="19"/>
        <v>0</v>
      </c>
      <c r="BL172" s="17" t="s">
        <v>253</v>
      </c>
      <c r="BM172" s="141" t="s">
        <v>452</v>
      </c>
    </row>
    <row r="173" spans="2:65" s="1" customFormat="1" ht="16.5" customHeight="1">
      <c r="B173" s="32"/>
      <c r="C173" s="130" t="s">
        <v>453</v>
      </c>
      <c r="D173" s="130" t="s">
        <v>249</v>
      </c>
      <c r="E173" s="131" t="s">
        <v>454</v>
      </c>
      <c r="F173" s="132" t="s">
        <v>455</v>
      </c>
      <c r="G173" s="133" t="s">
        <v>447</v>
      </c>
      <c r="H173" s="134">
        <v>1</v>
      </c>
      <c r="I173" s="135"/>
      <c r="J173" s="136">
        <f t="shared" si="10"/>
        <v>0</v>
      </c>
      <c r="K173" s="132" t="s">
        <v>1</v>
      </c>
      <c r="L173" s="32"/>
      <c r="M173" s="137" t="s">
        <v>1</v>
      </c>
      <c r="N173" s="138" t="s">
        <v>45</v>
      </c>
      <c r="P173" s="139">
        <f t="shared" si="11"/>
        <v>0</v>
      </c>
      <c r="Q173" s="139">
        <v>0</v>
      </c>
      <c r="R173" s="139">
        <f t="shared" si="12"/>
        <v>0</v>
      </c>
      <c r="S173" s="139">
        <v>0</v>
      </c>
      <c r="T173" s="140">
        <f t="shared" si="13"/>
        <v>0</v>
      </c>
      <c r="AR173" s="141" t="s">
        <v>253</v>
      </c>
      <c r="AT173" s="141" t="s">
        <v>249</v>
      </c>
      <c r="AU173" s="141" t="s">
        <v>89</v>
      </c>
      <c r="AY173" s="17" t="s">
        <v>248</v>
      </c>
      <c r="BE173" s="142">
        <f t="shared" si="14"/>
        <v>0</v>
      </c>
      <c r="BF173" s="142">
        <f t="shared" si="15"/>
        <v>0</v>
      </c>
      <c r="BG173" s="142">
        <f t="shared" si="16"/>
        <v>0</v>
      </c>
      <c r="BH173" s="142">
        <f t="shared" si="17"/>
        <v>0</v>
      </c>
      <c r="BI173" s="142">
        <f t="shared" si="18"/>
        <v>0</v>
      </c>
      <c r="BJ173" s="17" t="s">
        <v>87</v>
      </c>
      <c r="BK173" s="142">
        <f t="shared" si="19"/>
        <v>0</v>
      </c>
      <c r="BL173" s="17" t="s">
        <v>253</v>
      </c>
      <c r="BM173" s="141" t="s">
        <v>456</v>
      </c>
    </row>
    <row r="174" spans="2:65" s="1" customFormat="1" ht="16.5" customHeight="1">
      <c r="B174" s="32"/>
      <c r="C174" s="130" t="s">
        <v>457</v>
      </c>
      <c r="D174" s="130" t="s">
        <v>249</v>
      </c>
      <c r="E174" s="131" t="s">
        <v>458</v>
      </c>
      <c r="F174" s="132" t="s">
        <v>459</v>
      </c>
      <c r="G174" s="133" t="s">
        <v>447</v>
      </c>
      <c r="H174" s="134">
        <v>1</v>
      </c>
      <c r="I174" s="135"/>
      <c r="J174" s="136">
        <f t="shared" si="10"/>
        <v>0</v>
      </c>
      <c r="K174" s="132" t="s">
        <v>1</v>
      </c>
      <c r="L174" s="32"/>
      <c r="M174" s="137" t="s">
        <v>1</v>
      </c>
      <c r="N174" s="138" t="s">
        <v>45</v>
      </c>
      <c r="P174" s="139">
        <f t="shared" si="11"/>
        <v>0</v>
      </c>
      <c r="Q174" s="139">
        <v>0</v>
      </c>
      <c r="R174" s="139">
        <f t="shared" si="12"/>
        <v>0</v>
      </c>
      <c r="S174" s="139">
        <v>0</v>
      </c>
      <c r="T174" s="140">
        <f t="shared" si="13"/>
        <v>0</v>
      </c>
      <c r="AR174" s="141" t="s">
        <v>253</v>
      </c>
      <c r="AT174" s="141" t="s">
        <v>249</v>
      </c>
      <c r="AU174" s="141" t="s">
        <v>89</v>
      </c>
      <c r="AY174" s="17" t="s">
        <v>248</v>
      </c>
      <c r="BE174" s="142">
        <f t="shared" si="14"/>
        <v>0</v>
      </c>
      <c r="BF174" s="142">
        <f t="shared" si="15"/>
        <v>0</v>
      </c>
      <c r="BG174" s="142">
        <f t="shared" si="16"/>
        <v>0</v>
      </c>
      <c r="BH174" s="142">
        <f t="shared" si="17"/>
        <v>0</v>
      </c>
      <c r="BI174" s="142">
        <f t="shared" si="18"/>
        <v>0</v>
      </c>
      <c r="BJ174" s="17" t="s">
        <v>87</v>
      </c>
      <c r="BK174" s="142">
        <f t="shared" si="19"/>
        <v>0</v>
      </c>
      <c r="BL174" s="17" t="s">
        <v>253</v>
      </c>
      <c r="BM174" s="141" t="s">
        <v>460</v>
      </c>
    </row>
    <row r="175" spans="2:65" s="1" customFormat="1" ht="21.75" customHeight="1">
      <c r="B175" s="32"/>
      <c r="C175" s="130" t="s">
        <v>461</v>
      </c>
      <c r="D175" s="130" t="s">
        <v>249</v>
      </c>
      <c r="E175" s="131" t="s">
        <v>462</v>
      </c>
      <c r="F175" s="132" t="s">
        <v>463</v>
      </c>
      <c r="G175" s="133" t="s">
        <v>447</v>
      </c>
      <c r="H175" s="134">
        <v>1</v>
      </c>
      <c r="I175" s="135"/>
      <c r="J175" s="136">
        <f t="shared" si="10"/>
        <v>0</v>
      </c>
      <c r="K175" s="132" t="s">
        <v>1</v>
      </c>
      <c r="L175" s="32"/>
      <c r="M175" s="137" t="s">
        <v>1</v>
      </c>
      <c r="N175" s="138" t="s">
        <v>45</v>
      </c>
      <c r="P175" s="139">
        <f t="shared" si="11"/>
        <v>0</v>
      </c>
      <c r="Q175" s="139">
        <v>0</v>
      </c>
      <c r="R175" s="139">
        <f t="shared" si="12"/>
        <v>0</v>
      </c>
      <c r="S175" s="139">
        <v>0</v>
      </c>
      <c r="T175" s="140">
        <f t="shared" si="13"/>
        <v>0</v>
      </c>
      <c r="AR175" s="141" t="s">
        <v>253</v>
      </c>
      <c r="AT175" s="141" t="s">
        <v>249</v>
      </c>
      <c r="AU175" s="141" t="s">
        <v>89</v>
      </c>
      <c r="AY175" s="17" t="s">
        <v>248</v>
      </c>
      <c r="BE175" s="142">
        <f t="shared" si="14"/>
        <v>0</v>
      </c>
      <c r="BF175" s="142">
        <f t="shared" si="15"/>
        <v>0</v>
      </c>
      <c r="BG175" s="142">
        <f t="shared" si="16"/>
        <v>0</v>
      </c>
      <c r="BH175" s="142">
        <f t="shared" si="17"/>
        <v>0</v>
      </c>
      <c r="BI175" s="142">
        <f t="shared" si="18"/>
        <v>0</v>
      </c>
      <c r="BJ175" s="17" t="s">
        <v>87</v>
      </c>
      <c r="BK175" s="142">
        <f t="shared" si="19"/>
        <v>0</v>
      </c>
      <c r="BL175" s="17" t="s">
        <v>253</v>
      </c>
      <c r="BM175" s="141" t="s">
        <v>464</v>
      </c>
    </row>
    <row r="176" spans="2:65" s="1" customFormat="1" ht="24.2" customHeight="1">
      <c r="B176" s="32"/>
      <c r="C176" s="130" t="s">
        <v>465</v>
      </c>
      <c r="D176" s="130" t="s">
        <v>249</v>
      </c>
      <c r="E176" s="131" t="s">
        <v>466</v>
      </c>
      <c r="F176" s="132" t="s">
        <v>467</v>
      </c>
      <c r="G176" s="133" t="s">
        <v>447</v>
      </c>
      <c r="H176" s="134">
        <v>1</v>
      </c>
      <c r="I176" s="135"/>
      <c r="J176" s="136">
        <f t="shared" si="10"/>
        <v>0</v>
      </c>
      <c r="K176" s="132" t="s">
        <v>1</v>
      </c>
      <c r="L176" s="32"/>
      <c r="M176" s="137" t="s">
        <v>1</v>
      </c>
      <c r="N176" s="138" t="s">
        <v>45</v>
      </c>
      <c r="P176" s="139">
        <f t="shared" si="11"/>
        <v>0</v>
      </c>
      <c r="Q176" s="139">
        <v>0</v>
      </c>
      <c r="R176" s="139">
        <f t="shared" si="12"/>
        <v>0</v>
      </c>
      <c r="S176" s="139">
        <v>0</v>
      </c>
      <c r="T176" s="140">
        <f t="shared" si="13"/>
        <v>0</v>
      </c>
      <c r="AR176" s="141" t="s">
        <v>253</v>
      </c>
      <c r="AT176" s="141" t="s">
        <v>249</v>
      </c>
      <c r="AU176" s="141" t="s">
        <v>89</v>
      </c>
      <c r="AY176" s="17" t="s">
        <v>248</v>
      </c>
      <c r="BE176" s="142">
        <f t="shared" si="14"/>
        <v>0</v>
      </c>
      <c r="BF176" s="142">
        <f t="shared" si="15"/>
        <v>0</v>
      </c>
      <c r="BG176" s="142">
        <f t="shared" si="16"/>
        <v>0</v>
      </c>
      <c r="BH176" s="142">
        <f t="shared" si="17"/>
        <v>0</v>
      </c>
      <c r="BI176" s="142">
        <f t="shared" si="18"/>
        <v>0</v>
      </c>
      <c r="BJ176" s="17" t="s">
        <v>87</v>
      </c>
      <c r="BK176" s="142">
        <f t="shared" si="19"/>
        <v>0</v>
      </c>
      <c r="BL176" s="17" t="s">
        <v>253</v>
      </c>
      <c r="BM176" s="141" t="s">
        <v>468</v>
      </c>
    </row>
    <row r="177" spans="2:65" s="10" customFormat="1" ht="22.9" customHeight="1">
      <c r="B177" s="120"/>
      <c r="D177" s="121" t="s">
        <v>79</v>
      </c>
      <c r="E177" s="155" t="s">
        <v>469</v>
      </c>
      <c r="F177" s="155" t="s">
        <v>470</v>
      </c>
      <c r="I177" s="123"/>
      <c r="J177" s="156">
        <f>BK177</f>
        <v>0</v>
      </c>
      <c r="L177" s="120"/>
      <c r="M177" s="125"/>
      <c r="P177" s="126">
        <f>SUM(P178:P181)</f>
        <v>0</v>
      </c>
      <c r="R177" s="126">
        <f>SUM(R178:R181)</f>
        <v>0</v>
      </c>
      <c r="T177" s="127">
        <f>SUM(T178:T181)</f>
        <v>0</v>
      </c>
      <c r="AR177" s="121" t="s">
        <v>247</v>
      </c>
      <c r="AT177" s="128" t="s">
        <v>79</v>
      </c>
      <c r="AU177" s="128" t="s">
        <v>87</v>
      </c>
      <c r="AY177" s="121" t="s">
        <v>248</v>
      </c>
      <c r="BK177" s="129">
        <f>SUM(BK178:BK181)</f>
        <v>0</v>
      </c>
    </row>
    <row r="178" spans="2:65" s="1" customFormat="1" ht="24.2" customHeight="1">
      <c r="B178" s="32"/>
      <c r="C178" s="130" t="s">
        <v>471</v>
      </c>
      <c r="D178" s="130" t="s">
        <v>249</v>
      </c>
      <c r="E178" s="131" t="s">
        <v>472</v>
      </c>
      <c r="F178" s="132" t="s">
        <v>473</v>
      </c>
      <c r="G178" s="133" t="s">
        <v>258</v>
      </c>
      <c r="H178" s="134">
        <v>1</v>
      </c>
      <c r="I178" s="135"/>
      <c r="J178" s="136">
        <f>ROUND(I178*H178,2)</f>
        <v>0</v>
      </c>
      <c r="K178" s="132" t="s">
        <v>1</v>
      </c>
      <c r="L178" s="32"/>
      <c r="M178" s="137" t="s">
        <v>1</v>
      </c>
      <c r="N178" s="138" t="s">
        <v>45</v>
      </c>
      <c r="P178" s="139">
        <f>O178*H178</f>
        <v>0</v>
      </c>
      <c r="Q178" s="139">
        <v>0</v>
      </c>
      <c r="R178" s="139">
        <f>Q178*H178</f>
        <v>0</v>
      </c>
      <c r="S178" s="139">
        <v>0</v>
      </c>
      <c r="T178" s="140">
        <f>S178*H178</f>
        <v>0</v>
      </c>
      <c r="AR178" s="141" t="s">
        <v>253</v>
      </c>
      <c r="AT178" s="141" t="s">
        <v>249</v>
      </c>
      <c r="AU178" s="141" t="s">
        <v>89</v>
      </c>
      <c r="AY178" s="17" t="s">
        <v>248</v>
      </c>
      <c r="BE178" s="142">
        <f>IF(N178="základní",J178,0)</f>
        <v>0</v>
      </c>
      <c r="BF178" s="142">
        <f>IF(N178="snížená",J178,0)</f>
        <v>0</v>
      </c>
      <c r="BG178" s="142">
        <f>IF(N178="zákl. přenesená",J178,0)</f>
        <v>0</v>
      </c>
      <c r="BH178" s="142">
        <f>IF(N178="sníž. přenesená",J178,0)</f>
        <v>0</v>
      </c>
      <c r="BI178" s="142">
        <f>IF(N178="nulová",J178,0)</f>
        <v>0</v>
      </c>
      <c r="BJ178" s="17" t="s">
        <v>87</v>
      </c>
      <c r="BK178" s="142">
        <f>ROUND(I178*H178,2)</f>
        <v>0</v>
      </c>
      <c r="BL178" s="17" t="s">
        <v>253</v>
      </c>
      <c r="BM178" s="141" t="s">
        <v>474</v>
      </c>
    </row>
    <row r="179" spans="2:65" s="1" customFormat="1" ht="117">
      <c r="B179" s="32"/>
      <c r="D179" s="143" t="s">
        <v>255</v>
      </c>
      <c r="F179" s="144" t="s">
        <v>475</v>
      </c>
      <c r="I179" s="145"/>
      <c r="L179" s="32"/>
      <c r="M179" s="146"/>
      <c r="T179" s="56"/>
      <c r="AT179" s="17" t="s">
        <v>255</v>
      </c>
      <c r="AU179" s="17" t="s">
        <v>89</v>
      </c>
    </row>
    <row r="180" spans="2:65" s="1" customFormat="1" ht="24.2" customHeight="1">
      <c r="B180" s="32"/>
      <c r="C180" s="130" t="s">
        <v>476</v>
      </c>
      <c r="D180" s="130" t="s">
        <v>249</v>
      </c>
      <c r="E180" s="131" t="s">
        <v>477</v>
      </c>
      <c r="F180" s="132" t="s">
        <v>478</v>
      </c>
      <c r="G180" s="133" t="s">
        <v>258</v>
      </c>
      <c r="H180" s="134">
        <v>1</v>
      </c>
      <c r="I180" s="135"/>
      <c r="J180" s="136">
        <f>ROUND(I180*H180,2)</f>
        <v>0</v>
      </c>
      <c r="K180" s="132" t="s">
        <v>1</v>
      </c>
      <c r="L180" s="32"/>
      <c r="M180" s="137" t="s">
        <v>1</v>
      </c>
      <c r="N180" s="138" t="s">
        <v>45</v>
      </c>
      <c r="P180" s="139">
        <f>O180*H180</f>
        <v>0</v>
      </c>
      <c r="Q180" s="139">
        <v>0</v>
      </c>
      <c r="R180" s="139">
        <f>Q180*H180</f>
        <v>0</v>
      </c>
      <c r="S180" s="139">
        <v>0</v>
      </c>
      <c r="T180" s="140">
        <f>S180*H180</f>
        <v>0</v>
      </c>
      <c r="AR180" s="141" t="s">
        <v>253</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253</v>
      </c>
      <c r="BM180" s="141" t="s">
        <v>479</v>
      </c>
    </row>
    <row r="181" spans="2:65" s="1" customFormat="1" ht="58.5">
      <c r="B181" s="32"/>
      <c r="D181" s="143" t="s">
        <v>255</v>
      </c>
      <c r="F181" s="144" t="s">
        <v>480</v>
      </c>
      <c r="I181" s="145"/>
      <c r="L181" s="32"/>
      <c r="M181" s="146"/>
      <c r="T181" s="56"/>
      <c r="AT181" s="17" t="s">
        <v>255</v>
      </c>
      <c r="AU181" s="17" t="s">
        <v>89</v>
      </c>
    </row>
    <row r="182" spans="2:65" s="10" customFormat="1" ht="22.9" customHeight="1">
      <c r="B182" s="120"/>
      <c r="D182" s="121" t="s">
        <v>79</v>
      </c>
      <c r="E182" s="155" t="s">
        <v>481</v>
      </c>
      <c r="F182" s="155" t="s">
        <v>482</v>
      </c>
      <c r="I182" s="123"/>
      <c r="J182" s="156">
        <f>BK182</f>
        <v>0</v>
      </c>
      <c r="L182" s="120"/>
      <c r="M182" s="125"/>
      <c r="P182" s="126">
        <f>SUM(P183:P275)</f>
        <v>0</v>
      </c>
      <c r="R182" s="126">
        <f>SUM(R183:R275)</f>
        <v>0</v>
      </c>
      <c r="T182" s="127">
        <f>SUM(T183:T275)</f>
        <v>0</v>
      </c>
      <c r="AR182" s="121" t="s">
        <v>247</v>
      </c>
      <c r="AT182" s="128" t="s">
        <v>79</v>
      </c>
      <c r="AU182" s="128" t="s">
        <v>87</v>
      </c>
      <c r="AY182" s="121" t="s">
        <v>248</v>
      </c>
      <c r="BK182" s="129">
        <f>SUM(BK183:BK275)</f>
        <v>0</v>
      </c>
    </row>
    <row r="183" spans="2:65" s="1" customFormat="1" ht="21.75" customHeight="1">
      <c r="B183" s="32"/>
      <c r="C183" s="130" t="s">
        <v>483</v>
      </c>
      <c r="D183" s="130" t="s">
        <v>249</v>
      </c>
      <c r="E183" s="131" t="s">
        <v>484</v>
      </c>
      <c r="F183" s="132" t="s">
        <v>485</v>
      </c>
      <c r="G183" s="133" t="s">
        <v>258</v>
      </c>
      <c r="H183" s="134">
        <v>3</v>
      </c>
      <c r="I183" s="135"/>
      <c r="J183" s="136">
        <f>ROUND(I183*H183,2)</f>
        <v>0</v>
      </c>
      <c r="K183" s="132" t="s">
        <v>1</v>
      </c>
      <c r="L183" s="32"/>
      <c r="M183" s="137" t="s">
        <v>1</v>
      </c>
      <c r="N183" s="138" t="s">
        <v>45</v>
      </c>
      <c r="P183" s="139">
        <f>O183*H183</f>
        <v>0</v>
      </c>
      <c r="Q183" s="139">
        <v>0</v>
      </c>
      <c r="R183" s="139">
        <f>Q183*H183</f>
        <v>0</v>
      </c>
      <c r="S183" s="139">
        <v>0</v>
      </c>
      <c r="T183" s="140">
        <f>S183*H183</f>
        <v>0</v>
      </c>
      <c r="AR183" s="141" t="s">
        <v>253</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253</v>
      </c>
      <c r="BM183" s="141" t="s">
        <v>486</v>
      </c>
    </row>
    <row r="184" spans="2:65" s="1" customFormat="1" ht="48.75">
      <c r="B184" s="32"/>
      <c r="D184" s="143" t="s">
        <v>255</v>
      </c>
      <c r="F184" s="144" t="s">
        <v>487</v>
      </c>
      <c r="I184" s="145"/>
      <c r="L184" s="32"/>
      <c r="M184" s="146"/>
      <c r="T184" s="56"/>
      <c r="AT184" s="17" t="s">
        <v>255</v>
      </c>
      <c r="AU184" s="17" t="s">
        <v>89</v>
      </c>
    </row>
    <row r="185" spans="2:65" s="1" customFormat="1" ht="16.5" customHeight="1">
      <c r="B185" s="32"/>
      <c r="C185" s="130" t="s">
        <v>488</v>
      </c>
      <c r="D185" s="130" t="s">
        <v>249</v>
      </c>
      <c r="E185" s="131" t="s">
        <v>489</v>
      </c>
      <c r="F185" s="132" t="s">
        <v>490</v>
      </c>
      <c r="G185" s="133" t="s">
        <v>258</v>
      </c>
      <c r="H185" s="134">
        <v>1</v>
      </c>
      <c r="I185" s="135"/>
      <c r="J185" s="136">
        <f>ROUND(I185*H185,2)</f>
        <v>0</v>
      </c>
      <c r="K185" s="132" t="s">
        <v>1</v>
      </c>
      <c r="L185" s="32"/>
      <c r="M185" s="137" t="s">
        <v>1</v>
      </c>
      <c r="N185" s="138" t="s">
        <v>45</v>
      </c>
      <c r="P185" s="139">
        <f>O185*H185</f>
        <v>0</v>
      </c>
      <c r="Q185" s="139">
        <v>0</v>
      </c>
      <c r="R185" s="139">
        <f>Q185*H185</f>
        <v>0</v>
      </c>
      <c r="S185" s="139">
        <v>0</v>
      </c>
      <c r="T185" s="140">
        <f>S185*H185</f>
        <v>0</v>
      </c>
      <c r="AR185" s="141" t="s">
        <v>253</v>
      </c>
      <c r="AT185" s="141" t="s">
        <v>249</v>
      </c>
      <c r="AU185" s="141" t="s">
        <v>89</v>
      </c>
      <c r="AY185" s="17" t="s">
        <v>248</v>
      </c>
      <c r="BE185" s="142">
        <f>IF(N185="základní",J185,0)</f>
        <v>0</v>
      </c>
      <c r="BF185" s="142">
        <f>IF(N185="snížená",J185,0)</f>
        <v>0</v>
      </c>
      <c r="BG185" s="142">
        <f>IF(N185="zákl. přenesená",J185,0)</f>
        <v>0</v>
      </c>
      <c r="BH185" s="142">
        <f>IF(N185="sníž. přenesená",J185,0)</f>
        <v>0</v>
      </c>
      <c r="BI185" s="142">
        <f>IF(N185="nulová",J185,0)</f>
        <v>0</v>
      </c>
      <c r="BJ185" s="17" t="s">
        <v>87</v>
      </c>
      <c r="BK185" s="142">
        <f>ROUND(I185*H185,2)</f>
        <v>0</v>
      </c>
      <c r="BL185" s="17" t="s">
        <v>253</v>
      </c>
      <c r="BM185" s="141" t="s">
        <v>491</v>
      </c>
    </row>
    <row r="186" spans="2:65" s="1" customFormat="1" ht="39">
      <c r="B186" s="32"/>
      <c r="D186" s="143" t="s">
        <v>255</v>
      </c>
      <c r="F186" s="144" t="s">
        <v>492</v>
      </c>
      <c r="I186" s="145"/>
      <c r="L186" s="32"/>
      <c r="M186" s="146"/>
      <c r="T186" s="56"/>
      <c r="AT186" s="17" t="s">
        <v>255</v>
      </c>
      <c r="AU186" s="17" t="s">
        <v>89</v>
      </c>
    </row>
    <row r="187" spans="2:65" s="1" customFormat="1" ht="21.75" customHeight="1">
      <c r="B187" s="32"/>
      <c r="C187" s="130" t="s">
        <v>493</v>
      </c>
      <c r="D187" s="130" t="s">
        <v>249</v>
      </c>
      <c r="E187" s="131" t="s">
        <v>494</v>
      </c>
      <c r="F187" s="132" t="s">
        <v>495</v>
      </c>
      <c r="G187" s="133" t="s">
        <v>258</v>
      </c>
      <c r="H187" s="134">
        <v>1</v>
      </c>
      <c r="I187" s="135"/>
      <c r="J187" s="136">
        <f>ROUND(I187*H187,2)</f>
        <v>0</v>
      </c>
      <c r="K187" s="132" t="s">
        <v>1</v>
      </c>
      <c r="L187" s="32"/>
      <c r="M187" s="137" t="s">
        <v>1</v>
      </c>
      <c r="N187" s="138" t="s">
        <v>45</v>
      </c>
      <c r="P187" s="139">
        <f>O187*H187</f>
        <v>0</v>
      </c>
      <c r="Q187" s="139">
        <v>0</v>
      </c>
      <c r="R187" s="139">
        <f>Q187*H187</f>
        <v>0</v>
      </c>
      <c r="S187" s="139">
        <v>0</v>
      </c>
      <c r="T187" s="140">
        <f>S187*H187</f>
        <v>0</v>
      </c>
      <c r="AR187" s="141" t="s">
        <v>253</v>
      </c>
      <c r="AT187" s="141" t="s">
        <v>249</v>
      </c>
      <c r="AU187" s="141" t="s">
        <v>89</v>
      </c>
      <c r="AY187" s="17" t="s">
        <v>248</v>
      </c>
      <c r="BE187" s="142">
        <f>IF(N187="základní",J187,0)</f>
        <v>0</v>
      </c>
      <c r="BF187" s="142">
        <f>IF(N187="snížená",J187,0)</f>
        <v>0</v>
      </c>
      <c r="BG187" s="142">
        <f>IF(N187="zákl. přenesená",J187,0)</f>
        <v>0</v>
      </c>
      <c r="BH187" s="142">
        <f>IF(N187="sníž. přenesená",J187,0)</f>
        <v>0</v>
      </c>
      <c r="BI187" s="142">
        <f>IF(N187="nulová",J187,0)</f>
        <v>0</v>
      </c>
      <c r="BJ187" s="17" t="s">
        <v>87</v>
      </c>
      <c r="BK187" s="142">
        <f>ROUND(I187*H187,2)</f>
        <v>0</v>
      </c>
      <c r="BL187" s="17" t="s">
        <v>253</v>
      </c>
      <c r="BM187" s="141" t="s">
        <v>496</v>
      </c>
    </row>
    <row r="188" spans="2:65" s="1" customFormat="1" ht="48.75">
      <c r="B188" s="32"/>
      <c r="D188" s="143" t="s">
        <v>255</v>
      </c>
      <c r="F188" s="144" t="s">
        <v>497</v>
      </c>
      <c r="I188" s="145"/>
      <c r="L188" s="32"/>
      <c r="M188" s="146"/>
      <c r="T188" s="56"/>
      <c r="AT188" s="17" t="s">
        <v>255</v>
      </c>
      <c r="AU188" s="17" t="s">
        <v>89</v>
      </c>
    </row>
    <row r="189" spans="2:65" s="1" customFormat="1" ht="21.75" customHeight="1">
      <c r="B189" s="32"/>
      <c r="C189" s="130" t="s">
        <v>498</v>
      </c>
      <c r="D189" s="130" t="s">
        <v>249</v>
      </c>
      <c r="E189" s="131" t="s">
        <v>499</v>
      </c>
      <c r="F189" s="132" t="s">
        <v>500</v>
      </c>
      <c r="G189" s="133" t="s">
        <v>258</v>
      </c>
      <c r="H189" s="134">
        <v>4</v>
      </c>
      <c r="I189" s="135"/>
      <c r="J189" s="136">
        <f>ROUND(I189*H189,2)</f>
        <v>0</v>
      </c>
      <c r="K189" s="132" t="s">
        <v>1</v>
      </c>
      <c r="L189" s="32"/>
      <c r="M189" s="137" t="s">
        <v>1</v>
      </c>
      <c r="N189" s="138" t="s">
        <v>45</v>
      </c>
      <c r="P189" s="139">
        <f>O189*H189</f>
        <v>0</v>
      </c>
      <c r="Q189" s="139">
        <v>0</v>
      </c>
      <c r="R189" s="139">
        <f>Q189*H189</f>
        <v>0</v>
      </c>
      <c r="S189" s="139">
        <v>0</v>
      </c>
      <c r="T189" s="140">
        <f>S189*H189</f>
        <v>0</v>
      </c>
      <c r="AR189" s="141" t="s">
        <v>253</v>
      </c>
      <c r="AT189" s="141" t="s">
        <v>249</v>
      </c>
      <c r="AU189" s="141" t="s">
        <v>89</v>
      </c>
      <c r="AY189" s="17" t="s">
        <v>248</v>
      </c>
      <c r="BE189" s="142">
        <f>IF(N189="základní",J189,0)</f>
        <v>0</v>
      </c>
      <c r="BF189" s="142">
        <f>IF(N189="snížená",J189,0)</f>
        <v>0</v>
      </c>
      <c r="BG189" s="142">
        <f>IF(N189="zákl. přenesená",J189,0)</f>
        <v>0</v>
      </c>
      <c r="BH189" s="142">
        <f>IF(N189="sníž. přenesená",J189,0)</f>
        <v>0</v>
      </c>
      <c r="BI189" s="142">
        <f>IF(N189="nulová",J189,0)</f>
        <v>0</v>
      </c>
      <c r="BJ189" s="17" t="s">
        <v>87</v>
      </c>
      <c r="BK189" s="142">
        <f>ROUND(I189*H189,2)</f>
        <v>0</v>
      </c>
      <c r="BL189" s="17" t="s">
        <v>253</v>
      </c>
      <c r="BM189" s="141" t="s">
        <v>501</v>
      </c>
    </row>
    <row r="190" spans="2:65" s="1" customFormat="1" ht="39">
      <c r="B190" s="32"/>
      <c r="D190" s="143" t="s">
        <v>255</v>
      </c>
      <c r="F190" s="144" t="s">
        <v>502</v>
      </c>
      <c r="I190" s="145"/>
      <c r="L190" s="32"/>
      <c r="M190" s="146"/>
      <c r="T190" s="56"/>
      <c r="AT190" s="17" t="s">
        <v>255</v>
      </c>
      <c r="AU190" s="17" t="s">
        <v>89</v>
      </c>
    </row>
    <row r="191" spans="2:65" s="1" customFormat="1" ht="21.75" customHeight="1">
      <c r="B191" s="32"/>
      <c r="C191" s="130" t="s">
        <v>503</v>
      </c>
      <c r="D191" s="130" t="s">
        <v>249</v>
      </c>
      <c r="E191" s="131" t="s">
        <v>504</v>
      </c>
      <c r="F191" s="132" t="s">
        <v>505</v>
      </c>
      <c r="G191" s="133" t="s">
        <v>258</v>
      </c>
      <c r="H191" s="134">
        <v>1</v>
      </c>
      <c r="I191" s="135"/>
      <c r="J191" s="136">
        <f>ROUND(I191*H191,2)</f>
        <v>0</v>
      </c>
      <c r="K191" s="132" t="s">
        <v>1</v>
      </c>
      <c r="L191" s="32"/>
      <c r="M191" s="137" t="s">
        <v>1</v>
      </c>
      <c r="N191" s="138" t="s">
        <v>45</v>
      </c>
      <c r="P191" s="139">
        <f>O191*H191</f>
        <v>0</v>
      </c>
      <c r="Q191" s="139">
        <v>0</v>
      </c>
      <c r="R191" s="139">
        <f>Q191*H191</f>
        <v>0</v>
      </c>
      <c r="S191" s="139">
        <v>0</v>
      </c>
      <c r="T191" s="140">
        <f>S191*H191</f>
        <v>0</v>
      </c>
      <c r="AR191" s="141" t="s">
        <v>253</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253</v>
      </c>
      <c r="BM191" s="141" t="s">
        <v>506</v>
      </c>
    </row>
    <row r="192" spans="2:65" s="1" customFormat="1" ht="48.75">
      <c r="B192" s="32"/>
      <c r="D192" s="143" t="s">
        <v>255</v>
      </c>
      <c r="F192" s="144" t="s">
        <v>507</v>
      </c>
      <c r="I192" s="145"/>
      <c r="L192" s="32"/>
      <c r="M192" s="146"/>
      <c r="T192" s="56"/>
      <c r="AT192" s="17" t="s">
        <v>255</v>
      </c>
      <c r="AU192" s="17" t="s">
        <v>89</v>
      </c>
    </row>
    <row r="193" spans="2:65" s="1" customFormat="1" ht="21.75" customHeight="1">
      <c r="B193" s="32"/>
      <c r="C193" s="130" t="s">
        <v>508</v>
      </c>
      <c r="D193" s="130" t="s">
        <v>249</v>
      </c>
      <c r="E193" s="131" t="s">
        <v>509</v>
      </c>
      <c r="F193" s="132" t="s">
        <v>510</v>
      </c>
      <c r="G193" s="133" t="s">
        <v>258</v>
      </c>
      <c r="H193" s="134">
        <v>2</v>
      </c>
      <c r="I193" s="135"/>
      <c r="J193" s="136">
        <f>ROUND(I193*H193,2)</f>
        <v>0</v>
      </c>
      <c r="K193" s="132" t="s">
        <v>1</v>
      </c>
      <c r="L193" s="32"/>
      <c r="M193" s="137" t="s">
        <v>1</v>
      </c>
      <c r="N193" s="138" t="s">
        <v>45</v>
      </c>
      <c r="P193" s="139">
        <f>O193*H193</f>
        <v>0</v>
      </c>
      <c r="Q193" s="139">
        <v>0</v>
      </c>
      <c r="R193" s="139">
        <f>Q193*H193</f>
        <v>0</v>
      </c>
      <c r="S193" s="139">
        <v>0</v>
      </c>
      <c r="T193" s="140">
        <f>S193*H193</f>
        <v>0</v>
      </c>
      <c r="AR193" s="141" t="s">
        <v>253</v>
      </c>
      <c r="AT193" s="141" t="s">
        <v>249</v>
      </c>
      <c r="AU193" s="141" t="s">
        <v>89</v>
      </c>
      <c r="AY193" s="17" t="s">
        <v>248</v>
      </c>
      <c r="BE193" s="142">
        <f>IF(N193="základní",J193,0)</f>
        <v>0</v>
      </c>
      <c r="BF193" s="142">
        <f>IF(N193="snížená",J193,0)</f>
        <v>0</v>
      </c>
      <c r="BG193" s="142">
        <f>IF(N193="zákl. přenesená",J193,0)</f>
        <v>0</v>
      </c>
      <c r="BH193" s="142">
        <f>IF(N193="sníž. přenesená",J193,0)</f>
        <v>0</v>
      </c>
      <c r="BI193" s="142">
        <f>IF(N193="nulová",J193,0)</f>
        <v>0</v>
      </c>
      <c r="BJ193" s="17" t="s">
        <v>87</v>
      </c>
      <c r="BK193" s="142">
        <f>ROUND(I193*H193,2)</f>
        <v>0</v>
      </c>
      <c r="BL193" s="17" t="s">
        <v>253</v>
      </c>
      <c r="BM193" s="141" t="s">
        <v>511</v>
      </c>
    </row>
    <row r="194" spans="2:65" s="1" customFormat="1" ht="39">
      <c r="B194" s="32"/>
      <c r="D194" s="143" t="s">
        <v>255</v>
      </c>
      <c r="F194" s="144" t="s">
        <v>512</v>
      </c>
      <c r="I194" s="145"/>
      <c r="L194" s="32"/>
      <c r="M194" s="146"/>
      <c r="T194" s="56"/>
      <c r="AT194" s="17" t="s">
        <v>255</v>
      </c>
      <c r="AU194" s="17" t="s">
        <v>89</v>
      </c>
    </row>
    <row r="195" spans="2:65" s="1" customFormat="1" ht="16.5" customHeight="1">
      <c r="B195" s="32"/>
      <c r="C195" s="130" t="s">
        <v>513</v>
      </c>
      <c r="D195" s="130" t="s">
        <v>249</v>
      </c>
      <c r="E195" s="131" t="s">
        <v>514</v>
      </c>
      <c r="F195" s="132" t="s">
        <v>515</v>
      </c>
      <c r="G195" s="133" t="s">
        <v>252</v>
      </c>
      <c r="H195" s="134">
        <v>1</v>
      </c>
      <c r="I195" s="135"/>
      <c r="J195" s="136">
        <f t="shared" ref="J195:J228" si="20">ROUND(I195*H195,2)</f>
        <v>0</v>
      </c>
      <c r="K195" s="132" t="s">
        <v>1</v>
      </c>
      <c r="L195" s="32"/>
      <c r="M195" s="137" t="s">
        <v>1</v>
      </c>
      <c r="N195" s="138" t="s">
        <v>45</v>
      </c>
      <c r="P195" s="139">
        <f t="shared" ref="P195:P228" si="21">O195*H195</f>
        <v>0</v>
      </c>
      <c r="Q195" s="139">
        <v>0</v>
      </c>
      <c r="R195" s="139">
        <f t="shared" ref="R195:R228" si="22">Q195*H195</f>
        <v>0</v>
      </c>
      <c r="S195" s="139">
        <v>0</v>
      </c>
      <c r="T195" s="140">
        <f t="shared" ref="T195:T228" si="23">S195*H195</f>
        <v>0</v>
      </c>
      <c r="AR195" s="141" t="s">
        <v>253</v>
      </c>
      <c r="AT195" s="141" t="s">
        <v>249</v>
      </c>
      <c r="AU195" s="141" t="s">
        <v>89</v>
      </c>
      <c r="AY195" s="17" t="s">
        <v>248</v>
      </c>
      <c r="BE195" s="142">
        <f t="shared" ref="BE195:BE228" si="24">IF(N195="základní",J195,0)</f>
        <v>0</v>
      </c>
      <c r="BF195" s="142">
        <f t="shared" ref="BF195:BF228" si="25">IF(N195="snížená",J195,0)</f>
        <v>0</v>
      </c>
      <c r="BG195" s="142">
        <f t="shared" ref="BG195:BG228" si="26">IF(N195="zákl. přenesená",J195,0)</f>
        <v>0</v>
      </c>
      <c r="BH195" s="142">
        <f t="shared" ref="BH195:BH228" si="27">IF(N195="sníž. přenesená",J195,0)</f>
        <v>0</v>
      </c>
      <c r="BI195" s="142">
        <f t="shared" ref="BI195:BI228" si="28">IF(N195="nulová",J195,0)</f>
        <v>0</v>
      </c>
      <c r="BJ195" s="17" t="s">
        <v>87</v>
      </c>
      <c r="BK195" s="142">
        <f t="shared" ref="BK195:BK228" si="29">ROUND(I195*H195,2)</f>
        <v>0</v>
      </c>
      <c r="BL195" s="17" t="s">
        <v>253</v>
      </c>
      <c r="BM195" s="141" t="s">
        <v>516</v>
      </c>
    </row>
    <row r="196" spans="2:65" s="1" customFormat="1" ht="21.75" customHeight="1">
      <c r="B196" s="32"/>
      <c r="C196" s="130" t="s">
        <v>517</v>
      </c>
      <c r="D196" s="130" t="s">
        <v>249</v>
      </c>
      <c r="E196" s="131" t="s">
        <v>518</v>
      </c>
      <c r="F196" s="132" t="s">
        <v>519</v>
      </c>
      <c r="G196" s="133" t="s">
        <v>252</v>
      </c>
      <c r="H196" s="134">
        <v>6</v>
      </c>
      <c r="I196" s="135"/>
      <c r="J196" s="136">
        <f t="shared" si="20"/>
        <v>0</v>
      </c>
      <c r="K196" s="132" t="s">
        <v>1</v>
      </c>
      <c r="L196" s="32"/>
      <c r="M196" s="137" t="s">
        <v>1</v>
      </c>
      <c r="N196" s="138" t="s">
        <v>45</v>
      </c>
      <c r="P196" s="139">
        <f t="shared" si="21"/>
        <v>0</v>
      </c>
      <c r="Q196" s="139">
        <v>0</v>
      </c>
      <c r="R196" s="139">
        <f t="shared" si="22"/>
        <v>0</v>
      </c>
      <c r="S196" s="139">
        <v>0</v>
      </c>
      <c r="T196" s="140">
        <f t="shared" si="23"/>
        <v>0</v>
      </c>
      <c r="AR196" s="141" t="s">
        <v>253</v>
      </c>
      <c r="AT196" s="141" t="s">
        <v>249</v>
      </c>
      <c r="AU196" s="141" t="s">
        <v>89</v>
      </c>
      <c r="AY196" s="17" t="s">
        <v>248</v>
      </c>
      <c r="BE196" s="142">
        <f t="shared" si="24"/>
        <v>0</v>
      </c>
      <c r="BF196" s="142">
        <f t="shared" si="25"/>
        <v>0</v>
      </c>
      <c r="BG196" s="142">
        <f t="shared" si="26"/>
        <v>0</v>
      </c>
      <c r="BH196" s="142">
        <f t="shared" si="27"/>
        <v>0</v>
      </c>
      <c r="BI196" s="142">
        <f t="shared" si="28"/>
        <v>0</v>
      </c>
      <c r="BJ196" s="17" t="s">
        <v>87</v>
      </c>
      <c r="BK196" s="142">
        <f t="shared" si="29"/>
        <v>0</v>
      </c>
      <c r="BL196" s="17" t="s">
        <v>253</v>
      </c>
      <c r="BM196" s="141" t="s">
        <v>520</v>
      </c>
    </row>
    <row r="197" spans="2:65" s="1" customFormat="1" ht="24.2" customHeight="1">
      <c r="B197" s="32"/>
      <c r="C197" s="130" t="s">
        <v>521</v>
      </c>
      <c r="D197" s="130" t="s">
        <v>249</v>
      </c>
      <c r="E197" s="131" t="s">
        <v>522</v>
      </c>
      <c r="F197" s="132" t="s">
        <v>523</v>
      </c>
      <c r="G197" s="133" t="s">
        <v>252</v>
      </c>
      <c r="H197" s="134">
        <v>1</v>
      </c>
      <c r="I197" s="135"/>
      <c r="J197" s="136">
        <f t="shared" si="20"/>
        <v>0</v>
      </c>
      <c r="K197" s="132" t="s">
        <v>1</v>
      </c>
      <c r="L197" s="32"/>
      <c r="M197" s="137" t="s">
        <v>1</v>
      </c>
      <c r="N197" s="138" t="s">
        <v>45</v>
      </c>
      <c r="P197" s="139">
        <f t="shared" si="21"/>
        <v>0</v>
      </c>
      <c r="Q197" s="139">
        <v>0</v>
      </c>
      <c r="R197" s="139">
        <f t="shared" si="22"/>
        <v>0</v>
      </c>
      <c r="S197" s="139">
        <v>0</v>
      </c>
      <c r="T197" s="140">
        <f t="shared" si="23"/>
        <v>0</v>
      </c>
      <c r="AR197" s="141" t="s">
        <v>253</v>
      </c>
      <c r="AT197" s="141" t="s">
        <v>249</v>
      </c>
      <c r="AU197" s="141" t="s">
        <v>89</v>
      </c>
      <c r="AY197" s="17" t="s">
        <v>248</v>
      </c>
      <c r="BE197" s="142">
        <f t="shared" si="24"/>
        <v>0</v>
      </c>
      <c r="BF197" s="142">
        <f t="shared" si="25"/>
        <v>0</v>
      </c>
      <c r="BG197" s="142">
        <f t="shared" si="26"/>
        <v>0</v>
      </c>
      <c r="BH197" s="142">
        <f t="shared" si="27"/>
        <v>0</v>
      </c>
      <c r="BI197" s="142">
        <f t="shared" si="28"/>
        <v>0</v>
      </c>
      <c r="BJ197" s="17" t="s">
        <v>87</v>
      </c>
      <c r="BK197" s="142">
        <f t="shared" si="29"/>
        <v>0</v>
      </c>
      <c r="BL197" s="17" t="s">
        <v>253</v>
      </c>
      <c r="BM197" s="141" t="s">
        <v>524</v>
      </c>
    </row>
    <row r="198" spans="2:65" s="1" customFormat="1" ht="16.5" customHeight="1">
      <c r="B198" s="32"/>
      <c r="C198" s="130" t="s">
        <v>525</v>
      </c>
      <c r="D198" s="130" t="s">
        <v>249</v>
      </c>
      <c r="E198" s="131" t="s">
        <v>526</v>
      </c>
      <c r="F198" s="132" t="s">
        <v>527</v>
      </c>
      <c r="G198" s="133" t="s">
        <v>528</v>
      </c>
      <c r="H198" s="134">
        <v>64</v>
      </c>
      <c r="I198" s="135"/>
      <c r="J198" s="136">
        <f t="shared" si="20"/>
        <v>0</v>
      </c>
      <c r="K198" s="132" t="s">
        <v>1</v>
      </c>
      <c r="L198" s="32"/>
      <c r="M198" s="137" t="s">
        <v>1</v>
      </c>
      <c r="N198" s="138" t="s">
        <v>45</v>
      </c>
      <c r="P198" s="139">
        <f t="shared" si="21"/>
        <v>0</v>
      </c>
      <c r="Q198" s="139">
        <v>0</v>
      </c>
      <c r="R198" s="139">
        <f t="shared" si="22"/>
        <v>0</v>
      </c>
      <c r="S198" s="139">
        <v>0</v>
      </c>
      <c r="T198" s="140">
        <f t="shared" si="23"/>
        <v>0</v>
      </c>
      <c r="AR198" s="141" t="s">
        <v>253</v>
      </c>
      <c r="AT198" s="141" t="s">
        <v>249</v>
      </c>
      <c r="AU198" s="141" t="s">
        <v>89</v>
      </c>
      <c r="AY198" s="17" t="s">
        <v>248</v>
      </c>
      <c r="BE198" s="142">
        <f t="shared" si="24"/>
        <v>0</v>
      </c>
      <c r="BF198" s="142">
        <f t="shared" si="25"/>
        <v>0</v>
      </c>
      <c r="BG198" s="142">
        <f t="shared" si="26"/>
        <v>0</v>
      </c>
      <c r="BH198" s="142">
        <f t="shared" si="27"/>
        <v>0</v>
      </c>
      <c r="BI198" s="142">
        <f t="shared" si="28"/>
        <v>0</v>
      </c>
      <c r="BJ198" s="17" t="s">
        <v>87</v>
      </c>
      <c r="BK198" s="142">
        <f t="shared" si="29"/>
        <v>0</v>
      </c>
      <c r="BL198" s="17" t="s">
        <v>253</v>
      </c>
      <c r="BM198" s="141" t="s">
        <v>529</v>
      </c>
    </row>
    <row r="199" spans="2:65" s="1" customFormat="1" ht="16.5" customHeight="1">
      <c r="B199" s="32"/>
      <c r="C199" s="130" t="s">
        <v>530</v>
      </c>
      <c r="D199" s="130" t="s">
        <v>249</v>
      </c>
      <c r="E199" s="131" t="s">
        <v>531</v>
      </c>
      <c r="F199" s="132" t="s">
        <v>532</v>
      </c>
      <c r="G199" s="133" t="s">
        <v>528</v>
      </c>
      <c r="H199" s="134">
        <v>92</v>
      </c>
      <c r="I199" s="135"/>
      <c r="J199" s="136">
        <f t="shared" si="20"/>
        <v>0</v>
      </c>
      <c r="K199" s="132" t="s">
        <v>1</v>
      </c>
      <c r="L199" s="32"/>
      <c r="M199" s="137" t="s">
        <v>1</v>
      </c>
      <c r="N199" s="138" t="s">
        <v>45</v>
      </c>
      <c r="P199" s="139">
        <f t="shared" si="21"/>
        <v>0</v>
      </c>
      <c r="Q199" s="139">
        <v>0</v>
      </c>
      <c r="R199" s="139">
        <f t="shared" si="22"/>
        <v>0</v>
      </c>
      <c r="S199" s="139">
        <v>0</v>
      </c>
      <c r="T199" s="140">
        <f t="shared" si="23"/>
        <v>0</v>
      </c>
      <c r="AR199" s="141" t="s">
        <v>253</v>
      </c>
      <c r="AT199" s="141" t="s">
        <v>249</v>
      </c>
      <c r="AU199" s="141" t="s">
        <v>89</v>
      </c>
      <c r="AY199" s="17" t="s">
        <v>248</v>
      </c>
      <c r="BE199" s="142">
        <f t="shared" si="24"/>
        <v>0</v>
      </c>
      <c r="BF199" s="142">
        <f t="shared" si="25"/>
        <v>0</v>
      </c>
      <c r="BG199" s="142">
        <f t="shared" si="26"/>
        <v>0</v>
      </c>
      <c r="BH199" s="142">
        <f t="shared" si="27"/>
        <v>0</v>
      </c>
      <c r="BI199" s="142">
        <f t="shared" si="28"/>
        <v>0</v>
      </c>
      <c r="BJ199" s="17" t="s">
        <v>87</v>
      </c>
      <c r="BK199" s="142">
        <f t="shared" si="29"/>
        <v>0</v>
      </c>
      <c r="BL199" s="17" t="s">
        <v>253</v>
      </c>
      <c r="BM199" s="141" t="s">
        <v>533</v>
      </c>
    </row>
    <row r="200" spans="2:65" s="1" customFormat="1" ht="16.5" customHeight="1">
      <c r="B200" s="32"/>
      <c r="C200" s="130" t="s">
        <v>534</v>
      </c>
      <c r="D200" s="130" t="s">
        <v>249</v>
      </c>
      <c r="E200" s="131" t="s">
        <v>535</v>
      </c>
      <c r="F200" s="132" t="s">
        <v>536</v>
      </c>
      <c r="G200" s="133" t="s">
        <v>528</v>
      </c>
      <c r="H200" s="134">
        <v>200</v>
      </c>
      <c r="I200" s="135"/>
      <c r="J200" s="136">
        <f t="shared" si="20"/>
        <v>0</v>
      </c>
      <c r="K200" s="132" t="s">
        <v>1</v>
      </c>
      <c r="L200" s="32"/>
      <c r="M200" s="137" t="s">
        <v>1</v>
      </c>
      <c r="N200" s="138" t="s">
        <v>45</v>
      </c>
      <c r="P200" s="139">
        <f t="shared" si="21"/>
        <v>0</v>
      </c>
      <c r="Q200" s="139">
        <v>0</v>
      </c>
      <c r="R200" s="139">
        <f t="shared" si="22"/>
        <v>0</v>
      </c>
      <c r="S200" s="139">
        <v>0</v>
      </c>
      <c r="T200" s="140">
        <f t="shared" si="23"/>
        <v>0</v>
      </c>
      <c r="AR200" s="141" t="s">
        <v>253</v>
      </c>
      <c r="AT200" s="141" t="s">
        <v>249</v>
      </c>
      <c r="AU200" s="141" t="s">
        <v>89</v>
      </c>
      <c r="AY200" s="17" t="s">
        <v>248</v>
      </c>
      <c r="BE200" s="142">
        <f t="shared" si="24"/>
        <v>0</v>
      </c>
      <c r="BF200" s="142">
        <f t="shared" si="25"/>
        <v>0</v>
      </c>
      <c r="BG200" s="142">
        <f t="shared" si="26"/>
        <v>0</v>
      </c>
      <c r="BH200" s="142">
        <f t="shared" si="27"/>
        <v>0</v>
      </c>
      <c r="BI200" s="142">
        <f t="shared" si="28"/>
        <v>0</v>
      </c>
      <c r="BJ200" s="17" t="s">
        <v>87</v>
      </c>
      <c r="BK200" s="142">
        <f t="shared" si="29"/>
        <v>0</v>
      </c>
      <c r="BL200" s="17" t="s">
        <v>253</v>
      </c>
      <c r="BM200" s="141" t="s">
        <v>537</v>
      </c>
    </row>
    <row r="201" spans="2:65" s="1" customFormat="1" ht="16.5" customHeight="1">
      <c r="B201" s="32"/>
      <c r="C201" s="130" t="s">
        <v>538</v>
      </c>
      <c r="D201" s="130" t="s">
        <v>249</v>
      </c>
      <c r="E201" s="131" t="s">
        <v>539</v>
      </c>
      <c r="F201" s="132" t="s">
        <v>540</v>
      </c>
      <c r="G201" s="133" t="s">
        <v>528</v>
      </c>
      <c r="H201" s="134">
        <v>52</v>
      </c>
      <c r="I201" s="135"/>
      <c r="J201" s="136">
        <f t="shared" si="20"/>
        <v>0</v>
      </c>
      <c r="K201" s="132" t="s">
        <v>1</v>
      </c>
      <c r="L201" s="32"/>
      <c r="M201" s="137" t="s">
        <v>1</v>
      </c>
      <c r="N201" s="138" t="s">
        <v>45</v>
      </c>
      <c r="P201" s="139">
        <f t="shared" si="21"/>
        <v>0</v>
      </c>
      <c r="Q201" s="139">
        <v>0</v>
      </c>
      <c r="R201" s="139">
        <f t="shared" si="22"/>
        <v>0</v>
      </c>
      <c r="S201" s="139">
        <v>0</v>
      </c>
      <c r="T201" s="140">
        <f t="shared" si="23"/>
        <v>0</v>
      </c>
      <c r="AR201" s="141" t="s">
        <v>253</v>
      </c>
      <c r="AT201" s="141" t="s">
        <v>249</v>
      </c>
      <c r="AU201" s="141" t="s">
        <v>89</v>
      </c>
      <c r="AY201" s="17" t="s">
        <v>248</v>
      </c>
      <c r="BE201" s="142">
        <f t="shared" si="24"/>
        <v>0</v>
      </c>
      <c r="BF201" s="142">
        <f t="shared" si="25"/>
        <v>0</v>
      </c>
      <c r="BG201" s="142">
        <f t="shared" si="26"/>
        <v>0</v>
      </c>
      <c r="BH201" s="142">
        <f t="shared" si="27"/>
        <v>0</v>
      </c>
      <c r="BI201" s="142">
        <f t="shared" si="28"/>
        <v>0</v>
      </c>
      <c r="BJ201" s="17" t="s">
        <v>87</v>
      </c>
      <c r="BK201" s="142">
        <f t="shared" si="29"/>
        <v>0</v>
      </c>
      <c r="BL201" s="17" t="s">
        <v>253</v>
      </c>
      <c r="BM201" s="141" t="s">
        <v>541</v>
      </c>
    </row>
    <row r="202" spans="2:65" s="1" customFormat="1" ht="21.75" customHeight="1">
      <c r="B202" s="32"/>
      <c r="C202" s="130" t="s">
        <v>542</v>
      </c>
      <c r="D202" s="130" t="s">
        <v>249</v>
      </c>
      <c r="E202" s="131" t="s">
        <v>543</v>
      </c>
      <c r="F202" s="132" t="s">
        <v>544</v>
      </c>
      <c r="G202" s="133" t="s">
        <v>528</v>
      </c>
      <c r="H202" s="134">
        <v>81</v>
      </c>
      <c r="I202" s="135"/>
      <c r="J202" s="136">
        <f t="shared" si="20"/>
        <v>0</v>
      </c>
      <c r="K202" s="132" t="s">
        <v>1</v>
      </c>
      <c r="L202" s="32"/>
      <c r="M202" s="137" t="s">
        <v>1</v>
      </c>
      <c r="N202" s="138" t="s">
        <v>45</v>
      </c>
      <c r="P202" s="139">
        <f t="shared" si="21"/>
        <v>0</v>
      </c>
      <c r="Q202" s="139">
        <v>0</v>
      </c>
      <c r="R202" s="139">
        <f t="shared" si="22"/>
        <v>0</v>
      </c>
      <c r="S202" s="139">
        <v>0</v>
      </c>
      <c r="T202" s="140">
        <f t="shared" si="23"/>
        <v>0</v>
      </c>
      <c r="AR202" s="141" t="s">
        <v>253</v>
      </c>
      <c r="AT202" s="141" t="s">
        <v>249</v>
      </c>
      <c r="AU202" s="141" t="s">
        <v>89</v>
      </c>
      <c r="AY202" s="17" t="s">
        <v>248</v>
      </c>
      <c r="BE202" s="142">
        <f t="shared" si="24"/>
        <v>0</v>
      </c>
      <c r="BF202" s="142">
        <f t="shared" si="25"/>
        <v>0</v>
      </c>
      <c r="BG202" s="142">
        <f t="shared" si="26"/>
        <v>0</v>
      </c>
      <c r="BH202" s="142">
        <f t="shared" si="27"/>
        <v>0</v>
      </c>
      <c r="BI202" s="142">
        <f t="shared" si="28"/>
        <v>0</v>
      </c>
      <c r="BJ202" s="17" t="s">
        <v>87</v>
      </c>
      <c r="BK202" s="142">
        <f t="shared" si="29"/>
        <v>0</v>
      </c>
      <c r="BL202" s="17" t="s">
        <v>253</v>
      </c>
      <c r="BM202" s="141" t="s">
        <v>545</v>
      </c>
    </row>
    <row r="203" spans="2:65" s="1" customFormat="1" ht="16.5" customHeight="1">
      <c r="B203" s="32"/>
      <c r="C203" s="130" t="s">
        <v>546</v>
      </c>
      <c r="D203" s="130" t="s">
        <v>249</v>
      </c>
      <c r="E203" s="131" t="s">
        <v>547</v>
      </c>
      <c r="F203" s="132" t="s">
        <v>548</v>
      </c>
      <c r="G203" s="133" t="s">
        <v>528</v>
      </c>
      <c r="H203" s="134">
        <v>389</v>
      </c>
      <c r="I203" s="135"/>
      <c r="J203" s="136">
        <f t="shared" si="20"/>
        <v>0</v>
      </c>
      <c r="K203" s="132" t="s">
        <v>1</v>
      </c>
      <c r="L203" s="32"/>
      <c r="M203" s="137" t="s">
        <v>1</v>
      </c>
      <c r="N203" s="138" t="s">
        <v>45</v>
      </c>
      <c r="P203" s="139">
        <f t="shared" si="21"/>
        <v>0</v>
      </c>
      <c r="Q203" s="139">
        <v>0</v>
      </c>
      <c r="R203" s="139">
        <f t="shared" si="22"/>
        <v>0</v>
      </c>
      <c r="S203" s="139">
        <v>0</v>
      </c>
      <c r="T203" s="140">
        <f t="shared" si="23"/>
        <v>0</v>
      </c>
      <c r="AR203" s="141" t="s">
        <v>253</v>
      </c>
      <c r="AT203" s="141" t="s">
        <v>249</v>
      </c>
      <c r="AU203" s="141" t="s">
        <v>89</v>
      </c>
      <c r="AY203" s="17" t="s">
        <v>248</v>
      </c>
      <c r="BE203" s="142">
        <f t="shared" si="24"/>
        <v>0</v>
      </c>
      <c r="BF203" s="142">
        <f t="shared" si="25"/>
        <v>0</v>
      </c>
      <c r="BG203" s="142">
        <f t="shared" si="26"/>
        <v>0</v>
      </c>
      <c r="BH203" s="142">
        <f t="shared" si="27"/>
        <v>0</v>
      </c>
      <c r="BI203" s="142">
        <f t="shared" si="28"/>
        <v>0</v>
      </c>
      <c r="BJ203" s="17" t="s">
        <v>87</v>
      </c>
      <c r="BK203" s="142">
        <f t="shared" si="29"/>
        <v>0</v>
      </c>
      <c r="BL203" s="17" t="s">
        <v>253</v>
      </c>
      <c r="BM203" s="141" t="s">
        <v>549</v>
      </c>
    </row>
    <row r="204" spans="2:65" s="1" customFormat="1" ht="21.75" customHeight="1">
      <c r="B204" s="32"/>
      <c r="C204" s="130" t="s">
        <v>550</v>
      </c>
      <c r="D204" s="130" t="s">
        <v>249</v>
      </c>
      <c r="E204" s="131" t="s">
        <v>551</v>
      </c>
      <c r="F204" s="132" t="s">
        <v>552</v>
      </c>
      <c r="G204" s="133" t="s">
        <v>528</v>
      </c>
      <c r="H204" s="134">
        <v>123</v>
      </c>
      <c r="I204" s="135"/>
      <c r="J204" s="136">
        <f t="shared" si="20"/>
        <v>0</v>
      </c>
      <c r="K204" s="132" t="s">
        <v>1</v>
      </c>
      <c r="L204" s="32"/>
      <c r="M204" s="137" t="s">
        <v>1</v>
      </c>
      <c r="N204" s="138" t="s">
        <v>45</v>
      </c>
      <c r="P204" s="139">
        <f t="shared" si="21"/>
        <v>0</v>
      </c>
      <c r="Q204" s="139">
        <v>0</v>
      </c>
      <c r="R204" s="139">
        <f t="shared" si="22"/>
        <v>0</v>
      </c>
      <c r="S204" s="139">
        <v>0</v>
      </c>
      <c r="T204" s="140">
        <f t="shared" si="23"/>
        <v>0</v>
      </c>
      <c r="AR204" s="141" t="s">
        <v>253</v>
      </c>
      <c r="AT204" s="141" t="s">
        <v>249</v>
      </c>
      <c r="AU204" s="141" t="s">
        <v>89</v>
      </c>
      <c r="AY204" s="17" t="s">
        <v>248</v>
      </c>
      <c r="BE204" s="142">
        <f t="shared" si="24"/>
        <v>0</v>
      </c>
      <c r="BF204" s="142">
        <f t="shared" si="25"/>
        <v>0</v>
      </c>
      <c r="BG204" s="142">
        <f t="shared" si="26"/>
        <v>0</v>
      </c>
      <c r="BH204" s="142">
        <f t="shared" si="27"/>
        <v>0</v>
      </c>
      <c r="BI204" s="142">
        <f t="shared" si="28"/>
        <v>0</v>
      </c>
      <c r="BJ204" s="17" t="s">
        <v>87</v>
      </c>
      <c r="BK204" s="142">
        <f t="shared" si="29"/>
        <v>0</v>
      </c>
      <c r="BL204" s="17" t="s">
        <v>253</v>
      </c>
      <c r="BM204" s="141" t="s">
        <v>553</v>
      </c>
    </row>
    <row r="205" spans="2:65" s="1" customFormat="1" ht="21.75" customHeight="1">
      <c r="B205" s="32"/>
      <c r="C205" s="130" t="s">
        <v>554</v>
      </c>
      <c r="D205" s="130" t="s">
        <v>249</v>
      </c>
      <c r="E205" s="131" t="s">
        <v>555</v>
      </c>
      <c r="F205" s="132" t="s">
        <v>556</v>
      </c>
      <c r="G205" s="133" t="s">
        <v>528</v>
      </c>
      <c r="H205" s="134">
        <v>28</v>
      </c>
      <c r="I205" s="135"/>
      <c r="J205" s="136">
        <f t="shared" si="20"/>
        <v>0</v>
      </c>
      <c r="K205" s="132" t="s">
        <v>1</v>
      </c>
      <c r="L205" s="32"/>
      <c r="M205" s="137" t="s">
        <v>1</v>
      </c>
      <c r="N205" s="138" t="s">
        <v>45</v>
      </c>
      <c r="P205" s="139">
        <f t="shared" si="21"/>
        <v>0</v>
      </c>
      <c r="Q205" s="139">
        <v>0</v>
      </c>
      <c r="R205" s="139">
        <f t="shared" si="22"/>
        <v>0</v>
      </c>
      <c r="S205" s="139">
        <v>0</v>
      </c>
      <c r="T205" s="140">
        <f t="shared" si="23"/>
        <v>0</v>
      </c>
      <c r="AR205" s="141" t="s">
        <v>253</v>
      </c>
      <c r="AT205" s="141" t="s">
        <v>249</v>
      </c>
      <c r="AU205" s="141" t="s">
        <v>89</v>
      </c>
      <c r="AY205" s="17" t="s">
        <v>248</v>
      </c>
      <c r="BE205" s="142">
        <f t="shared" si="24"/>
        <v>0</v>
      </c>
      <c r="BF205" s="142">
        <f t="shared" si="25"/>
        <v>0</v>
      </c>
      <c r="BG205" s="142">
        <f t="shared" si="26"/>
        <v>0</v>
      </c>
      <c r="BH205" s="142">
        <f t="shared" si="27"/>
        <v>0</v>
      </c>
      <c r="BI205" s="142">
        <f t="shared" si="28"/>
        <v>0</v>
      </c>
      <c r="BJ205" s="17" t="s">
        <v>87</v>
      </c>
      <c r="BK205" s="142">
        <f t="shared" si="29"/>
        <v>0</v>
      </c>
      <c r="BL205" s="17" t="s">
        <v>253</v>
      </c>
      <c r="BM205" s="141" t="s">
        <v>557</v>
      </c>
    </row>
    <row r="206" spans="2:65" s="1" customFormat="1" ht="21.75" customHeight="1">
      <c r="B206" s="32"/>
      <c r="C206" s="130" t="s">
        <v>558</v>
      </c>
      <c r="D206" s="130" t="s">
        <v>249</v>
      </c>
      <c r="E206" s="131" t="s">
        <v>559</v>
      </c>
      <c r="F206" s="132" t="s">
        <v>560</v>
      </c>
      <c r="G206" s="133" t="s">
        <v>528</v>
      </c>
      <c r="H206" s="134">
        <v>30</v>
      </c>
      <c r="I206" s="135"/>
      <c r="J206" s="136">
        <f t="shared" si="20"/>
        <v>0</v>
      </c>
      <c r="K206" s="132" t="s">
        <v>1</v>
      </c>
      <c r="L206" s="32"/>
      <c r="M206" s="137" t="s">
        <v>1</v>
      </c>
      <c r="N206" s="138" t="s">
        <v>45</v>
      </c>
      <c r="P206" s="139">
        <f t="shared" si="21"/>
        <v>0</v>
      </c>
      <c r="Q206" s="139">
        <v>0</v>
      </c>
      <c r="R206" s="139">
        <f t="shared" si="22"/>
        <v>0</v>
      </c>
      <c r="S206" s="139">
        <v>0</v>
      </c>
      <c r="T206" s="140">
        <f t="shared" si="23"/>
        <v>0</v>
      </c>
      <c r="AR206" s="141" t="s">
        <v>253</v>
      </c>
      <c r="AT206" s="141" t="s">
        <v>249</v>
      </c>
      <c r="AU206" s="141" t="s">
        <v>89</v>
      </c>
      <c r="AY206" s="17" t="s">
        <v>248</v>
      </c>
      <c r="BE206" s="142">
        <f t="shared" si="24"/>
        <v>0</v>
      </c>
      <c r="BF206" s="142">
        <f t="shared" si="25"/>
        <v>0</v>
      </c>
      <c r="BG206" s="142">
        <f t="shared" si="26"/>
        <v>0</v>
      </c>
      <c r="BH206" s="142">
        <f t="shared" si="27"/>
        <v>0</v>
      </c>
      <c r="BI206" s="142">
        <f t="shared" si="28"/>
        <v>0</v>
      </c>
      <c r="BJ206" s="17" t="s">
        <v>87</v>
      </c>
      <c r="BK206" s="142">
        <f t="shared" si="29"/>
        <v>0</v>
      </c>
      <c r="BL206" s="17" t="s">
        <v>253</v>
      </c>
      <c r="BM206" s="141" t="s">
        <v>561</v>
      </c>
    </row>
    <row r="207" spans="2:65" s="1" customFormat="1" ht="21.75" customHeight="1">
      <c r="B207" s="32"/>
      <c r="C207" s="130" t="s">
        <v>562</v>
      </c>
      <c r="D207" s="130" t="s">
        <v>249</v>
      </c>
      <c r="E207" s="131" t="s">
        <v>563</v>
      </c>
      <c r="F207" s="132" t="s">
        <v>564</v>
      </c>
      <c r="G207" s="133" t="s">
        <v>528</v>
      </c>
      <c r="H207" s="134">
        <v>64</v>
      </c>
      <c r="I207" s="135"/>
      <c r="J207" s="136">
        <f t="shared" si="20"/>
        <v>0</v>
      </c>
      <c r="K207" s="132" t="s">
        <v>1</v>
      </c>
      <c r="L207" s="32"/>
      <c r="M207" s="137" t="s">
        <v>1</v>
      </c>
      <c r="N207" s="138" t="s">
        <v>45</v>
      </c>
      <c r="P207" s="139">
        <f t="shared" si="21"/>
        <v>0</v>
      </c>
      <c r="Q207" s="139">
        <v>0</v>
      </c>
      <c r="R207" s="139">
        <f t="shared" si="22"/>
        <v>0</v>
      </c>
      <c r="S207" s="139">
        <v>0</v>
      </c>
      <c r="T207" s="140">
        <f t="shared" si="23"/>
        <v>0</v>
      </c>
      <c r="AR207" s="141" t="s">
        <v>253</v>
      </c>
      <c r="AT207" s="141" t="s">
        <v>249</v>
      </c>
      <c r="AU207" s="141" t="s">
        <v>89</v>
      </c>
      <c r="AY207" s="17" t="s">
        <v>248</v>
      </c>
      <c r="BE207" s="142">
        <f t="shared" si="24"/>
        <v>0</v>
      </c>
      <c r="BF207" s="142">
        <f t="shared" si="25"/>
        <v>0</v>
      </c>
      <c r="BG207" s="142">
        <f t="shared" si="26"/>
        <v>0</v>
      </c>
      <c r="BH207" s="142">
        <f t="shared" si="27"/>
        <v>0</v>
      </c>
      <c r="BI207" s="142">
        <f t="shared" si="28"/>
        <v>0</v>
      </c>
      <c r="BJ207" s="17" t="s">
        <v>87</v>
      </c>
      <c r="BK207" s="142">
        <f t="shared" si="29"/>
        <v>0</v>
      </c>
      <c r="BL207" s="17" t="s">
        <v>253</v>
      </c>
      <c r="BM207" s="141" t="s">
        <v>565</v>
      </c>
    </row>
    <row r="208" spans="2:65" s="1" customFormat="1" ht="21.75" customHeight="1">
      <c r="B208" s="32"/>
      <c r="C208" s="130" t="s">
        <v>253</v>
      </c>
      <c r="D208" s="130" t="s">
        <v>249</v>
      </c>
      <c r="E208" s="131" t="s">
        <v>566</v>
      </c>
      <c r="F208" s="132" t="s">
        <v>567</v>
      </c>
      <c r="G208" s="133" t="s">
        <v>528</v>
      </c>
      <c r="H208" s="134">
        <v>551</v>
      </c>
      <c r="I208" s="135"/>
      <c r="J208" s="136">
        <f t="shared" si="20"/>
        <v>0</v>
      </c>
      <c r="K208" s="132" t="s">
        <v>1</v>
      </c>
      <c r="L208" s="32"/>
      <c r="M208" s="137" t="s">
        <v>1</v>
      </c>
      <c r="N208" s="138" t="s">
        <v>45</v>
      </c>
      <c r="P208" s="139">
        <f t="shared" si="21"/>
        <v>0</v>
      </c>
      <c r="Q208" s="139">
        <v>0</v>
      </c>
      <c r="R208" s="139">
        <f t="shared" si="22"/>
        <v>0</v>
      </c>
      <c r="S208" s="139">
        <v>0</v>
      </c>
      <c r="T208" s="140">
        <f t="shared" si="23"/>
        <v>0</v>
      </c>
      <c r="AR208" s="141" t="s">
        <v>253</v>
      </c>
      <c r="AT208" s="141" t="s">
        <v>249</v>
      </c>
      <c r="AU208" s="141" t="s">
        <v>89</v>
      </c>
      <c r="AY208" s="17" t="s">
        <v>248</v>
      </c>
      <c r="BE208" s="142">
        <f t="shared" si="24"/>
        <v>0</v>
      </c>
      <c r="BF208" s="142">
        <f t="shared" si="25"/>
        <v>0</v>
      </c>
      <c r="BG208" s="142">
        <f t="shared" si="26"/>
        <v>0</v>
      </c>
      <c r="BH208" s="142">
        <f t="shared" si="27"/>
        <v>0</v>
      </c>
      <c r="BI208" s="142">
        <f t="shared" si="28"/>
        <v>0</v>
      </c>
      <c r="BJ208" s="17" t="s">
        <v>87</v>
      </c>
      <c r="BK208" s="142">
        <f t="shared" si="29"/>
        <v>0</v>
      </c>
      <c r="BL208" s="17" t="s">
        <v>253</v>
      </c>
      <c r="BM208" s="141" t="s">
        <v>568</v>
      </c>
    </row>
    <row r="209" spans="2:65" s="1" customFormat="1" ht="21.75" customHeight="1">
      <c r="B209" s="32"/>
      <c r="C209" s="130" t="s">
        <v>569</v>
      </c>
      <c r="D209" s="130" t="s">
        <v>249</v>
      </c>
      <c r="E209" s="131" t="s">
        <v>570</v>
      </c>
      <c r="F209" s="132" t="s">
        <v>571</v>
      </c>
      <c r="G209" s="133" t="s">
        <v>528</v>
      </c>
      <c r="H209" s="134">
        <v>505</v>
      </c>
      <c r="I209" s="135"/>
      <c r="J209" s="136">
        <f t="shared" si="20"/>
        <v>0</v>
      </c>
      <c r="K209" s="132" t="s">
        <v>1</v>
      </c>
      <c r="L209" s="32"/>
      <c r="M209" s="137" t="s">
        <v>1</v>
      </c>
      <c r="N209" s="138" t="s">
        <v>45</v>
      </c>
      <c r="P209" s="139">
        <f t="shared" si="21"/>
        <v>0</v>
      </c>
      <c r="Q209" s="139">
        <v>0</v>
      </c>
      <c r="R209" s="139">
        <f t="shared" si="22"/>
        <v>0</v>
      </c>
      <c r="S209" s="139">
        <v>0</v>
      </c>
      <c r="T209" s="140">
        <f t="shared" si="23"/>
        <v>0</v>
      </c>
      <c r="AR209" s="141" t="s">
        <v>253</v>
      </c>
      <c r="AT209" s="141" t="s">
        <v>249</v>
      </c>
      <c r="AU209" s="141" t="s">
        <v>89</v>
      </c>
      <c r="AY209" s="17" t="s">
        <v>248</v>
      </c>
      <c r="BE209" s="142">
        <f t="shared" si="24"/>
        <v>0</v>
      </c>
      <c r="BF209" s="142">
        <f t="shared" si="25"/>
        <v>0</v>
      </c>
      <c r="BG209" s="142">
        <f t="shared" si="26"/>
        <v>0</v>
      </c>
      <c r="BH209" s="142">
        <f t="shared" si="27"/>
        <v>0</v>
      </c>
      <c r="BI209" s="142">
        <f t="shared" si="28"/>
        <v>0</v>
      </c>
      <c r="BJ209" s="17" t="s">
        <v>87</v>
      </c>
      <c r="BK209" s="142">
        <f t="shared" si="29"/>
        <v>0</v>
      </c>
      <c r="BL209" s="17" t="s">
        <v>253</v>
      </c>
      <c r="BM209" s="141" t="s">
        <v>572</v>
      </c>
    </row>
    <row r="210" spans="2:65" s="1" customFormat="1" ht="21.75" customHeight="1">
      <c r="B210" s="32"/>
      <c r="C210" s="130" t="s">
        <v>573</v>
      </c>
      <c r="D210" s="130" t="s">
        <v>249</v>
      </c>
      <c r="E210" s="131" t="s">
        <v>574</v>
      </c>
      <c r="F210" s="132" t="s">
        <v>575</v>
      </c>
      <c r="G210" s="133" t="s">
        <v>528</v>
      </c>
      <c r="H210" s="134">
        <v>46</v>
      </c>
      <c r="I210" s="135"/>
      <c r="J210" s="136">
        <f t="shared" si="20"/>
        <v>0</v>
      </c>
      <c r="K210" s="132" t="s">
        <v>1</v>
      </c>
      <c r="L210" s="32"/>
      <c r="M210" s="137" t="s">
        <v>1</v>
      </c>
      <c r="N210" s="138" t="s">
        <v>45</v>
      </c>
      <c r="P210" s="139">
        <f t="shared" si="21"/>
        <v>0</v>
      </c>
      <c r="Q210" s="139">
        <v>0</v>
      </c>
      <c r="R210" s="139">
        <f t="shared" si="22"/>
        <v>0</v>
      </c>
      <c r="S210" s="139">
        <v>0</v>
      </c>
      <c r="T210" s="140">
        <f t="shared" si="23"/>
        <v>0</v>
      </c>
      <c r="AR210" s="141" t="s">
        <v>253</v>
      </c>
      <c r="AT210" s="141" t="s">
        <v>249</v>
      </c>
      <c r="AU210" s="141" t="s">
        <v>89</v>
      </c>
      <c r="AY210" s="17" t="s">
        <v>248</v>
      </c>
      <c r="BE210" s="142">
        <f t="shared" si="24"/>
        <v>0</v>
      </c>
      <c r="BF210" s="142">
        <f t="shared" si="25"/>
        <v>0</v>
      </c>
      <c r="BG210" s="142">
        <f t="shared" si="26"/>
        <v>0</v>
      </c>
      <c r="BH210" s="142">
        <f t="shared" si="27"/>
        <v>0</v>
      </c>
      <c r="BI210" s="142">
        <f t="shared" si="28"/>
        <v>0</v>
      </c>
      <c r="BJ210" s="17" t="s">
        <v>87</v>
      </c>
      <c r="BK210" s="142">
        <f t="shared" si="29"/>
        <v>0</v>
      </c>
      <c r="BL210" s="17" t="s">
        <v>253</v>
      </c>
      <c r="BM210" s="141" t="s">
        <v>576</v>
      </c>
    </row>
    <row r="211" spans="2:65" s="1" customFormat="1" ht="24.2" customHeight="1">
      <c r="B211" s="32"/>
      <c r="C211" s="130" t="s">
        <v>577</v>
      </c>
      <c r="D211" s="130" t="s">
        <v>249</v>
      </c>
      <c r="E211" s="131" t="s">
        <v>578</v>
      </c>
      <c r="F211" s="132" t="s">
        <v>579</v>
      </c>
      <c r="G211" s="133" t="s">
        <v>528</v>
      </c>
      <c r="H211" s="134">
        <v>99</v>
      </c>
      <c r="I211" s="135"/>
      <c r="J211" s="136">
        <f t="shared" si="20"/>
        <v>0</v>
      </c>
      <c r="K211" s="132" t="s">
        <v>1</v>
      </c>
      <c r="L211" s="32"/>
      <c r="M211" s="137" t="s">
        <v>1</v>
      </c>
      <c r="N211" s="138" t="s">
        <v>45</v>
      </c>
      <c r="P211" s="139">
        <f t="shared" si="21"/>
        <v>0</v>
      </c>
      <c r="Q211" s="139">
        <v>0</v>
      </c>
      <c r="R211" s="139">
        <f t="shared" si="22"/>
        <v>0</v>
      </c>
      <c r="S211" s="139">
        <v>0</v>
      </c>
      <c r="T211" s="140">
        <f t="shared" si="23"/>
        <v>0</v>
      </c>
      <c r="AR211" s="141" t="s">
        <v>253</v>
      </c>
      <c r="AT211" s="141" t="s">
        <v>249</v>
      </c>
      <c r="AU211" s="141" t="s">
        <v>89</v>
      </c>
      <c r="AY211" s="17" t="s">
        <v>248</v>
      </c>
      <c r="BE211" s="142">
        <f t="shared" si="24"/>
        <v>0</v>
      </c>
      <c r="BF211" s="142">
        <f t="shared" si="25"/>
        <v>0</v>
      </c>
      <c r="BG211" s="142">
        <f t="shared" si="26"/>
        <v>0</v>
      </c>
      <c r="BH211" s="142">
        <f t="shared" si="27"/>
        <v>0</v>
      </c>
      <c r="BI211" s="142">
        <f t="shared" si="28"/>
        <v>0</v>
      </c>
      <c r="BJ211" s="17" t="s">
        <v>87</v>
      </c>
      <c r="BK211" s="142">
        <f t="shared" si="29"/>
        <v>0</v>
      </c>
      <c r="BL211" s="17" t="s">
        <v>253</v>
      </c>
      <c r="BM211" s="141" t="s">
        <v>580</v>
      </c>
    </row>
    <row r="212" spans="2:65" s="1" customFormat="1" ht="24.2" customHeight="1">
      <c r="B212" s="32"/>
      <c r="C212" s="130" t="s">
        <v>581</v>
      </c>
      <c r="D212" s="130" t="s">
        <v>249</v>
      </c>
      <c r="E212" s="131" t="s">
        <v>582</v>
      </c>
      <c r="F212" s="132" t="s">
        <v>583</v>
      </c>
      <c r="G212" s="133" t="s">
        <v>528</v>
      </c>
      <c r="H212" s="134">
        <v>36</v>
      </c>
      <c r="I212" s="135"/>
      <c r="J212" s="136">
        <f t="shared" si="20"/>
        <v>0</v>
      </c>
      <c r="K212" s="132" t="s">
        <v>1</v>
      </c>
      <c r="L212" s="32"/>
      <c r="M212" s="137" t="s">
        <v>1</v>
      </c>
      <c r="N212" s="138" t="s">
        <v>45</v>
      </c>
      <c r="P212" s="139">
        <f t="shared" si="21"/>
        <v>0</v>
      </c>
      <c r="Q212" s="139">
        <v>0</v>
      </c>
      <c r="R212" s="139">
        <f t="shared" si="22"/>
        <v>0</v>
      </c>
      <c r="S212" s="139">
        <v>0</v>
      </c>
      <c r="T212" s="140">
        <f t="shared" si="23"/>
        <v>0</v>
      </c>
      <c r="AR212" s="141" t="s">
        <v>253</v>
      </c>
      <c r="AT212" s="141" t="s">
        <v>249</v>
      </c>
      <c r="AU212" s="141" t="s">
        <v>89</v>
      </c>
      <c r="AY212" s="17" t="s">
        <v>248</v>
      </c>
      <c r="BE212" s="142">
        <f t="shared" si="24"/>
        <v>0</v>
      </c>
      <c r="BF212" s="142">
        <f t="shared" si="25"/>
        <v>0</v>
      </c>
      <c r="BG212" s="142">
        <f t="shared" si="26"/>
        <v>0</v>
      </c>
      <c r="BH212" s="142">
        <f t="shared" si="27"/>
        <v>0</v>
      </c>
      <c r="BI212" s="142">
        <f t="shared" si="28"/>
        <v>0</v>
      </c>
      <c r="BJ212" s="17" t="s">
        <v>87</v>
      </c>
      <c r="BK212" s="142">
        <f t="shared" si="29"/>
        <v>0</v>
      </c>
      <c r="BL212" s="17" t="s">
        <v>253</v>
      </c>
      <c r="BM212" s="141" t="s">
        <v>584</v>
      </c>
    </row>
    <row r="213" spans="2:65" s="1" customFormat="1" ht="16.5" customHeight="1">
      <c r="B213" s="32"/>
      <c r="C213" s="130" t="s">
        <v>585</v>
      </c>
      <c r="D213" s="130" t="s">
        <v>249</v>
      </c>
      <c r="E213" s="131" t="s">
        <v>586</v>
      </c>
      <c r="F213" s="132" t="s">
        <v>587</v>
      </c>
      <c r="G213" s="133" t="s">
        <v>528</v>
      </c>
      <c r="H213" s="134">
        <v>30</v>
      </c>
      <c r="I213" s="135"/>
      <c r="J213" s="136">
        <f t="shared" si="20"/>
        <v>0</v>
      </c>
      <c r="K213" s="132" t="s">
        <v>1</v>
      </c>
      <c r="L213" s="32"/>
      <c r="M213" s="137" t="s">
        <v>1</v>
      </c>
      <c r="N213" s="138" t="s">
        <v>45</v>
      </c>
      <c r="P213" s="139">
        <f t="shared" si="21"/>
        <v>0</v>
      </c>
      <c r="Q213" s="139">
        <v>0</v>
      </c>
      <c r="R213" s="139">
        <f t="shared" si="22"/>
        <v>0</v>
      </c>
      <c r="S213" s="139">
        <v>0</v>
      </c>
      <c r="T213" s="140">
        <f t="shared" si="23"/>
        <v>0</v>
      </c>
      <c r="AR213" s="141" t="s">
        <v>253</v>
      </c>
      <c r="AT213" s="141" t="s">
        <v>249</v>
      </c>
      <c r="AU213" s="141" t="s">
        <v>89</v>
      </c>
      <c r="AY213" s="17" t="s">
        <v>248</v>
      </c>
      <c r="BE213" s="142">
        <f t="shared" si="24"/>
        <v>0</v>
      </c>
      <c r="BF213" s="142">
        <f t="shared" si="25"/>
        <v>0</v>
      </c>
      <c r="BG213" s="142">
        <f t="shared" si="26"/>
        <v>0</v>
      </c>
      <c r="BH213" s="142">
        <f t="shared" si="27"/>
        <v>0</v>
      </c>
      <c r="BI213" s="142">
        <f t="shared" si="28"/>
        <v>0</v>
      </c>
      <c r="BJ213" s="17" t="s">
        <v>87</v>
      </c>
      <c r="BK213" s="142">
        <f t="shared" si="29"/>
        <v>0</v>
      </c>
      <c r="BL213" s="17" t="s">
        <v>253</v>
      </c>
      <c r="BM213" s="141" t="s">
        <v>588</v>
      </c>
    </row>
    <row r="214" spans="2:65" s="1" customFormat="1" ht="24.2" customHeight="1">
      <c r="B214" s="32"/>
      <c r="C214" s="130" t="s">
        <v>589</v>
      </c>
      <c r="D214" s="130" t="s">
        <v>249</v>
      </c>
      <c r="E214" s="131" t="s">
        <v>590</v>
      </c>
      <c r="F214" s="132" t="s">
        <v>591</v>
      </c>
      <c r="G214" s="133" t="s">
        <v>528</v>
      </c>
      <c r="H214" s="134">
        <v>25</v>
      </c>
      <c r="I214" s="135"/>
      <c r="J214" s="136">
        <f t="shared" si="20"/>
        <v>0</v>
      </c>
      <c r="K214" s="132" t="s">
        <v>1</v>
      </c>
      <c r="L214" s="32"/>
      <c r="M214" s="137" t="s">
        <v>1</v>
      </c>
      <c r="N214" s="138" t="s">
        <v>45</v>
      </c>
      <c r="P214" s="139">
        <f t="shared" si="21"/>
        <v>0</v>
      </c>
      <c r="Q214" s="139">
        <v>0</v>
      </c>
      <c r="R214" s="139">
        <f t="shared" si="22"/>
        <v>0</v>
      </c>
      <c r="S214" s="139">
        <v>0</v>
      </c>
      <c r="T214" s="140">
        <f t="shared" si="23"/>
        <v>0</v>
      </c>
      <c r="AR214" s="141" t="s">
        <v>253</v>
      </c>
      <c r="AT214" s="141" t="s">
        <v>249</v>
      </c>
      <c r="AU214" s="141" t="s">
        <v>89</v>
      </c>
      <c r="AY214" s="17" t="s">
        <v>248</v>
      </c>
      <c r="BE214" s="142">
        <f t="shared" si="24"/>
        <v>0</v>
      </c>
      <c r="BF214" s="142">
        <f t="shared" si="25"/>
        <v>0</v>
      </c>
      <c r="BG214" s="142">
        <f t="shared" si="26"/>
        <v>0</v>
      </c>
      <c r="BH214" s="142">
        <f t="shared" si="27"/>
        <v>0</v>
      </c>
      <c r="BI214" s="142">
        <f t="shared" si="28"/>
        <v>0</v>
      </c>
      <c r="BJ214" s="17" t="s">
        <v>87</v>
      </c>
      <c r="BK214" s="142">
        <f t="shared" si="29"/>
        <v>0</v>
      </c>
      <c r="BL214" s="17" t="s">
        <v>253</v>
      </c>
      <c r="BM214" s="141" t="s">
        <v>592</v>
      </c>
    </row>
    <row r="215" spans="2:65" s="1" customFormat="1" ht="24.2" customHeight="1">
      <c r="B215" s="32"/>
      <c r="C215" s="130" t="s">
        <v>593</v>
      </c>
      <c r="D215" s="130" t="s">
        <v>249</v>
      </c>
      <c r="E215" s="131" t="s">
        <v>594</v>
      </c>
      <c r="F215" s="132" t="s">
        <v>595</v>
      </c>
      <c r="G215" s="133" t="s">
        <v>252</v>
      </c>
      <c r="H215" s="134">
        <v>20</v>
      </c>
      <c r="I215" s="135"/>
      <c r="J215" s="136">
        <f t="shared" si="20"/>
        <v>0</v>
      </c>
      <c r="K215" s="132" t="s">
        <v>1</v>
      </c>
      <c r="L215" s="32"/>
      <c r="M215" s="137" t="s">
        <v>1</v>
      </c>
      <c r="N215" s="138" t="s">
        <v>45</v>
      </c>
      <c r="P215" s="139">
        <f t="shared" si="21"/>
        <v>0</v>
      </c>
      <c r="Q215" s="139">
        <v>0</v>
      </c>
      <c r="R215" s="139">
        <f t="shared" si="22"/>
        <v>0</v>
      </c>
      <c r="S215" s="139">
        <v>0</v>
      </c>
      <c r="T215" s="140">
        <f t="shared" si="23"/>
        <v>0</v>
      </c>
      <c r="AR215" s="141" t="s">
        <v>253</v>
      </c>
      <c r="AT215" s="141" t="s">
        <v>249</v>
      </c>
      <c r="AU215" s="141" t="s">
        <v>89</v>
      </c>
      <c r="AY215" s="17" t="s">
        <v>248</v>
      </c>
      <c r="BE215" s="142">
        <f t="shared" si="24"/>
        <v>0</v>
      </c>
      <c r="BF215" s="142">
        <f t="shared" si="25"/>
        <v>0</v>
      </c>
      <c r="BG215" s="142">
        <f t="shared" si="26"/>
        <v>0</v>
      </c>
      <c r="BH215" s="142">
        <f t="shared" si="27"/>
        <v>0</v>
      </c>
      <c r="BI215" s="142">
        <f t="shared" si="28"/>
        <v>0</v>
      </c>
      <c r="BJ215" s="17" t="s">
        <v>87</v>
      </c>
      <c r="BK215" s="142">
        <f t="shared" si="29"/>
        <v>0</v>
      </c>
      <c r="BL215" s="17" t="s">
        <v>253</v>
      </c>
      <c r="BM215" s="141" t="s">
        <v>596</v>
      </c>
    </row>
    <row r="216" spans="2:65" s="1" customFormat="1" ht="21.75" customHeight="1">
      <c r="B216" s="32"/>
      <c r="C216" s="130" t="s">
        <v>597</v>
      </c>
      <c r="D216" s="130" t="s">
        <v>249</v>
      </c>
      <c r="E216" s="131" t="s">
        <v>598</v>
      </c>
      <c r="F216" s="132" t="s">
        <v>599</v>
      </c>
      <c r="G216" s="133" t="s">
        <v>252</v>
      </c>
      <c r="H216" s="134">
        <v>20</v>
      </c>
      <c r="I216" s="135"/>
      <c r="J216" s="136">
        <f t="shared" si="20"/>
        <v>0</v>
      </c>
      <c r="K216" s="132" t="s">
        <v>1</v>
      </c>
      <c r="L216" s="32"/>
      <c r="M216" s="137" t="s">
        <v>1</v>
      </c>
      <c r="N216" s="138" t="s">
        <v>45</v>
      </c>
      <c r="P216" s="139">
        <f t="shared" si="21"/>
        <v>0</v>
      </c>
      <c r="Q216" s="139">
        <v>0</v>
      </c>
      <c r="R216" s="139">
        <f t="shared" si="22"/>
        <v>0</v>
      </c>
      <c r="S216" s="139">
        <v>0</v>
      </c>
      <c r="T216" s="140">
        <f t="shared" si="23"/>
        <v>0</v>
      </c>
      <c r="AR216" s="141" t="s">
        <v>253</v>
      </c>
      <c r="AT216" s="141" t="s">
        <v>249</v>
      </c>
      <c r="AU216" s="141" t="s">
        <v>89</v>
      </c>
      <c r="AY216" s="17" t="s">
        <v>248</v>
      </c>
      <c r="BE216" s="142">
        <f t="shared" si="24"/>
        <v>0</v>
      </c>
      <c r="BF216" s="142">
        <f t="shared" si="25"/>
        <v>0</v>
      </c>
      <c r="BG216" s="142">
        <f t="shared" si="26"/>
        <v>0</v>
      </c>
      <c r="BH216" s="142">
        <f t="shared" si="27"/>
        <v>0</v>
      </c>
      <c r="BI216" s="142">
        <f t="shared" si="28"/>
        <v>0</v>
      </c>
      <c r="BJ216" s="17" t="s">
        <v>87</v>
      </c>
      <c r="BK216" s="142">
        <f t="shared" si="29"/>
        <v>0</v>
      </c>
      <c r="BL216" s="17" t="s">
        <v>253</v>
      </c>
      <c r="BM216" s="141" t="s">
        <v>600</v>
      </c>
    </row>
    <row r="217" spans="2:65" s="1" customFormat="1" ht="16.5" customHeight="1">
      <c r="B217" s="32"/>
      <c r="C217" s="130" t="s">
        <v>601</v>
      </c>
      <c r="D217" s="130" t="s">
        <v>249</v>
      </c>
      <c r="E217" s="131" t="s">
        <v>602</v>
      </c>
      <c r="F217" s="132" t="s">
        <v>603</v>
      </c>
      <c r="G217" s="133" t="s">
        <v>528</v>
      </c>
      <c r="H217" s="134">
        <v>35</v>
      </c>
      <c r="I217" s="135"/>
      <c r="J217" s="136">
        <f t="shared" si="20"/>
        <v>0</v>
      </c>
      <c r="K217" s="132" t="s">
        <v>1</v>
      </c>
      <c r="L217" s="32"/>
      <c r="M217" s="137" t="s">
        <v>1</v>
      </c>
      <c r="N217" s="138" t="s">
        <v>45</v>
      </c>
      <c r="P217" s="139">
        <f t="shared" si="21"/>
        <v>0</v>
      </c>
      <c r="Q217" s="139">
        <v>0</v>
      </c>
      <c r="R217" s="139">
        <f t="shared" si="22"/>
        <v>0</v>
      </c>
      <c r="S217" s="139">
        <v>0</v>
      </c>
      <c r="T217" s="140">
        <f t="shared" si="23"/>
        <v>0</v>
      </c>
      <c r="AR217" s="141" t="s">
        <v>253</v>
      </c>
      <c r="AT217" s="141" t="s">
        <v>249</v>
      </c>
      <c r="AU217" s="141" t="s">
        <v>89</v>
      </c>
      <c r="AY217" s="17" t="s">
        <v>248</v>
      </c>
      <c r="BE217" s="142">
        <f t="shared" si="24"/>
        <v>0</v>
      </c>
      <c r="BF217" s="142">
        <f t="shared" si="25"/>
        <v>0</v>
      </c>
      <c r="BG217" s="142">
        <f t="shared" si="26"/>
        <v>0</v>
      </c>
      <c r="BH217" s="142">
        <f t="shared" si="27"/>
        <v>0</v>
      </c>
      <c r="BI217" s="142">
        <f t="shared" si="28"/>
        <v>0</v>
      </c>
      <c r="BJ217" s="17" t="s">
        <v>87</v>
      </c>
      <c r="BK217" s="142">
        <f t="shared" si="29"/>
        <v>0</v>
      </c>
      <c r="BL217" s="17" t="s">
        <v>253</v>
      </c>
      <c r="BM217" s="141" t="s">
        <v>604</v>
      </c>
    </row>
    <row r="218" spans="2:65" s="1" customFormat="1" ht="16.5" customHeight="1">
      <c r="B218" s="32"/>
      <c r="C218" s="130" t="s">
        <v>605</v>
      </c>
      <c r="D218" s="130" t="s">
        <v>249</v>
      </c>
      <c r="E218" s="131" t="s">
        <v>606</v>
      </c>
      <c r="F218" s="132" t="s">
        <v>607</v>
      </c>
      <c r="G218" s="133" t="s">
        <v>528</v>
      </c>
      <c r="H218" s="134">
        <v>80</v>
      </c>
      <c r="I218" s="135"/>
      <c r="J218" s="136">
        <f t="shared" si="20"/>
        <v>0</v>
      </c>
      <c r="K218" s="132" t="s">
        <v>1</v>
      </c>
      <c r="L218" s="32"/>
      <c r="M218" s="137" t="s">
        <v>1</v>
      </c>
      <c r="N218" s="138" t="s">
        <v>45</v>
      </c>
      <c r="P218" s="139">
        <f t="shared" si="21"/>
        <v>0</v>
      </c>
      <c r="Q218" s="139">
        <v>0</v>
      </c>
      <c r="R218" s="139">
        <f t="shared" si="22"/>
        <v>0</v>
      </c>
      <c r="S218" s="139">
        <v>0</v>
      </c>
      <c r="T218" s="140">
        <f t="shared" si="23"/>
        <v>0</v>
      </c>
      <c r="AR218" s="141" t="s">
        <v>253</v>
      </c>
      <c r="AT218" s="141" t="s">
        <v>249</v>
      </c>
      <c r="AU218" s="141" t="s">
        <v>89</v>
      </c>
      <c r="AY218" s="17" t="s">
        <v>248</v>
      </c>
      <c r="BE218" s="142">
        <f t="shared" si="24"/>
        <v>0</v>
      </c>
      <c r="BF218" s="142">
        <f t="shared" si="25"/>
        <v>0</v>
      </c>
      <c r="BG218" s="142">
        <f t="shared" si="26"/>
        <v>0</v>
      </c>
      <c r="BH218" s="142">
        <f t="shared" si="27"/>
        <v>0</v>
      </c>
      <c r="BI218" s="142">
        <f t="shared" si="28"/>
        <v>0</v>
      </c>
      <c r="BJ218" s="17" t="s">
        <v>87</v>
      </c>
      <c r="BK218" s="142">
        <f t="shared" si="29"/>
        <v>0</v>
      </c>
      <c r="BL218" s="17" t="s">
        <v>253</v>
      </c>
      <c r="BM218" s="141" t="s">
        <v>608</v>
      </c>
    </row>
    <row r="219" spans="2:65" s="1" customFormat="1" ht="16.5" customHeight="1">
      <c r="B219" s="32"/>
      <c r="C219" s="130" t="s">
        <v>609</v>
      </c>
      <c r="D219" s="130" t="s">
        <v>249</v>
      </c>
      <c r="E219" s="131" t="s">
        <v>610</v>
      </c>
      <c r="F219" s="132" t="s">
        <v>611</v>
      </c>
      <c r="G219" s="133" t="s">
        <v>258</v>
      </c>
      <c r="H219" s="134">
        <v>1</v>
      </c>
      <c r="I219" s="135"/>
      <c r="J219" s="136">
        <f t="shared" si="20"/>
        <v>0</v>
      </c>
      <c r="K219" s="132" t="s">
        <v>1</v>
      </c>
      <c r="L219" s="32"/>
      <c r="M219" s="137" t="s">
        <v>1</v>
      </c>
      <c r="N219" s="138" t="s">
        <v>45</v>
      </c>
      <c r="P219" s="139">
        <f t="shared" si="21"/>
        <v>0</v>
      </c>
      <c r="Q219" s="139">
        <v>0</v>
      </c>
      <c r="R219" s="139">
        <f t="shared" si="22"/>
        <v>0</v>
      </c>
      <c r="S219" s="139">
        <v>0</v>
      </c>
      <c r="T219" s="140">
        <f t="shared" si="23"/>
        <v>0</v>
      </c>
      <c r="AR219" s="141" t="s">
        <v>253</v>
      </c>
      <c r="AT219" s="141" t="s">
        <v>249</v>
      </c>
      <c r="AU219" s="141" t="s">
        <v>89</v>
      </c>
      <c r="AY219" s="17" t="s">
        <v>248</v>
      </c>
      <c r="BE219" s="142">
        <f t="shared" si="24"/>
        <v>0</v>
      </c>
      <c r="BF219" s="142">
        <f t="shared" si="25"/>
        <v>0</v>
      </c>
      <c r="BG219" s="142">
        <f t="shared" si="26"/>
        <v>0</v>
      </c>
      <c r="BH219" s="142">
        <f t="shared" si="27"/>
        <v>0</v>
      </c>
      <c r="BI219" s="142">
        <f t="shared" si="28"/>
        <v>0</v>
      </c>
      <c r="BJ219" s="17" t="s">
        <v>87</v>
      </c>
      <c r="BK219" s="142">
        <f t="shared" si="29"/>
        <v>0</v>
      </c>
      <c r="BL219" s="17" t="s">
        <v>253</v>
      </c>
      <c r="BM219" s="141" t="s">
        <v>612</v>
      </c>
    </row>
    <row r="220" spans="2:65" s="1" customFormat="1" ht="16.5" customHeight="1">
      <c r="B220" s="32"/>
      <c r="C220" s="130" t="s">
        <v>613</v>
      </c>
      <c r="D220" s="130" t="s">
        <v>249</v>
      </c>
      <c r="E220" s="131" t="s">
        <v>614</v>
      </c>
      <c r="F220" s="132" t="s">
        <v>615</v>
      </c>
      <c r="G220" s="133" t="s">
        <v>252</v>
      </c>
      <c r="H220" s="134">
        <v>2</v>
      </c>
      <c r="I220" s="135"/>
      <c r="J220" s="136">
        <f t="shared" si="20"/>
        <v>0</v>
      </c>
      <c r="K220" s="132" t="s">
        <v>1</v>
      </c>
      <c r="L220" s="32"/>
      <c r="M220" s="137" t="s">
        <v>1</v>
      </c>
      <c r="N220" s="138" t="s">
        <v>45</v>
      </c>
      <c r="P220" s="139">
        <f t="shared" si="21"/>
        <v>0</v>
      </c>
      <c r="Q220" s="139">
        <v>0</v>
      </c>
      <c r="R220" s="139">
        <f t="shared" si="22"/>
        <v>0</v>
      </c>
      <c r="S220" s="139">
        <v>0</v>
      </c>
      <c r="T220" s="140">
        <f t="shared" si="23"/>
        <v>0</v>
      </c>
      <c r="AR220" s="141" t="s">
        <v>253</v>
      </c>
      <c r="AT220" s="141" t="s">
        <v>249</v>
      </c>
      <c r="AU220" s="141" t="s">
        <v>89</v>
      </c>
      <c r="AY220" s="17" t="s">
        <v>248</v>
      </c>
      <c r="BE220" s="142">
        <f t="shared" si="24"/>
        <v>0</v>
      </c>
      <c r="BF220" s="142">
        <f t="shared" si="25"/>
        <v>0</v>
      </c>
      <c r="BG220" s="142">
        <f t="shared" si="26"/>
        <v>0</v>
      </c>
      <c r="BH220" s="142">
        <f t="shared" si="27"/>
        <v>0</v>
      </c>
      <c r="BI220" s="142">
        <f t="shared" si="28"/>
        <v>0</v>
      </c>
      <c r="BJ220" s="17" t="s">
        <v>87</v>
      </c>
      <c r="BK220" s="142">
        <f t="shared" si="29"/>
        <v>0</v>
      </c>
      <c r="BL220" s="17" t="s">
        <v>253</v>
      </c>
      <c r="BM220" s="141" t="s">
        <v>616</v>
      </c>
    </row>
    <row r="221" spans="2:65" s="1" customFormat="1" ht="16.5" customHeight="1">
      <c r="B221" s="32"/>
      <c r="C221" s="130" t="s">
        <v>617</v>
      </c>
      <c r="D221" s="130" t="s">
        <v>249</v>
      </c>
      <c r="E221" s="131" t="s">
        <v>618</v>
      </c>
      <c r="F221" s="132" t="s">
        <v>619</v>
      </c>
      <c r="G221" s="133" t="s">
        <v>252</v>
      </c>
      <c r="H221" s="134">
        <v>6</v>
      </c>
      <c r="I221" s="135"/>
      <c r="J221" s="136">
        <f t="shared" si="20"/>
        <v>0</v>
      </c>
      <c r="K221" s="132" t="s">
        <v>1</v>
      </c>
      <c r="L221" s="32"/>
      <c r="M221" s="137" t="s">
        <v>1</v>
      </c>
      <c r="N221" s="138" t="s">
        <v>45</v>
      </c>
      <c r="P221" s="139">
        <f t="shared" si="21"/>
        <v>0</v>
      </c>
      <c r="Q221" s="139">
        <v>0</v>
      </c>
      <c r="R221" s="139">
        <f t="shared" si="22"/>
        <v>0</v>
      </c>
      <c r="S221" s="139">
        <v>0</v>
      </c>
      <c r="T221" s="140">
        <f t="shared" si="23"/>
        <v>0</v>
      </c>
      <c r="AR221" s="141" t="s">
        <v>253</v>
      </c>
      <c r="AT221" s="141" t="s">
        <v>249</v>
      </c>
      <c r="AU221" s="141" t="s">
        <v>89</v>
      </c>
      <c r="AY221" s="17" t="s">
        <v>248</v>
      </c>
      <c r="BE221" s="142">
        <f t="shared" si="24"/>
        <v>0</v>
      </c>
      <c r="BF221" s="142">
        <f t="shared" si="25"/>
        <v>0</v>
      </c>
      <c r="BG221" s="142">
        <f t="shared" si="26"/>
        <v>0</v>
      </c>
      <c r="BH221" s="142">
        <f t="shared" si="27"/>
        <v>0</v>
      </c>
      <c r="BI221" s="142">
        <f t="shared" si="28"/>
        <v>0</v>
      </c>
      <c r="BJ221" s="17" t="s">
        <v>87</v>
      </c>
      <c r="BK221" s="142">
        <f t="shared" si="29"/>
        <v>0</v>
      </c>
      <c r="BL221" s="17" t="s">
        <v>253</v>
      </c>
      <c r="BM221" s="141" t="s">
        <v>620</v>
      </c>
    </row>
    <row r="222" spans="2:65" s="1" customFormat="1" ht="16.5" customHeight="1">
      <c r="B222" s="32"/>
      <c r="C222" s="130" t="s">
        <v>621</v>
      </c>
      <c r="D222" s="130" t="s">
        <v>249</v>
      </c>
      <c r="E222" s="131" t="s">
        <v>622</v>
      </c>
      <c r="F222" s="132" t="s">
        <v>623</v>
      </c>
      <c r="G222" s="133" t="s">
        <v>252</v>
      </c>
      <c r="H222" s="134">
        <v>14</v>
      </c>
      <c r="I222" s="135"/>
      <c r="J222" s="136">
        <f t="shared" si="20"/>
        <v>0</v>
      </c>
      <c r="K222" s="132" t="s">
        <v>1</v>
      </c>
      <c r="L222" s="32"/>
      <c r="M222" s="137" t="s">
        <v>1</v>
      </c>
      <c r="N222" s="138" t="s">
        <v>45</v>
      </c>
      <c r="P222" s="139">
        <f t="shared" si="21"/>
        <v>0</v>
      </c>
      <c r="Q222" s="139">
        <v>0</v>
      </c>
      <c r="R222" s="139">
        <f t="shared" si="22"/>
        <v>0</v>
      </c>
      <c r="S222" s="139">
        <v>0</v>
      </c>
      <c r="T222" s="140">
        <f t="shared" si="23"/>
        <v>0</v>
      </c>
      <c r="AR222" s="141" t="s">
        <v>253</v>
      </c>
      <c r="AT222" s="141" t="s">
        <v>249</v>
      </c>
      <c r="AU222" s="141" t="s">
        <v>89</v>
      </c>
      <c r="AY222" s="17" t="s">
        <v>248</v>
      </c>
      <c r="BE222" s="142">
        <f t="shared" si="24"/>
        <v>0</v>
      </c>
      <c r="BF222" s="142">
        <f t="shared" si="25"/>
        <v>0</v>
      </c>
      <c r="BG222" s="142">
        <f t="shared" si="26"/>
        <v>0</v>
      </c>
      <c r="BH222" s="142">
        <f t="shared" si="27"/>
        <v>0</v>
      </c>
      <c r="BI222" s="142">
        <f t="shared" si="28"/>
        <v>0</v>
      </c>
      <c r="BJ222" s="17" t="s">
        <v>87</v>
      </c>
      <c r="BK222" s="142">
        <f t="shared" si="29"/>
        <v>0</v>
      </c>
      <c r="BL222" s="17" t="s">
        <v>253</v>
      </c>
      <c r="BM222" s="141" t="s">
        <v>624</v>
      </c>
    </row>
    <row r="223" spans="2:65" s="1" customFormat="1" ht="21.75" customHeight="1">
      <c r="B223" s="32"/>
      <c r="C223" s="130" t="s">
        <v>625</v>
      </c>
      <c r="D223" s="130" t="s">
        <v>249</v>
      </c>
      <c r="E223" s="131" t="s">
        <v>626</v>
      </c>
      <c r="F223" s="132" t="s">
        <v>627</v>
      </c>
      <c r="G223" s="133" t="s">
        <v>252</v>
      </c>
      <c r="H223" s="134">
        <v>1</v>
      </c>
      <c r="I223" s="135"/>
      <c r="J223" s="136">
        <f t="shared" si="20"/>
        <v>0</v>
      </c>
      <c r="K223" s="132" t="s">
        <v>1</v>
      </c>
      <c r="L223" s="32"/>
      <c r="M223" s="137" t="s">
        <v>1</v>
      </c>
      <c r="N223" s="138" t="s">
        <v>45</v>
      </c>
      <c r="P223" s="139">
        <f t="shared" si="21"/>
        <v>0</v>
      </c>
      <c r="Q223" s="139">
        <v>0</v>
      </c>
      <c r="R223" s="139">
        <f t="shared" si="22"/>
        <v>0</v>
      </c>
      <c r="S223" s="139">
        <v>0</v>
      </c>
      <c r="T223" s="140">
        <f t="shared" si="23"/>
        <v>0</v>
      </c>
      <c r="AR223" s="141" t="s">
        <v>253</v>
      </c>
      <c r="AT223" s="141" t="s">
        <v>249</v>
      </c>
      <c r="AU223" s="141" t="s">
        <v>89</v>
      </c>
      <c r="AY223" s="17" t="s">
        <v>248</v>
      </c>
      <c r="BE223" s="142">
        <f t="shared" si="24"/>
        <v>0</v>
      </c>
      <c r="BF223" s="142">
        <f t="shared" si="25"/>
        <v>0</v>
      </c>
      <c r="BG223" s="142">
        <f t="shared" si="26"/>
        <v>0</v>
      </c>
      <c r="BH223" s="142">
        <f t="shared" si="27"/>
        <v>0</v>
      </c>
      <c r="BI223" s="142">
        <f t="shared" si="28"/>
        <v>0</v>
      </c>
      <c r="BJ223" s="17" t="s">
        <v>87</v>
      </c>
      <c r="BK223" s="142">
        <f t="shared" si="29"/>
        <v>0</v>
      </c>
      <c r="BL223" s="17" t="s">
        <v>253</v>
      </c>
      <c r="BM223" s="141" t="s">
        <v>628</v>
      </c>
    </row>
    <row r="224" spans="2:65" s="1" customFormat="1" ht="21.75" customHeight="1">
      <c r="B224" s="32"/>
      <c r="C224" s="130" t="s">
        <v>629</v>
      </c>
      <c r="D224" s="130" t="s">
        <v>249</v>
      </c>
      <c r="E224" s="131" t="s">
        <v>630</v>
      </c>
      <c r="F224" s="132" t="s">
        <v>631</v>
      </c>
      <c r="G224" s="133" t="s">
        <v>252</v>
      </c>
      <c r="H224" s="134">
        <v>5</v>
      </c>
      <c r="I224" s="135"/>
      <c r="J224" s="136">
        <f t="shared" si="20"/>
        <v>0</v>
      </c>
      <c r="K224" s="132" t="s">
        <v>1</v>
      </c>
      <c r="L224" s="32"/>
      <c r="M224" s="137" t="s">
        <v>1</v>
      </c>
      <c r="N224" s="138" t="s">
        <v>45</v>
      </c>
      <c r="P224" s="139">
        <f t="shared" si="21"/>
        <v>0</v>
      </c>
      <c r="Q224" s="139">
        <v>0</v>
      </c>
      <c r="R224" s="139">
        <f t="shared" si="22"/>
        <v>0</v>
      </c>
      <c r="S224" s="139">
        <v>0</v>
      </c>
      <c r="T224" s="140">
        <f t="shared" si="23"/>
        <v>0</v>
      </c>
      <c r="AR224" s="141" t="s">
        <v>253</v>
      </c>
      <c r="AT224" s="141" t="s">
        <v>249</v>
      </c>
      <c r="AU224" s="141" t="s">
        <v>89</v>
      </c>
      <c r="AY224" s="17" t="s">
        <v>248</v>
      </c>
      <c r="BE224" s="142">
        <f t="shared" si="24"/>
        <v>0</v>
      </c>
      <c r="BF224" s="142">
        <f t="shared" si="25"/>
        <v>0</v>
      </c>
      <c r="BG224" s="142">
        <f t="shared" si="26"/>
        <v>0</v>
      </c>
      <c r="BH224" s="142">
        <f t="shared" si="27"/>
        <v>0</v>
      </c>
      <c r="BI224" s="142">
        <f t="shared" si="28"/>
        <v>0</v>
      </c>
      <c r="BJ224" s="17" t="s">
        <v>87</v>
      </c>
      <c r="BK224" s="142">
        <f t="shared" si="29"/>
        <v>0</v>
      </c>
      <c r="BL224" s="17" t="s">
        <v>253</v>
      </c>
      <c r="BM224" s="141" t="s">
        <v>632</v>
      </c>
    </row>
    <row r="225" spans="2:65" s="1" customFormat="1" ht="21.75" customHeight="1">
      <c r="B225" s="32"/>
      <c r="C225" s="130" t="s">
        <v>633</v>
      </c>
      <c r="D225" s="130" t="s">
        <v>249</v>
      </c>
      <c r="E225" s="131" t="s">
        <v>634</v>
      </c>
      <c r="F225" s="132" t="s">
        <v>635</v>
      </c>
      <c r="G225" s="133" t="s">
        <v>252</v>
      </c>
      <c r="H225" s="134">
        <v>23</v>
      </c>
      <c r="I225" s="135"/>
      <c r="J225" s="136">
        <f t="shared" si="20"/>
        <v>0</v>
      </c>
      <c r="K225" s="132" t="s">
        <v>1</v>
      </c>
      <c r="L225" s="32"/>
      <c r="M225" s="137" t="s">
        <v>1</v>
      </c>
      <c r="N225" s="138" t="s">
        <v>45</v>
      </c>
      <c r="P225" s="139">
        <f t="shared" si="21"/>
        <v>0</v>
      </c>
      <c r="Q225" s="139">
        <v>0</v>
      </c>
      <c r="R225" s="139">
        <f t="shared" si="22"/>
        <v>0</v>
      </c>
      <c r="S225" s="139">
        <v>0</v>
      </c>
      <c r="T225" s="140">
        <f t="shared" si="23"/>
        <v>0</v>
      </c>
      <c r="AR225" s="141" t="s">
        <v>253</v>
      </c>
      <c r="AT225" s="141" t="s">
        <v>249</v>
      </c>
      <c r="AU225" s="141" t="s">
        <v>89</v>
      </c>
      <c r="AY225" s="17" t="s">
        <v>248</v>
      </c>
      <c r="BE225" s="142">
        <f t="shared" si="24"/>
        <v>0</v>
      </c>
      <c r="BF225" s="142">
        <f t="shared" si="25"/>
        <v>0</v>
      </c>
      <c r="BG225" s="142">
        <f t="shared" si="26"/>
        <v>0</v>
      </c>
      <c r="BH225" s="142">
        <f t="shared" si="27"/>
        <v>0</v>
      </c>
      <c r="BI225" s="142">
        <f t="shared" si="28"/>
        <v>0</v>
      </c>
      <c r="BJ225" s="17" t="s">
        <v>87</v>
      </c>
      <c r="BK225" s="142">
        <f t="shared" si="29"/>
        <v>0</v>
      </c>
      <c r="BL225" s="17" t="s">
        <v>253</v>
      </c>
      <c r="BM225" s="141" t="s">
        <v>636</v>
      </c>
    </row>
    <row r="226" spans="2:65" s="1" customFormat="1" ht="21.75" customHeight="1">
      <c r="B226" s="32"/>
      <c r="C226" s="130" t="s">
        <v>637</v>
      </c>
      <c r="D226" s="130" t="s">
        <v>249</v>
      </c>
      <c r="E226" s="131" t="s">
        <v>638</v>
      </c>
      <c r="F226" s="132" t="s">
        <v>639</v>
      </c>
      <c r="G226" s="133" t="s">
        <v>252</v>
      </c>
      <c r="H226" s="134">
        <v>20</v>
      </c>
      <c r="I226" s="135"/>
      <c r="J226" s="136">
        <f t="shared" si="20"/>
        <v>0</v>
      </c>
      <c r="K226" s="132" t="s">
        <v>1</v>
      </c>
      <c r="L226" s="32"/>
      <c r="M226" s="137" t="s">
        <v>1</v>
      </c>
      <c r="N226" s="138" t="s">
        <v>45</v>
      </c>
      <c r="P226" s="139">
        <f t="shared" si="21"/>
        <v>0</v>
      </c>
      <c r="Q226" s="139">
        <v>0</v>
      </c>
      <c r="R226" s="139">
        <f t="shared" si="22"/>
        <v>0</v>
      </c>
      <c r="S226" s="139">
        <v>0</v>
      </c>
      <c r="T226" s="140">
        <f t="shared" si="23"/>
        <v>0</v>
      </c>
      <c r="AR226" s="141" t="s">
        <v>253</v>
      </c>
      <c r="AT226" s="141" t="s">
        <v>249</v>
      </c>
      <c r="AU226" s="141" t="s">
        <v>89</v>
      </c>
      <c r="AY226" s="17" t="s">
        <v>248</v>
      </c>
      <c r="BE226" s="142">
        <f t="shared" si="24"/>
        <v>0</v>
      </c>
      <c r="BF226" s="142">
        <f t="shared" si="25"/>
        <v>0</v>
      </c>
      <c r="BG226" s="142">
        <f t="shared" si="26"/>
        <v>0</v>
      </c>
      <c r="BH226" s="142">
        <f t="shared" si="27"/>
        <v>0</v>
      </c>
      <c r="BI226" s="142">
        <f t="shared" si="28"/>
        <v>0</v>
      </c>
      <c r="BJ226" s="17" t="s">
        <v>87</v>
      </c>
      <c r="BK226" s="142">
        <f t="shared" si="29"/>
        <v>0</v>
      </c>
      <c r="BL226" s="17" t="s">
        <v>253</v>
      </c>
      <c r="BM226" s="141" t="s">
        <v>640</v>
      </c>
    </row>
    <row r="227" spans="2:65" s="1" customFormat="1" ht="24.2" customHeight="1">
      <c r="B227" s="32"/>
      <c r="C227" s="130" t="s">
        <v>641</v>
      </c>
      <c r="D227" s="130" t="s">
        <v>249</v>
      </c>
      <c r="E227" s="131" t="s">
        <v>642</v>
      </c>
      <c r="F227" s="132" t="s">
        <v>643</v>
      </c>
      <c r="G227" s="133" t="s">
        <v>252</v>
      </c>
      <c r="H227" s="134">
        <v>6</v>
      </c>
      <c r="I227" s="135"/>
      <c r="J227" s="136">
        <f t="shared" si="20"/>
        <v>0</v>
      </c>
      <c r="K227" s="132" t="s">
        <v>1</v>
      </c>
      <c r="L227" s="32"/>
      <c r="M227" s="137" t="s">
        <v>1</v>
      </c>
      <c r="N227" s="138" t="s">
        <v>45</v>
      </c>
      <c r="P227" s="139">
        <f t="shared" si="21"/>
        <v>0</v>
      </c>
      <c r="Q227" s="139">
        <v>0</v>
      </c>
      <c r="R227" s="139">
        <f t="shared" si="22"/>
        <v>0</v>
      </c>
      <c r="S227" s="139">
        <v>0</v>
      </c>
      <c r="T227" s="140">
        <f t="shared" si="23"/>
        <v>0</v>
      </c>
      <c r="AR227" s="141" t="s">
        <v>253</v>
      </c>
      <c r="AT227" s="141" t="s">
        <v>249</v>
      </c>
      <c r="AU227" s="141" t="s">
        <v>89</v>
      </c>
      <c r="AY227" s="17" t="s">
        <v>248</v>
      </c>
      <c r="BE227" s="142">
        <f t="shared" si="24"/>
        <v>0</v>
      </c>
      <c r="BF227" s="142">
        <f t="shared" si="25"/>
        <v>0</v>
      </c>
      <c r="BG227" s="142">
        <f t="shared" si="26"/>
        <v>0</v>
      </c>
      <c r="BH227" s="142">
        <f t="shared" si="27"/>
        <v>0</v>
      </c>
      <c r="BI227" s="142">
        <f t="shared" si="28"/>
        <v>0</v>
      </c>
      <c r="BJ227" s="17" t="s">
        <v>87</v>
      </c>
      <c r="BK227" s="142">
        <f t="shared" si="29"/>
        <v>0</v>
      </c>
      <c r="BL227" s="17" t="s">
        <v>253</v>
      </c>
      <c r="BM227" s="141" t="s">
        <v>644</v>
      </c>
    </row>
    <row r="228" spans="2:65" s="1" customFormat="1" ht="24.2" customHeight="1">
      <c r="B228" s="32"/>
      <c r="C228" s="130" t="s">
        <v>645</v>
      </c>
      <c r="D228" s="130" t="s">
        <v>249</v>
      </c>
      <c r="E228" s="131" t="s">
        <v>646</v>
      </c>
      <c r="F228" s="132" t="s">
        <v>647</v>
      </c>
      <c r="G228" s="133" t="s">
        <v>528</v>
      </c>
      <c r="H228" s="134">
        <v>15</v>
      </c>
      <c r="I228" s="135"/>
      <c r="J228" s="136">
        <f t="shared" si="20"/>
        <v>0</v>
      </c>
      <c r="K228" s="132" t="s">
        <v>1</v>
      </c>
      <c r="L228" s="32"/>
      <c r="M228" s="137" t="s">
        <v>1</v>
      </c>
      <c r="N228" s="138" t="s">
        <v>45</v>
      </c>
      <c r="P228" s="139">
        <f t="shared" si="21"/>
        <v>0</v>
      </c>
      <c r="Q228" s="139">
        <v>0</v>
      </c>
      <c r="R228" s="139">
        <f t="shared" si="22"/>
        <v>0</v>
      </c>
      <c r="S228" s="139">
        <v>0</v>
      </c>
      <c r="T228" s="140">
        <f t="shared" si="23"/>
        <v>0</v>
      </c>
      <c r="AR228" s="141" t="s">
        <v>253</v>
      </c>
      <c r="AT228" s="141" t="s">
        <v>249</v>
      </c>
      <c r="AU228" s="141" t="s">
        <v>89</v>
      </c>
      <c r="AY228" s="17" t="s">
        <v>248</v>
      </c>
      <c r="BE228" s="142">
        <f t="shared" si="24"/>
        <v>0</v>
      </c>
      <c r="BF228" s="142">
        <f t="shared" si="25"/>
        <v>0</v>
      </c>
      <c r="BG228" s="142">
        <f t="shared" si="26"/>
        <v>0</v>
      </c>
      <c r="BH228" s="142">
        <f t="shared" si="27"/>
        <v>0</v>
      </c>
      <c r="BI228" s="142">
        <f t="shared" si="28"/>
        <v>0</v>
      </c>
      <c r="BJ228" s="17" t="s">
        <v>87</v>
      </c>
      <c r="BK228" s="142">
        <f t="shared" si="29"/>
        <v>0</v>
      </c>
      <c r="BL228" s="17" t="s">
        <v>253</v>
      </c>
      <c r="BM228" s="141" t="s">
        <v>648</v>
      </c>
    </row>
    <row r="229" spans="2:65" s="1" customFormat="1" ht="29.25">
      <c r="B229" s="32"/>
      <c r="D229" s="143" t="s">
        <v>255</v>
      </c>
      <c r="F229" s="144" t="s">
        <v>649</v>
      </c>
      <c r="I229" s="145"/>
      <c r="L229" s="32"/>
      <c r="M229" s="146"/>
      <c r="T229" s="56"/>
      <c r="AT229" s="17" t="s">
        <v>255</v>
      </c>
      <c r="AU229" s="17" t="s">
        <v>89</v>
      </c>
    </row>
    <row r="230" spans="2:65" s="1" customFormat="1" ht="24.2" customHeight="1">
      <c r="B230" s="32"/>
      <c r="C230" s="130" t="s">
        <v>650</v>
      </c>
      <c r="D230" s="130" t="s">
        <v>249</v>
      </c>
      <c r="E230" s="131" t="s">
        <v>651</v>
      </c>
      <c r="F230" s="132" t="s">
        <v>652</v>
      </c>
      <c r="G230" s="133" t="s">
        <v>528</v>
      </c>
      <c r="H230" s="134">
        <v>10</v>
      </c>
      <c r="I230" s="135"/>
      <c r="J230" s="136">
        <f>ROUND(I230*H230,2)</f>
        <v>0</v>
      </c>
      <c r="K230" s="132" t="s">
        <v>1</v>
      </c>
      <c r="L230" s="32"/>
      <c r="M230" s="137" t="s">
        <v>1</v>
      </c>
      <c r="N230" s="138" t="s">
        <v>45</v>
      </c>
      <c r="P230" s="139">
        <f>O230*H230</f>
        <v>0</v>
      </c>
      <c r="Q230" s="139">
        <v>0</v>
      </c>
      <c r="R230" s="139">
        <f>Q230*H230</f>
        <v>0</v>
      </c>
      <c r="S230" s="139">
        <v>0</v>
      </c>
      <c r="T230" s="140">
        <f>S230*H230</f>
        <v>0</v>
      </c>
      <c r="AR230" s="141" t="s">
        <v>253</v>
      </c>
      <c r="AT230" s="141" t="s">
        <v>249</v>
      </c>
      <c r="AU230" s="141" t="s">
        <v>89</v>
      </c>
      <c r="AY230" s="17" t="s">
        <v>248</v>
      </c>
      <c r="BE230" s="142">
        <f>IF(N230="základní",J230,0)</f>
        <v>0</v>
      </c>
      <c r="BF230" s="142">
        <f>IF(N230="snížená",J230,0)</f>
        <v>0</v>
      </c>
      <c r="BG230" s="142">
        <f>IF(N230="zákl. přenesená",J230,0)</f>
        <v>0</v>
      </c>
      <c r="BH230" s="142">
        <f>IF(N230="sníž. přenesená",J230,0)</f>
        <v>0</v>
      </c>
      <c r="BI230" s="142">
        <f>IF(N230="nulová",J230,0)</f>
        <v>0</v>
      </c>
      <c r="BJ230" s="17" t="s">
        <v>87</v>
      </c>
      <c r="BK230" s="142">
        <f>ROUND(I230*H230,2)</f>
        <v>0</v>
      </c>
      <c r="BL230" s="17" t="s">
        <v>253</v>
      </c>
      <c r="BM230" s="141" t="s">
        <v>653</v>
      </c>
    </row>
    <row r="231" spans="2:65" s="1" customFormat="1" ht="29.25">
      <c r="B231" s="32"/>
      <c r="D231" s="143" t="s">
        <v>255</v>
      </c>
      <c r="F231" s="144" t="s">
        <v>649</v>
      </c>
      <c r="I231" s="145"/>
      <c r="L231" s="32"/>
      <c r="M231" s="146"/>
      <c r="T231" s="56"/>
      <c r="AT231" s="17" t="s">
        <v>255</v>
      </c>
      <c r="AU231" s="17" t="s">
        <v>89</v>
      </c>
    </row>
    <row r="232" spans="2:65" s="1" customFormat="1" ht="24.2" customHeight="1">
      <c r="B232" s="32"/>
      <c r="C232" s="130" t="s">
        <v>654</v>
      </c>
      <c r="D232" s="130" t="s">
        <v>249</v>
      </c>
      <c r="E232" s="131" t="s">
        <v>655</v>
      </c>
      <c r="F232" s="132" t="s">
        <v>656</v>
      </c>
      <c r="G232" s="133" t="s">
        <v>528</v>
      </c>
      <c r="H232" s="134">
        <v>8</v>
      </c>
      <c r="I232" s="135"/>
      <c r="J232" s="136">
        <f>ROUND(I232*H232,2)</f>
        <v>0</v>
      </c>
      <c r="K232" s="132" t="s">
        <v>1</v>
      </c>
      <c r="L232" s="32"/>
      <c r="M232" s="137" t="s">
        <v>1</v>
      </c>
      <c r="N232" s="138" t="s">
        <v>45</v>
      </c>
      <c r="P232" s="139">
        <f>O232*H232</f>
        <v>0</v>
      </c>
      <c r="Q232" s="139">
        <v>0</v>
      </c>
      <c r="R232" s="139">
        <f>Q232*H232</f>
        <v>0</v>
      </c>
      <c r="S232" s="139">
        <v>0</v>
      </c>
      <c r="T232" s="140">
        <f>S232*H232</f>
        <v>0</v>
      </c>
      <c r="AR232" s="141" t="s">
        <v>253</v>
      </c>
      <c r="AT232" s="141" t="s">
        <v>249</v>
      </c>
      <c r="AU232" s="141" t="s">
        <v>89</v>
      </c>
      <c r="AY232" s="17" t="s">
        <v>248</v>
      </c>
      <c r="BE232" s="142">
        <f>IF(N232="základní",J232,0)</f>
        <v>0</v>
      </c>
      <c r="BF232" s="142">
        <f>IF(N232="snížená",J232,0)</f>
        <v>0</v>
      </c>
      <c r="BG232" s="142">
        <f>IF(N232="zákl. přenesená",J232,0)</f>
        <v>0</v>
      </c>
      <c r="BH232" s="142">
        <f>IF(N232="sníž. přenesená",J232,0)</f>
        <v>0</v>
      </c>
      <c r="BI232" s="142">
        <f>IF(N232="nulová",J232,0)</f>
        <v>0</v>
      </c>
      <c r="BJ232" s="17" t="s">
        <v>87</v>
      </c>
      <c r="BK232" s="142">
        <f>ROUND(I232*H232,2)</f>
        <v>0</v>
      </c>
      <c r="BL232" s="17" t="s">
        <v>253</v>
      </c>
      <c r="BM232" s="141" t="s">
        <v>657</v>
      </c>
    </row>
    <row r="233" spans="2:65" s="1" customFormat="1" ht="29.25">
      <c r="B233" s="32"/>
      <c r="D233" s="143" t="s">
        <v>255</v>
      </c>
      <c r="F233" s="144" t="s">
        <v>658</v>
      </c>
      <c r="I233" s="145"/>
      <c r="L233" s="32"/>
      <c r="M233" s="146"/>
      <c r="T233" s="56"/>
      <c r="AT233" s="17" t="s">
        <v>255</v>
      </c>
      <c r="AU233" s="17" t="s">
        <v>89</v>
      </c>
    </row>
    <row r="234" spans="2:65" s="1" customFormat="1" ht="24.2" customHeight="1">
      <c r="B234" s="32"/>
      <c r="C234" s="130" t="s">
        <v>659</v>
      </c>
      <c r="D234" s="130" t="s">
        <v>249</v>
      </c>
      <c r="E234" s="131" t="s">
        <v>660</v>
      </c>
      <c r="F234" s="132" t="s">
        <v>661</v>
      </c>
      <c r="G234" s="133" t="s">
        <v>528</v>
      </c>
      <c r="H234" s="134">
        <v>58</v>
      </c>
      <c r="I234" s="135"/>
      <c r="J234" s="136">
        <f>ROUND(I234*H234,2)</f>
        <v>0</v>
      </c>
      <c r="K234" s="132" t="s">
        <v>1</v>
      </c>
      <c r="L234" s="32"/>
      <c r="M234" s="137" t="s">
        <v>1</v>
      </c>
      <c r="N234" s="138" t="s">
        <v>45</v>
      </c>
      <c r="P234" s="139">
        <f>O234*H234</f>
        <v>0</v>
      </c>
      <c r="Q234" s="139">
        <v>0</v>
      </c>
      <c r="R234" s="139">
        <f>Q234*H234</f>
        <v>0</v>
      </c>
      <c r="S234" s="139">
        <v>0</v>
      </c>
      <c r="T234" s="140">
        <f>S234*H234</f>
        <v>0</v>
      </c>
      <c r="AR234" s="141" t="s">
        <v>253</v>
      </c>
      <c r="AT234" s="141" t="s">
        <v>249</v>
      </c>
      <c r="AU234" s="141" t="s">
        <v>89</v>
      </c>
      <c r="AY234" s="17" t="s">
        <v>248</v>
      </c>
      <c r="BE234" s="142">
        <f>IF(N234="základní",J234,0)</f>
        <v>0</v>
      </c>
      <c r="BF234" s="142">
        <f>IF(N234="snížená",J234,0)</f>
        <v>0</v>
      </c>
      <c r="BG234" s="142">
        <f>IF(N234="zákl. přenesená",J234,0)</f>
        <v>0</v>
      </c>
      <c r="BH234" s="142">
        <f>IF(N234="sníž. přenesená",J234,0)</f>
        <v>0</v>
      </c>
      <c r="BI234" s="142">
        <f>IF(N234="nulová",J234,0)</f>
        <v>0</v>
      </c>
      <c r="BJ234" s="17" t="s">
        <v>87</v>
      </c>
      <c r="BK234" s="142">
        <f>ROUND(I234*H234,2)</f>
        <v>0</v>
      </c>
      <c r="BL234" s="17" t="s">
        <v>253</v>
      </c>
      <c r="BM234" s="141" t="s">
        <v>662</v>
      </c>
    </row>
    <row r="235" spans="2:65" s="1" customFormat="1" ht="29.25">
      <c r="B235" s="32"/>
      <c r="D235" s="143" t="s">
        <v>255</v>
      </c>
      <c r="F235" s="144" t="s">
        <v>649</v>
      </c>
      <c r="I235" s="145"/>
      <c r="L235" s="32"/>
      <c r="M235" s="146"/>
      <c r="T235" s="56"/>
      <c r="AT235" s="17" t="s">
        <v>255</v>
      </c>
      <c r="AU235" s="17" t="s">
        <v>89</v>
      </c>
    </row>
    <row r="236" spans="2:65" s="1" customFormat="1" ht="24.2" customHeight="1">
      <c r="B236" s="32"/>
      <c r="C236" s="130" t="s">
        <v>663</v>
      </c>
      <c r="D236" s="130" t="s">
        <v>249</v>
      </c>
      <c r="E236" s="131" t="s">
        <v>664</v>
      </c>
      <c r="F236" s="132" t="s">
        <v>665</v>
      </c>
      <c r="G236" s="133" t="s">
        <v>528</v>
      </c>
      <c r="H236" s="134">
        <v>58</v>
      </c>
      <c r="I236" s="135"/>
      <c r="J236" s="136">
        <f>ROUND(I236*H236,2)</f>
        <v>0</v>
      </c>
      <c r="K236" s="132" t="s">
        <v>1</v>
      </c>
      <c r="L236" s="32"/>
      <c r="M236" s="137" t="s">
        <v>1</v>
      </c>
      <c r="N236" s="138" t="s">
        <v>45</v>
      </c>
      <c r="P236" s="139">
        <f>O236*H236</f>
        <v>0</v>
      </c>
      <c r="Q236" s="139">
        <v>0</v>
      </c>
      <c r="R236" s="139">
        <f>Q236*H236</f>
        <v>0</v>
      </c>
      <c r="S236" s="139">
        <v>0</v>
      </c>
      <c r="T236" s="140">
        <f>S236*H236</f>
        <v>0</v>
      </c>
      <c r="AR236" s="141" t="s">
        <v>253</v>
      </c>
      <c r="AT236" s="141" t="s">
        <v>249</v>
      </c>
      <c r="AU236" s="141" t="s">
        <v>89</v>
      </c>
      <c r="AY236" s="17" t="s">
        <v>248</v>
      </c>
      <c r="BE236" s="142">
        <f>IF(N236="základní",J236,0)</f>
        <v>0</v>
      </c>
      <c r="BF236" s="142">
        <f>IF(N236="snížená",J236,0)</f>
        <v>0</v>
      </c>
      <c r="BG236" s="142">
        <f>IF(N236="zákl. přenesená",J236,0)</f>
        <v>0</v>
      </c>
      <c r="BH236" s="142">
        <f>IF(N236="sníž. přenesená",J236,0)</f>
        <v>0</v>
      </c>
      <c r="BI236" s="142">
        <f>IF(N236="nulová",J236,0)</f>
        <v>0</v>
      </c>
      <c r="BJ236" s="17" t="s">
        <v>87</v>
      </c>
      <c r="BK236" s="142">
        <f>ROUND(I236*H236,2)</f>
        <v>0</v>
      </c>
      <c r="BL236" s="17" t="s">
        <v>253</v>
      </c>
      <c r="BM236" s="141" t="s">
        <v>666</v>
      </c>
    </row>
    <row r="237" spans="2:65" s="1" customFormat="1" ht="29.25">
      <c r="B237" s="32"/>
      <c r="D237" s="143" t="s">
        <v>255</v>
      </c>
      <c r="F237" s="144" t="s">
        <v>658</v>
      </c>
      <c r="I237" s="145"/>
      <c r="L237" s="32"/>
      <c r="M237" s="146"/>
      <c r="T237" s="56"/>
      <c r="AT237" s="17" t="s">
        <v>255</v>
      </c>
      <c r="AU237" s="17" t="s">
        <v>89</v>
      </c>
    </row>
    <row r="238" spans="2:65" s="1" customFormat="1" ht="24.2" customHeight="1">
      <c r="B238" s="32"/>
      <c r="C238" s="130" t="s">
        <v>667</v>
      </c>
      <c r="D238" s="130" t="s">
        <v>249</v>
      </c>
      <c r="E238" s="131" t="s">
        <v>668</v>
      </c>
      <c r="F238" s="132" t="s">
        <v>669</v>
      </c>
      <c r="G238" s="133" t="s">
        <v>528</v>
      </c>
      <c r="H238" s="134">
        <v>58</v>
      </c>
      <c r="I238" s="135"/>
      <c r="J238" s="136">
        <f>ROUND(I238*H238,2)</f>
        <v>0</v>
      </c>
      <c r="K238" s="132" t="s">
        <v>1</v>
      </c>
      <c r="L238" s="32"/>
      <c r="M238" s="137" t="s">
        <v>1</v>
      </c>
      <c r="N238" s="138" t="s">
        <v>45</v>
      </c>
      <c r="P238" s="139">
        <f>O238*H238</f>
        <v>0</v>
      </c>
      <c r="Q238" s="139">
        <v>0</v>
      </c>
      <c r="R238" s="139">
        <f>Q238*H238</f>
        <v>0</v>
      </c>
      <c r="S238" s="139">
        <v>0</v>
      </c>
      <c r="T238" s="140">
        <f>S238*H238</f>
        <v>0</v>
      </c>
      <c r="AR238" s="141" t="s">
        <v>253</v>
      </c>
      <c r="AT238" s="141" t="s">
        <v>249</v>
      </c>
      <c r="AU238" s="141" t="s">
        <v>89</v>
      </c>
      <c r="AY238" s="17" t="s">
        <v>248</v>
      </c>
      <c r="BE238" s="142">
        <f>IF(N238="základní",J238,0)</f>
        <v>0</v>
      </c>
      <c r="BF238" s="142">
        <f>IF(N238="snížená",J238,0)</f>
        <v>0</v>
      </c>
      <c r="BG238" s="142">
        <f>IF(N238="zákl. přenesená",J238,0)</f>
        <v>0</v>
      </c>
      <c r="BH238" s="142">
        <f>IF(N238="sníž. přenesená",J238,0)</f>
        <v>0</v>
      </c>
      <c r="BI238" s="142">
        <f>IF(N238="nulová",J238,0)</f>
        <v>0</v>
      </c>
      <c r="BJ238" s="17" t="s">
        <v>87</v>
      </c>
      <c r="BK238" s="142">
        <f>ROUND(I238*H238,2)</f>
        <v>0</v>
      </c>
      <c r="BL238" s="17" t="s">
        <v>253</v>
      </c>
      <c r="BM238" s="141" t="s">
        <v>670</v>
      </c>
    </row>
    <row r="239" spans="2:65" s="1" customFormat="1" ht="29.25">
      <c r="B239" s="32"/>
      <c r="D239" s="143" t="s">
        <v>255</v>
      </c>
      <c r="F239" s="144" t="s">
        <v>658</v>
      </c>
      <c r="I239" s="145"/>
      <c r="L239" s="32"/>
      <c r="M239" s="146"/>
      <c r="T239" s="56"/>
      <c r="AT239" s="17" t="s">
        <v>255</v>
      </c>
      <c r="AU239" s="17" t="s">
        <v>89</v>
      </c>
    </row>
    <row r="240" spans="2:65" s="1" customFormat="1" ht="24.2" customHeight="1">
      <c r="B240" s="32"/>
      <c r="C240" s="130" t="s">
        <v>671</v>
      </c>
      <c r="D240" s="130" t="s">
        <v>249</v>
      </c>
      <c r="E240" s="131" t="s">
        <v>672</v>
      </c>
      <c r="F240" s="132" t="s">
        <v>673</v>
      </c>
      <c r="G240" s="133" t="s">
        <v>528</v>
      </c>
      <c r="H240" s="134">
        <v>4</v>
      </c>
      <c r="I240" s="135"/>
      <c r="J240" s="136">
        <f>ROUND(I240*H240,2)</f>
        <v>0</v>
      </c>
      <c r="K240" s="132" t="s">
        <v>1</v>
      </c>
      <c r="L240" s="32"/>
      <c r="M240" s="137" t="s">
        <v>1</v>
      </c>
      <c r="N240" s="138" t="s">
        <v>45</v>
      </c>
      <c r="P240" s="139">
        <f>O240*H240</f>
        <v>0</v>
      </c>
      <c r="Q240" s="139">
        <v>0</v>
      </c>
      <c r="R240" s="139">
        <f>Q240*H240</f>
        <v>0</v>
      </c>
      <c r="S240" s="139">
        <v>0</v>
      </c>
      <c r="T240" s="140">
        <f>S240*H240</f>
        <v>0</v>
      </c>
      <c r="AR240" s="141" t="s">
        <v>253</v>
      </c>
      <c r="AT240" s="141" t="s">
        <v>249</v>
      </c>
      <c r="AU240" s="141" t="s">
        <v>89</v>
      </c>
      <c r="AY240" s="17" t="s">
        <v>248</v>
      </c>
      <c r="BE240" s="142">
        <f>IF(N240="základní",J240,0)</f>
        <v>0</v>
      </c>
      <c r="BF240" s="142">
        <f>IF(N240="snížená",J240,0)</f>
        <v>0</v>
      </c>
      <c r="BG240" s="142">
        <f>IF(N240="zákl. přenesená",J240,0)</f>
        <v>0</v>
      </c>
      <c r="BH240" s="142">
        <f>IF(N240="sníž. přenesená",J240,0)</f>
        <v>0</v>
      </c>
      <c r="BI240" s="142">
        <f>IF(N240="nulová",J240,0)</f>
        <v>0</v>
      </c>
      <c r="BJ240" s="17" t="s">
        <v>87</v>
      </c>
      <c r="BK240" s="142">
        <f>ROUND(I240*H240,2)</f>
        <v>0</v>
      </c>
      <c r="BL240" s="17" t="s">
        <v>253</v>
      </c>
      <c r="BM240" s="141" t="s">
        <v>674</v>
      </c>
    </row>
    <row r="241" spans="2:65" s="1" customFormat="1" ht="29.25">
      <c r="B241" s="32"/>
      <c r="D241" s="143" t="s">
        <v>255</v>
      </c>
      <c r="F241" s="144" t="s">
        <v>658</v>
      </c>
      <c r="I241" s="145"/>
      <c r="L241" s="32"/>
      <c r="M241" s="146"/>
      <c r="T241" s="56"/>
      <c r="AT241" s="17" t="s">
        <v>255</v>
      </c>
      <c r="AU241" s="17" t="s">
        <v>89</v>
      </c>
    </row>
    <row r="242" spans="2:65" s="1" customFormat="1" ht="24.2" customHeight="1">
      <c r="B242" s="32"/>
      <c r="C242" s="130" t="s">
        <v>675</v>
      </c>
      <c r="D242" s="130" t="s">
        <v>249</v>
      </c>
      <c r="E242" s="131" t="s">
        <v>676</v>
      </c>
      <c r="F242" s="132" t="s">
        <v>677</v>
      </c>
      <c r="G242" s="133" t="s">
        <v>528</v>
      </c>
      <c r="H242" s="134">
        <v>4</v>
      </c>
      <c r="I242" s="135"/>
      <c r="J242" s="136">
        <f>ROUND(I242*H242,2)</f>
        <v>0</v>
      </c>
      <c r="K242" s="132" t="s">
        <v>1</v>
      </c>
      <c r="L242" s="32"/>
      <c r="M242" s="137" t="s">
        <v>1</v>
      </c>
      <c r="N242" s="138" t="s">
        <v>45</v>
      </c>
      <c r="P242" s="139">
        <f>O242*H242</f>
        <v>0</v>
      </c>
      <c r="Q242" s="139">
        <v>0</v>
      </c>
      <c r="R242" s="139">
        <f>Q242*H242</f>
        <v>0</v>
      </c>
      <c r="S242" s="139">
        <v>0</v>
      </c>
      <c r="T242" s="140">
        <f>S242*H242</f>
        <v>0</v>
      </c>
      <c r="AR242" s="141" t="s">
        <v>253</v>
      </c>
      <c r="AT242" s="141" t="s">
        <v>249</v>
      </c>
      <c r="AU242" s="141" t="s">
        <v>89</v>
      </c>
      <c r="AY242" s="17" t="s">
        <v>248</v>
      </c>
      <c r="BE242" s="142">
        <f>IF(N242="základní",J242,0)</f>
        <v>0</v>
      </c>
      <c r="BF242" s="142">
        <f>IF(N242="snížená",J242,0)</f>
        <v>0</v>
      </c>
      <c r="BG242" s="142">
        <f>IF(N242="zákl. přenesená",J242,0)</f>
        <v>0</v>
      </c>
      <c r="BH242" s="142">
        <f>IF(N242="sníž. přenesená",J242,0)</f>
        <v>0</v>
      </c>
      <c r="BI242" s="142">
        <f>IF(N242="nulová",J242,0)</f>
        <v>0</v>
      </c>
      <c r="BJ242" s="17" t="s">
        <v>87</v>
      </c>
      <c r="BK242" s="142">
        <f>ROUND(I242*H242,2)</f>
        <v>0</v>
      </c>
      <c r="BL242" s="17" t="s">
        <v>253</v>
      </c>
      <c r="BM242" s="141" t="s">
        <v>678</v>
      </c>
    </row>
    <row r="243" spans="2:65" s="1" customFormat="1" ht="29.25">
      <c r="B243" s="32"/>
      <c r="D243" s="143" t="s">
        <v>255</v>
      </c>
      <c r="F243" s="144" t="s">
        <v>658</v>
      </c>
      <c r="I243" s="145"/>
      <c r="L243" s="32"/>
      <c r="M243" s="146"/>
      <c r="T243" s="56"/>
      <c r="AT243" s="17" t="s">
        <v>255</v>
      </c>
      <c r="AU243" s="17" t="s">
        <v>89</v>
      </c>
    </row>
    <row r="244" spans="2:65" s="1" customFormat="1" ht="24.2" customHeight="1">
      <c r="B244" s="32"/>
      <c r="C244" s="130" t="s">
        <v>679</v>
      </c>
      <c r="D244" s="130" t="s">
        <v>249</v>
      </c>
      <c r="E244" s="131" t="s">
        <v>680</v>
      </c>
      <c r="F244" s="132" t="s">
        <v>681</v>
      </c>
      <c r="G244" s="133" t="s">
        <v>528</v>
      </c>
      <c r="H244" s="134">
        <v>6</v>
      </c>
      <c r="I244" s="135"/>
      <c r="J244" s="136">
        <f>ROUND(I244*H244,2)</f>
        <v>0</v>
      </c>
      <c r="K244" s="132" t="s">
        <v>1</v>
      </c>
      <c r="L244" s="32"/>
      <c r="M244" s="137" t="s">
        <v>1</v>
      </c>
      <c r="N244" s="138" t="s">
        <v>45</v>
      </c>
      <c r="P244" s="139">
        <f>O244*H244</f>
        <v>0</v>
      </c>
      <c r="Q244" s="139">
        <v>0</v>
      </c>
      <c r="R244" s="139">
        <f>Q244*H244</f>
        <v>0</v>
      </c>
      <c r="S244" s="139">
        <v>0</v>
      </c>
      <c r="T244" s="140">
        <f>S244*H244</f>
        <v>0</v>
      </c>
      <c r="AR244" s="141" t="s">
        <v>253</v>
      </c>
      <c r="AT244" s="141" t="s">
        <v>249</v>
      </c>
      <c r="AU244" s="141" t="s">
        <v>89</v>
      </c>
      <c r="AY244" s="17" t="s">
        <v>248</v>
      </c>
      <c r="BE244" s="142">
        <f>IF(N244="základní",J244,0)</f>
        <v>0</v>
      </c>
      <c r="BF244" s="142">
        <f>IF(N244="snížená",J244,0)</f>
        <v>0</v>
      </c>
      <c r="BG244" s="142">
        <f>IF(N244="zákl. přenesená",J244,0)</f>
        <v>0</v>
      </c>
      <c r="BH244" s="142">
        <f>IF(N244="sníž. přenesená",J244,0)</f>
        <v>0</v>
      </c>
      <c r="BI244" s="142">
        <f>IF(N244="nulová",J244,0)</f>
        <v>0</v>
      </c>
      <c r="BJ244" s="17" t="s">
        <v>87</v>
      </c>
      <c r="BK244" s="142">
        <f>ROUND(I244*H244,2)</f>
        <v>0</v>
      </c>
      <c r="BL244" s="17" t="s">
        <v>253</v>
      </c>
      <c r="BM244" s="141" t="s">
        <v>682</v>
      </c>
    </row>
    <row r="245" spans="2:65" s="1" customFormat="1" ht="48.75">
      <c r="B245" s="32"/>
      <c r="D245" s="143" t="s">
        <v>255</v>
      </c>
      <c r="F245" s="144" t="s">
        <v>683</v>
      </c>
      <c r="I245" s="145"/>
      <c r="L245" s="32"/>
      <c r="M245" s="146"/>
      <c r="T245" s="56"/>
      <c r="AT245" s="17" t="s">
        <v>255</v>
      </c>
      <c r="AU245" s="17" t="s">
        <v>89</v>
      </c>
    </row>
    <row r="246" spans="2:65" s="1" customFormat="1" ht="24.2" customHeight="1">
      <c r="B246" s="32"/>
      <c r="C246" s="130" t="s">
        <v>684</v>
      </c>
      <c r="D246" s="130" t="s">
        <v>249</v>
      </c>
      <c r="E246" s="131" t="s">
        <v>685</v>
      </c>
      <c r="F246" s="132" t="s">
        <v>686</v>
      </c>
      <c r="G246" s="133" t="s">
        <v>528</v>
      </c>
      <c r="H246" s="134">
        <v>60</v>
      </c>
      <c r="I246" s="135"/>
      <c r="J246" s="136">
        <f>ROUND(I246*H246,2)</f>
        <v>0</v>
      </c>
      <c r="K246" s="132" t="s">
        <v>1</v>
      </c>
      <c r="L246" s="32"/>
      <c r="M246" s="137" t="s">
        <v>1</v>
      </c>
      <c r="N246" s="138" t="s">
        <v>45</v>
      </c>
      <c r="P246" s="139">
        <f>O246*H246</f>
        <v>0</v>
      </c>
      <c r="Q246" s="139">
        <v>0</v>
      </c>
      <c r="R246" s="139">
        <f>Q246*H246</f>
        <v>0</v>
      </c>
      <c r="S246" s="139">
        <v>0</v>
      </c>
      <c r="T246" s="140">
        <f>S246*H246</f>
        <v>0</v>
      </c>
      <c r="AR246" s="141" t="s">
        <v>253</v>
      </c>
      <c r="AT246" s="141" t="s">
        <v>249</v>
      </c>
      <c r="AU246" s="141" t="s">
        <v>89</v>
      </c>
      <c r="AY246" s="17" t="s">
        <v>248</v>
      </c>
      <c r="BE246" s="142">
        <f>IF(N246="základní",J246,0)</f>
        <v>0</v>
      </c>
      <c r="BF246" s="142">
        <f>IF(N246="snížená",J246,0)</f>
        <v>0</v>
      </c>
      <c r="BG246" s="142">
        <f>IF(N246="zákl. přenesená",J246,0)</f>
        <v>0</v>
      </c>
      <c r="BH246" s="142">
        <f>IF(N246="sníž. přenesená",J246,0)</f>
        <v>0</v>
      </c>
      <c r="BI246" s="142">
        <f>IF(N246="nulová",J246,0)</f>
        <v>0</v>
      </c>
      <c r="BJ246" s="17" t="s">
        <v>87</v>
      </c>
      <c r="BK246" s="142">
        <f>ROUND(I246*H246,2)</f>
        <v>0</v>
      </c>
      <c r="BL246" s="17" t="s">
        <v>253</v>
      </c>
      <c r="BM246" s="141" t="s">
        <v>687</v>
      </c>
    </row>
    <row r="247" spans="2:65" s="1" customFormat="1" ht="48.75">
      <c r="B247" s="32"/>
      <c r="D247" s="143" t="s">
        <v>255</v>
      </c>
      <c r="F247" s="144" t="s">
        <v>683</v>
      </c>
      <c r="I247" s="145"/>
      <c r="L247" s="32"/>
      <c r="M247" s="146"/>
      <c r="T247" s="56"/>
      <c r="AT247" s="17" t="s">
        <v>255</v>
      </c>
      <c r="AU247" s="17" t="s">
        <v>89</v>
      </c>
    </row>
    <row r="248" spans="2:65" s="1" customFormat="1" ht="16.5" customHeight="1">
      <c r="B248" s="32"/>
      <c r="C248" s="130" t="s">
        <v>688</v>
      </c>
      <c r="D248" s="130" t="s">
        <v>249</v>
      </c>
      <c r="E248" s="131" t="s">
        <v>689</v>
      </c>
      <c r="F248" s="132" t="s">
        <v>690</v>
      </c>
      <c r="G248" s="133" t="s">
        <v>528</v>
      </c>
      <c r="H248" s="134">
        <v>22</v>
      </c>
      <c r="I248" s="135"/>
      <c r="J248" s="136">
        <f>ROUND(I248*H248,2)</f>
        <v>0</v>
      </c>
      <c r="K248" s="132" t="s">
        <v>1</v>
      </c>
      <c r="L248" s="32"/>
      <c r="M248" s="137" t="s">
        <v>1</v>
      </c>
      <c r="N248" s="138" t="s">
        <v>45</v>
      </c>
      <c r="P248" s="139">
        <f>O248*H248</f>
        <v>0</v>
      </c>
      <c r="Q248" s="139">
        <v>0</v>
      </c>
      <c r="R248" s="139">
        <f>Q248*H248</f>
        <v>0</v>
      </c>
      <c r="S248" s="139">
        <v>0</v>
      </c>
      <c r="T248" s="140">
        <f>S248*H248</f>
        <v>0</v>
      </c>
      <c r="AR248" s="141" t="s">
        <v>253</v>
      </c>
      <c r="AT248" s="141" t="s">
        <v>249</v>
      </c>
      <c r="AU248" s="141" t="s">
        <v>89</v>
      </c>
      <c r="AY248" s="17" t="s">
        <v>248</v>
      </c>
      <c r="BE248" s="142">
        <f>IF(N248="základní",J248,0)</f>
        <v>0</v>
      </c>
      <c r="BF248" s="142">
        <f>IF(N248="snížená",J248,0)</f>
        <v>0</v>
      </c>
      <c r="BG248" s="142">
        <f>IF(N248="zákl. přenesená",J248,0)</f>
        <v>0</v>
      </c>
      <c r="BH248" s="142">
        <f>IF(N248="sníž. přenesená",J248,0)</f>
        <v>0</v>
      </c>
      <c r="BI248" s="142">
        <f>IF(N248="nulová",J248,0)</f>
        <v>0</v>
      </c>
      <c r="BJ248" s="17" t="s">
        <v>87</v>
      </c>
      <c r="BK248" s="142">
        <f>ROUND(I248*H248,2)</f>
        <v>0</v>
      </c>
      <c r="BL248" s="17" t="s">
        <v>253</v>
      </c>
      <c r="BM248" s="141" t="s">
        <v>691</v>
      </c>
    </row>
    <row r="249" spans="2:65" s="1" customFormat="1" ht="29.25">
      <c r="B249" s="32"/>
      <c r="D249" s="143" t="s">
        <v>255</v>
      </c>
      <c r="F249" s="144" t="s">
        <v>692</v>
      </c>
      <c r="I249" s="145"/>
      <c r="L249" s="32"/>
      <c r="M249" s="146"/>
      <c r="T249" s="56"/>
      <c r="AT249" s="17" t="s">
        <v>255</v>
      </c>
      <c r="AU249" s="17" t="s">
        <v>89</v>
      </c>
    </row>
    <row r="250" spans="2:65" s="1" customFormat="1" ht="16.5" customHeight="1">
      <c r="B250" s="32"/>
      <c r="C250" s="130" t="s">
        <v>693</v>
      </c>
      <c r="D250" s="130" t="s">
        <v>249</v>
      </c>
      <c r="E250" s="131" t="s">
        <v>694</v>
      </c>
      <c r="F250" s="132" t="s">
        <v>695</v>
      </c>
      <c r="G250" s="133" t="s">
        <v>528</v>
      </c>
      <c r="H250" s="134">
        <v>12</v>
      </c>
      <c r="I250" s="135"/>
      <c r="J250" s="136">
        <f>ROUND(I250*H250,2)</f>
        <v>0</v>
      </c>
      <c r="K250" s="132" t="s">
        <v>1</v>
      </c>
      <c r="L250" s="32"/>
      <c r="M250" s="137" t="s">
        <v>1</v>
      </c>
      <c r="N250" s="138" t="s">
        <v>45</v>
      </c>
      <c r="P250" s="139">
        <f>O250*H250</f>
        <v>0</v>
      </c>
      <c r="Q250" s="139">
        <v>0</v>
      </c>
      <c r="R250" s="139">
        <f>Q250*H250</f>
        <v>0</v>
      </c>
      <c r="S250" s="139">
        <v>0</v>
      </c>
      <c r="T250" s="140">
        <f>S250*H250</f>
        <v>0</v>
      </c>
      <c r="AR250" s="141" t="s">
        <v>253</v>
      </c>
      <c r="AT250" s="141" t="s">
        <v>249</v>
      </c>
      <c r="AU250" s="141" t="s">
        <v>89</v>
      </c>
      <c r="AY250" s="17" t="s">
        <v>248</v>
      </c>
      <c r="BE250" s="142">
        <f>IF(N250="základní",J250,0)</f>
        <v>0</v>
      </c>
      <c r="BF250" s="142">
        <f>IF(N250="snížená",J250,0)</f>
        <v>0</v>
      </c>
      <c r="BG250" s="142">
        <f>IF(N250="zákl. přenesená",J250,0)</f>
        <v>0</v>
      </c>
      <c r="BH250" s="142">
        <f>IF(N250="sníž. přenesená",J250,0)</f>
        <v>0</v>
      </c>
      <c r="BI250" s="142">
        <f>IF(N250="nulová",J250,0)</f>
        <v>0</v>
      </c>
      <c r="BJ250" s="17" t="s">
        <v>87</v>
      </c>
      <c r="BK250" s="142">
        <f>ROUND(I250*H250,2)</f>
        <v>0</v>
      </c>
      <c r="BL250" s="17" t="s">
        <v>253</v>
      </c>
      <c r="BM250" s="141" t="s">
        <v>696</v>
      </c>
    </row>
    <row r="251" spans="2:65" s="1" customFormat="1" ht="29.25">
      <c r="B251" s="32"/>
      <c r="D251" s="143" t="s">
        <v>255</v>
      </c>
      <c r="F251" s="144" t="s">
        <v>692</v>
      </c>
      <c r="I251" s="145"/>
      <c r="L251" s="32"/>
      <c r="M251" s="146"/>
      <c r="T251" s="56"/>
      <c r="AT251" s="17" t="s">
        <v>255</v>
      </c>
      <c r="AU251" s="17" t="s">
        <v>89</v>
      </c>
    </row>
    <row r="252" spans="2:65" s="1" customFormat="1" ht="24.2" customHeight="1">
      <c r="B252" s="32"/>
      <c r="C252" s="130" t="s">
        <v>697</v>
      </c>
      <c r="D252" s="130" t="s">
        <v>249</v>
      </c>
      <c r="E252" s="131" t="s">
        <v>698</v>
      </c>
      <c r="F252" s="132" t="s">
        <v>699</v>
      </c>
      <c r="G252" s="133" t="s">
        <v>528</v>
      </c>
      <c r="H252" s="134">
        <v>75</v>
      </c>
      <c r="I252" s="135"/>
      <c r="J252" s="136">
        <f>ROUND(I252*H252,2)</f>
        <v>0</v>
      </c>
      <c r="K252" s="132" t="s">
        <v>1</v>
      </c>
      <c r="L252" s="32"/>
      <c r="M252" s="137" t="s">
        <v>1</v>
      </c>
      <c r="N252" s="138" t="s">
        <v>45</v>
      </c>
      <c r="P252" s="139">
        <f>O252*H252</f>
        <v>0</v>
      </c>
      <c r="Q252" s="139">
        <v>0</v>
      </c>
      <c r="R252" s="139">
        <f>Q252*H252</f>
        <v>0</v>
      </c>
      <c r="S252" s="139">
        <v>0</v>
      </c>
      <c r="T252" s="140">
        <f>S252*H252</f>
        <v>0</v>
      </c>
      <c r="AR252" s="141" t="s">
        <v>253</v>
      </c>
      <c r="AT252" s="141" t="s">
        <v>249</v>
      </c>
      <c r="AU252" s="141" t="s">
        <v>89</v>
      </c>
      <c r="AY252" s="17" t="s">
        <v>248</v>
      </c>
      <c r="BE252" s="142">
        <f>IF(N252="základní",J252,0)</f>
        <v>0</v>
      </c>
      <c r="BF252" s="142">
        <f>IF(N252="snížená",J252,0)</f>
        <v>0</v>
      </c>
      <c r="BG252" s="142">
        <f>IF(N252="zákl. přenesená",J252,0)</f>
        <v>0</v>
      </c>
      <c r="BH252" s="142">
        <f>IF(N252="sníž. přenesená",J252,0)</f>
        <v>0</v>
      </c>
      <c r="BI252" s="142">
        <f>IF(N252="nulová",J252,0)</f>
        <v>0</v>
      </c>
      <c r="BJ252" s="17" t="s">
        <v>87</v>
      </c>
      <c r="BK252" s="142">
        <f>ROUND(I252*H252,2)</f>
        <v>0</v>
      </c>
      <c r="BL252" s="17" t="s">
        <v>253</v>
      </c>
      <c r="BM252" s="141" t="s">
        <v>700</v>
      </c>
    </row>
    <row r="253" spans="2:65" s="1" customFormat="1" ht="29.25">
      <c r="B253" s="32"/>
      <c r="D253" s="143" t="s">
        <v>255</v>
      </c>
      <c r="F253" s="144" t="s">
        <v>692</v>
      </c>
      <c r="I253" s="145"/>
      <c r="L253" s="32"/>
      <c r="M253" s="146"/>
      <c r="T253" s="56"/>
      <c r="AT253" s="17" t="s">
        <v>255</v>
      </c>
      <c r="AU253" s="17" t="s">
        <v>89</v>
      </c>
    </row>
    <row r="254" spans="2:65" s="1" customFormat="1" ht="24.2" customHeight="1">
      <c r="B254" s="32"/>
      <c r="C254" s="130" t="s">
        <v>701</v>
      </c>
      <c r="D254" s="130" t="s">
        <v>249</v>
      </c>
      <c r="E254" s="131" t="s">
        <v>702</v>
      </c>
      <c r="F254" s="132" t="s">
        <v>703</v>
      </c>
      <c r="G254" s="133" t="s">
        <v>528</v>
      </c>
      <c r="H254" s="134">
        <v>40</v>
      </c>
      <c r="I254" s="135"/>
      <c r="J254" s="136">
        <f>ROUND(I254*H254,2)</f>
        <v>0</v>
      </c>
      <c r="K254" s="132" t="s">
        <v>1</v>
      </c>
      <c r="L254" s="32"/>
      <c r="M254" s="137" t="s">
        <v>1</v>
      </c>
      <c r="N254" s="138" t="s">
        <v>45</v>
      </c>
      <c r="P254" s="139">
        <f>O254*H254</f>
        <v>0</v>
      </c>
      <c r="Q254" s="139">
        <v>0</v>
      </c>
      <c r="R254" s="139">
        <f>Q254*H254</f>
        <v>0</v>
      </c>
      <c r="S254" s="139">
        <v>0</v>
      </c>
      <c r="T254" s="140">
        <f>S254*H254</f>
        <v>0</v>
      </c>
      <c r="AR254" s="141" t="s">
        <v>253</v>
      </c>
      <c r="AT254" s="141" t="s">
        <v>249</v>
      </c>
      <c r="AU254" s="141" t="s">
        <v>89</v>
      </c>
      <c r="AY254" s="17" t="s">
        <v>248</v>
      </c>
      <c r="BE254" s="142">
        <f>IF(N254="základní",J254,0)</f>
        <v>0</v>
      </c>
      <c r="BF254" s="142">
        <f>IF(N254="snížená",J254,0)</f>
        <v>0</v>
      </c>
      <c r="BG254" s="142">
        <f>IF(N254="zákl. přenesená",J254,0)</f>
        <v>0</v>
      </c>
      <c r="BH254" s="142">
        <f>IF(N254="sníž. přenesená",J254,0)</f>
        <v>0</v>
      </c>
      <c r="BI254" s="142">
        <f>IF(N254="nulová",J254,0)</f>
        <v>0</v>
      </c>
      <c r="BJ254" s="17" t="s">
        <v>87</v>
      </c>
      <c r="BK254" s="142">
        <f>ROUND(I254*H254,2)</f>
        <v>0</v>
      </c>
      <c r="BL254" s="17" t="s">
        <v>253</v>
      </c>
      <c r="BM254" s="141" t="s">
        <v>704</v>
      </c>
    </row>
    <row r="255" spans="2:65" s="1" customFormat="1" ht="29.25">
      <c r="B255" s="32"/>
      <c r="D255" s="143" t="s">
        <v>255</v>
      </c>
      <c r="F255" s="144" t="s">
        <v>705</v>
      </c>
      <c r="I255" s="145"/>
      <c r="L255" s="32"/>
      <c r="M255" s="146"/>
      <c r="T255" s="56"/>
      <c r="AT255" s="17" t="s">
        <v>255</v>
      </c>
      <c r="AU255" s="17" t="s">
        <v>89</v>
      </c>
    </row>
    <row r="256" spans="2:65" s="1" customFormat="1" ht="33" customHeight="1">
      <c r="B256" s="32"/>
      <c r="C256" s="130" t="s">
        <v>706</v>
      </c>
      <c r="D256" s="130" t="s">
        <v>249</v>
      </c>
      <c r="E256" s="131" t="s">
        <v>707</v>
      </c>
      <c r="F256" s="132" t="s">
        <v>708</v>
      </c>
      <c r="G256" s="133" t="s">
        <v>528</v>
      </c>
      <c r="H256" s="134">
        <v>35</v>
      </c>
      <c r="I256" s="135"/>
      <c r="J256" s="136">
        <f>ROUND(I256*H256,2)</f>
        <v>0</v>
      </c>
      <c r="K256" s="132" t="s">
        <v>1</v>
      </c>
      <c r="L256" s="32"/>
      <c r="M256" s="137" t="s">
        <v>1</v>
      </c>
      <c r="N256" s="138" t="s">
        <v>45</v>
      </c>
      <c r="P256" s="139">
        <f>O256*H256</f>
        <v>0</v>
      </c>
      <c r="Q256" s="139">
        <v>0</v>
      </c>
      <c r="R256" s="139">
        <f>Q256*H256</f>
        <v>0</v>
      </c>
      <c r="S256" s="139">
        <v>0</v>
      </c>
      <c r="T256" s="140">
        <f>S256*H256</f>
        <v>0</v>
      </c>
      <c r="AR256" s="141" t="s">
        <v>253</v>
      </c>
      <c r="AT256" s="141" t="s">
        <v>249</v>
      </c>
      <c r="AU256" s="141" t="s">
        <v>89</v>
      </c>
      <c r="AY256" s="17" t="s">
        <v>248</v>
      </c>
      <c r="BE256" s="142">
        <f>IF(N256="základní",J256,0)</f>
        <v>0</v>
      </c>
      <c r="BF256" s="142">
        <f>IF(N256="snížená",J256,0)</f>
        <v>0</v>
      </c>
      <c r="BG256" s="142">
        <f>IF(N256="zákl. přenesená",J256,0)</f>
        <v>0</v>
      </c>
      <c r="BH256" s="142">
        <f>IF(N256="sníž. přenesená",J256,0)</f>
        <v>0</v>
      </c>
      <c r="BI256" s="142">
        <f>IF(N256="nulová",J256,0)</f>
        <v>0</v>
      </c>
      <c r="BJ256" s="17" t="s">
        <v>87</v>
      </c>
      <c r="BK256" s="142">
        <f>ROUND(I256*H256,2)</f>
        <v>0</v>
      </c>
      <c r="BL256" s="17" t="s">
        <v>253</v>
      </c>
      <c r="BM256" s="141" t="s">
        <v>709</v>
      </c>
    </row>
    <row r="257" spans="2:65" s="1" customFormat="1" ht="29.25">
      <c r="B257" s="32"/>
      <c r="D257" s="143" t="s">
        <v>255</v>
      </c>
      <c r="F257" s="144" t="s">
        <v>710</v>
      </c>
      <c r="I257" s="145"/>
      <c r="L257" s="32"/>
      <c r="M257" s="146"/>
      <c r="T257" s="56"/>
      <c r="AT257" s="17" t="s">
        <v>255</v>
      </c>
      <c r="AU257" s="17" t="s">
        <v>89</v>
      </c>
    </row>
    <row r="258" spans="2:65" s="1" customFormat="1" ht="33" customHeight="1">
      <c r="B258" s="32"/>
      <c r="C258" s="130" t="s">
        <v>711</v>
      </c>
      <c r="D258" s="130" t="s">
        <v>249</v>
      </c>
      <c r="E258" s="131" t="s">
        <v>712</v>
      </c>
      <c r="F258" s="132" t="s">
        <v>713</v>
      </c>
      <c r="G258" s="133" t="s">
        <v>528</v>
      </c>
      <c r="H258" s="134">
        <v>20</v>
      </c>
      <c r="I258" s="135"/>
      <c r="J258" s="136">
        <f>ROUND(I258*H258,2)</f>
        <v>0</v>
      </c>
      <c r="K258" s="132" t="s">
        <v>1</v>
      </c>
      <c r="L258" s="32"/>
      <c r="M258" s="137" t="s">
        <v>1</v>
      </c>
      <c r="N258" s="138" t="s">
        <v>45</v>
      </c>
      <c r="P258" s="139">
        <f>O258*H258</f>
        <v>0</v>
      </c>
      <c r="Q258" s="139">
        <v>0</v>
      </c>
      <c r="R258" s="139">
        <f>Q258*H258</f>
        <v>0</v>
      </c>
      <c r="S258" s="139">
        <v>0</v>
      </c>
      <c r="T258" s="140">
        <f>S258*H258</f>
        <v>0</v>
      </c>
      <c r="AR258" s="141" t="s">
        <v>253</v>
      </c>
      <c r="AT258" s="141" t="s">
        <v>249</v>
      </c>
      <c r="AU258" s="141" t="s">
        <v>89</v>
      </c>
      <c r="AY258" s="17" t="s">
        <v>248</v>
      </c>
      <c r="BE258" s="142">
        <f>IF(N258="základní",J258,0)</f>
        <v>0</v>
      </c>
      <c r="BF258" s="142">
        <f>IF(N258="snížená",J258,0)</f>
        <v>0</v>
      </c>
      <c r="BG258" s="142">
        <f>IF(N258="zákl. přenesená",J258,0)</f>
        <v>0</v>
      </c>
      <c r="BH258" s="142">
        <f>IF(N258="sníž. přenesená",J258,0)</f>
        <v>0</v>
      </c>
      <c r="BI258" s="142">
        <f>IF(N258="nulová",J258,0)</f>
        <v>0</v>
      </c>
      <c r="BJ258" s="17" t="s">
        <v>87</v>
      </c>
      <c r="BK258" s="142">
        <f>ROUND(I258*H258,2)</f>
        <v>0</v>
      </c>
      <c r="BL258" s="17" t="s">
        <v>253</v>
      </c>
      <c r="BM258" s="141" t="s">
        <v>714</v>
      </c>
    </row>
    <row r="259" spans="2:65" s="1" customFormat="1" ht="29.25">
      <c r="B259" s="32"/>
      <c r="D259" s="143" t="s">
        <v>255</v>
      </c>
      <c r="F259" s="144" t="s">
        <v>705</v>
      </c>
      <c r="I259" s="145"/>
      <c r="L259" s="32"/>
      <c r="M259" s="146"/>
      <c r="T259" s="56"/>
      <c r="AT259" s="17" t="s">
        <v>255</v>
      </c>
      <c r="AU259" s="17" t="s">
        <v>89</v>
      </c>
    </row>
    <row r="260" spans="2:65" s="1" customFormat="1" ht="24.2" customHeight="1">
      <c r="B260" s="32"/>
      <c r="C260" s="130" t="s">
        <v>715</v>
      </c>
      <c r="D260" s="130" t="s">
        <v>249</v>
      </c>
      <c r="E260" s="131" t="s">
        <v>716</v>
      </c>
      <c r="F260" s="132" t="s">
        <v>717</v>
      </c>
      <c r="G260" s="133" t="s">
        <v>252</v>
      </c>
      <c r="H260" s="134">
        <v>5</v>
      </c>
      <c r="I260" s="135"/>
      <c r="J260" s="136">
        <f t="shared" ref="J260:J272" si="30">ROUND(I260*H260,2)</f>
        <v>0</v>
      </c>
      <c r="K260" s="132" t="s">
        <v>1</v>
      </c>
      <c r="L260" s="32"/>
      <c r="M260" s="137" t="s">
        <v>1</v>
      </c>
      <c r="N260" s="138" t="s">
        <v>45</v>
      </c>
      <c r="P260" s="139">
        <f t="shared" ref="P260:P272" si="31">O260*H260</f>
        <v>0</v>
      </c>
      <c r="Q260" s="139">
        <v>0</v>
      </c>
      <c r="R260" s="139">
        <f t="shared" ref="R260:R272" si="32">Q260*H260</f>
        <v>0</v>
      </c>
      <c r="S260" s="139">
        <v>0</v>
      </c>
      <c r="T260" s="140">
        <f t="shared" ref="T260:T272" si="33">S260*H260</f>
        <v>0</v>
      </c>
      <c r="AR260" s="141" t="s">
        <v>253</v>
      </c>
      <c r="AT260" s="141" t="s">
        <v>249</v>
      </c>
      <c r="AU260" s="141" t="s">
        <v>89</v>
      </c>
      <c r="AY260" s="17" t="s">
        <v>248</v>
      </c>
      <c r="BE260" s="142">
        <f t="shared" ref="BE260:BE272" si="34">IF(N260="základní",J260,0)</f>
        <v>0</v>
      </c>
      <c r="BF260" s="142">
        <f t="shared" ref="BF260:BF272" si="35">IF(N260="snížená",J260,0)</f>
        <v>0</v>
      </c>
      <c r="BG260" s="142">
        <f t="shared" ref="BG260:BG272" si="36">IF(N260="zákl. přenesená",J260,0)</f>
        <v>0</v>
      </c>
      <c r="BH260" s="142">
        <f t="shared" ref="BH260:BH272" si="37">IF(N260="sníž. přenesená",J260,0)</f>
        <v>0</v>
      </c>
      <c r="BI260" s="142">
        <f t="shared" ref="BI260:BI272" si="38">IF(N260="nulová",J260,0)</f>
        <v>0</v>
      </c>
      <c r="BJ260" s="17" t="s">
        <v>87</v>
      </c>
      <c r="BK260" s="142">
        <f t="shared" ref="BK260:BK272" si="39">ROUND(I260*H260,2)</f>
        <v>0</v>
      </c>
      <c r="BL260" s="17" t="s">
        <v>253</v>
      </c>
      <c r="BM260" s="141" t="s">
        <v>718</v>
      </c>
    </row>
    <row r="261" spans="2:65" s="1" customFormat="1" ht="24.2" customHeight="1">
      <c r="B261" s="32"/>
      <c r="C261" s="130" t="s">
        <v>719</v>
      </c>
      <c r="D261" s="130" t="s">
        <v>249</v>
      </c>
      <c r="E261" s="131" t="s">
        <v>720</v>
      </c>
      <c r="F261" s="132" t="s">
        <v>721</v>
      </c>
      <c r="G261" s="133" t="s">
        <v>252</v>
      </c>
      <c r="H261" s="134">
        <v>1</v>
      </c>
      <c r="I261" s="135"/>
      <c r="J261" s="136">
        <f t="shared" si="30"/>
        <v>0</v>
      </c>
      <c r="K261" s="132" t="s">
        <v>1</v>
      </c>
      <c r="L261" s="32"/>
      <c r="M261" s="137" t="s">
        <v>1</v>
      </c>
      <c r="N261" s="138" t="s">
        <v>45</v>
      </c>
      <c r="P261" s="139">
        <f t="shared" si="31"/>
        <v>0</v>
      </c>
      <c r="Q261" s="139">
        <v>0</v>
      </c>
      <c r="R261" s="139">
        <f t="shared" si="32"/>
        <v>0</v>
      </c>
      <c r="S261" s="139">
        <v>0</v>
      </c>
      <c r="T261" s="140">
        <f t="shared" si="33"/>
        <v>0</v>
      </c>
      <c r="AR261" s="141" t="s">
        <v>253</v>
      </c>
      <c r="AT261" s="141" t="s">
        <v>249</v>
      </c>
      <c r="AU261" s="141" t="s">
        <v>89</v>
      </c>
      <c r="AY261" s="17" t="s">
        <v>248</v>
      </c>
      <c r="BE261" s="142">
        <f t="shared" si="34"/>
        <v>0</v>
      </c>
      <c r="BF261" s="142">
        <f t="shared" si="35"/>
        <v>0</v>
      </c>
      <c r="BG261" s="142">
        <f t="shared" si="36"/>
        <v>0</v>
      </c>
      <c r="BH261" s="142">
        <f t="shared" si="37"/>
        <v>0</v>
      </c>
      <c r="BI261" s="142">
        <f t="shared" si="38"/>
        <v>0</v>
      </c>
      <c r="BJ261" s="17" t="s">
        <v>87</v>
      </c>
      <c r="BK261" s="142">
        <f t="shared" si="39"/>
        <v>0</v>
      </c>
      <c r="BL261" s="17" t="s">
        <v>253</v>
      </c>
      <c r="BM261" s="141" t="s">
        <v>722</v>
      </c>
    </row>
    <row r="262" spans="2:65" s="1" customFormat="1" ht="16.5" customHeight="1">
      <c r="B262" s="32"/>
      <c r="C262" s="130" t="s">
        <v>723</v>
      </c>
      <c r="D262" s="130" t="s">
        <v>249</v>
      </c>
      <c r="E262" s="131" t="s">
        <v>724</v>
      </c>
      <c r="F262" s="132" t="s">
        <v>725</v>
      </c>
      <c r="G262" s="133" t="s">
        <v>258</v>
      </c>
      <c r="H262" s="134">
        <v>1</v>
      </c>
      <c r="I262" s="135"/>
      <c r="J262" s="136">
        <f t="shared" si="30"/>
        <v>0</v>
      </c>
      <c r="K262" s="132" t="s">
        <v>1</v>
      </c>
      <c r="L262" s="32"/>
      <c r="M262" s="137" t="s">
        <v>1</v>
      </c>
      <c r="N262" s="138" t="s">
        <v>45</v>
      </c>
      <c r="P262" s="139">
        <f t="shared" si="31"/>
        <v>0</v>
      </c>
      <c r="Q262" s="139">
        <v>0</v>
      </c>
      <c r="R262" s="139">
        <f t="shared" si="32"/>
        <v>0</v>
      </c>
      <c r="S262" s="139">
        <v>0</v>
      </c>
      <c r="T262" s="140">
        <f t="shared" si="33"/>
        <v>0</v>
      </c>
      <c r="AR262" s="141" t="s">
        <v>253</v>
      </c>
      <c r="AT262" s="141" t="s">
        <v>249</v>
      </c>
      <c r="AU262" s="141" t="s">
        <v>89</v>
      </c>
      <c r="AY262" s="17" t="s">
        <v>248</v>
      </c>
      <c r="BE262" s="142">
        <f t="shared" si="34"/>
        <v>0</v>
      </c>
      <c r="BF262" s="142">
        <f t="shared" si="35"/>
        <v>0</v>
      </c>
      <c r="BG262" s="142">
        <f t="shared" si="36"/>
        <v>0</v>
      </c>
      <c r="BH262" s="142">
        <f t="shared" si="37"/>
        <v>0</v>
      </c>
      <c r="BI262" s="142">
        <f t="shared" si="38"/>
        <v>0</v>
      </c>
      <c r="BJ262" s="17" t="s">
        <v>87</v>
      </c>
      <c r="BK262" s="142">
        <f t="shared" si="39"/>
        <v>0</v>
      </c>
      <c r="BL262" s="17" t="s">
        <v>253</v>
      </c>
      <c r="BM262" s="141" t="s">
        <v>726</v>
      </c>
    </row>
    <row r="263" spans="2:65" s="1" customFormat="1" ht="21.75" customHeight="1">
      <c r="B263" s="32"/>
      <c r="C263" s="130" t="s">
        <v>727</v>
      </c>
      <c r="D263" s="130" t="s">
        <v>249</v>
      </c>
      <c r="E263" s="131" t="s">
        <v>728</v>
      </c>
      <c r="F263" s="132" t="s">
        <v>729</v>
      </c>
      <c r="G263" s="133" t="s">
        <v>252</v>
      </c>
      <c r="H263" s="134">
        <v>10</v>
      </c>
      <c r="I263" s="135"/>
      <c r="J263" s="136">
        <f t="shared" si="30"/>
        <v>0</v>
      </c>
      <c r="K263" s="132" t="s">
        <v>1</v>
      </c>
      <c r="L263" s="32"/>
      <c r="M263" s="137" t="s">
        <v>1</v>
      </c>
      <c r="N263" s="138" t="s">
        <v>45</v>
      </c>
      <c r="P263" s="139">
        <f t="shared" si="31"/>
        <v>0</v>
      </c>
      <c r="Q263" s="139">
        <v>0</v>
      </c>
      <c r="R263" s="139">
        <f t="shared" si="32"/>
        <v>0</v>
      </c>
      <c r="S263" s="139">
        <v>0</v>
      </c>
      <c r="T263" s="140">
        <f t="shared" si="33"/>
        <v>0</v>
      </c>
      <c r="AR263" s="141" t="s">
        <v>253</v>
      </c>
      <c r="AT263" s="141" t="s">
        <v>249</v>
      </c>
      <c r="AU263" s="141" t="s">
        <v>89</v>
      </c>
      <c r="AY263" s="17" t="s">
        <v>248</v>
      </c>
      <c r="BE263" s="142">
        <f t="shared" si="34"/>
        <v>0</v>
      </c>
      <c r="BF263" s="142">
        <f t="shared" si="35"/>
        <v>0</v>
      </c>
      <c r="BG263" s="142">
        <f t="shared" si="36"/>
        <v>0</v>
      </c>
      <c r="BH263" s="142">
        <f t="shared" si="37"/>
        <v>0</v>
      </c>
      <c r="BI263" s="142">
        <f t="shared" si="38"/>
        <v>0</v>
      </c>
      <c r="BJ263" s="17" t="s">
        <v>87</v>
      </c>
      <c r="BK263" s="142">
        <f t="shared" si="39"/>
        <v>0</v>
      </c>
      <c r="BL263" s="17" t="s">
        <v>253</v>
      </c>
      <c r="BM263" s="141" t="s">
        <v>730</v>
      </c>
    </row>
    <row r="264" spans="2:65" s="1" customFormat="1" ht="24.2" customHeight="1">
      <c r="B264" s="32"/>
      <c r="C264" s="130" t="s">
        <v>731</v>
      </c>
      <c r="D264" s="130" t="s">
        <v>249</v>
      </c>
      <c r="E264" s="131" t="s">
        <v>732</v>
      </c>
      <c r="F264" s="132" t="s">
        <v>733</v>
      </c>
      <c r="G264" s="133" t="s">
        <v>252</v>
      </c>
      <c r="H264" s="134">
        <v>5</v>
      </c>
      <c r="I264" s="135"/>
      <c r="J264" s="136">
        <f t="shared" si="30"/>
        <v>0</v>
      </c>
      <c r="K264" s="132" t="s">
        <v>1</v>
      </c>
      <c r="L264" s="32"/>
      <c r="M264" s="137" t="s">
        <v>1</v>
      </c>
      <c r="N264" s="138" t="s">
        <v>45</v>
      </c>
      <c r="P264" s="139">
        <f t="shared" si="31"/>
        <v>0</v>
      </c>
      <c r="Q264" s="139">
        <v>0</v>
      </c>
      <c r="R264" s="139">
        <f t="shared" si="32"/>
        <v>0</v>
      </c>
      <c r="S264" s="139">
        <v>0</v>
      </c>
      <c r="T264" s="140">
        <f t="shared" si="33"/>
        <v>0</v>
      </c>
      <c r="AR264" s="141" t="s">
        <v>253</v>
      </c>
      <c r="AT264" s="141" t="s">
        <v>249</v>
      </c>
      <c r="AU264" s="141" t="s">
        <v>89</v>
      </c>
      <c r="AY264" s="17" t="s">
        <v>248</v>
      </c>
      <c r="BE264" s="142">
        <f t="shared" si="34"/>
        <v>0</v>
      </c>
      <c r="BF264" s="142">
        <f t="shared" si="35"/>
        <v>0</v>
      </c>
      <c r="BG264" s="142">
        <f t="shared" si="36"/>
        <v>0</v>
      </c>
      <c r="BH264" s="142">
        <f t="shared" si="37"/>
        <v>0</v>
      </c>
      <c r="BI264" s="142">
        <f t="shared" si="38"/>
        <v>0</v>
      </c>
      <c r="BJ264" s="17" t="s">
        <v>87</v>
      </c>
      <c r="BK264" s="142">
        <f t="shared" si="39"/>
        <v>0</v>
      </c>
      <c r="BL264" s="17" t="s">
        <v>253</v>
      </c>
      <c r="BM264" s="141" t="s">
        <v>734</v>
      </c>
    </row>
    <row r="265" spans="2:65" s="1" customFormat="1" ht="16.5" customHeight="1">
      <c r="B265" s="32"/>
      <c r="C265" s="130" t="s">
        <v>735</v>
      </c>
      <c r="D265" s="130" t="s">
        <v>249</v>
      </c>
      <c r="E265" s="131" t="s">
        <v>736</v>
      </c>
      <c r="F265" s="132" t="s">
        <v>737</v>
      </c>
      <c r="G265" s="133" t="s">
        <v>258</v>
      </c>
      <c r="H265" s="134">
        <v>17</v>
      </c>
      <c r="I265" s="135"/>
      <c r="J265" s="136">
        <f t="shared" si="30"/>
        <v>0</v>
      </c>
      <c r="K265" s="132" t="s">
        <v>1</v>
      </c>
      <c r="L265" s="32"/>
      <c r="M265" s="137" t="s">
        <v>1</v>
      </c>
      <c r="N265" s="138" t="s">
        <v>45</v>
      </c>
      <c r="P265" s="139">
        <f t="shared" si="31"/>
        <v>0</v>
      </c>
      <c r="Q265" s="139">
        <v>0</v>
      </c>
      <c r="R265" s="139">
        <f t="shared" si="32"/>
        <v>0</v>
      </c>
      <c r="S265" s="139">
        <v>0</v>
      </c>
      <c r="T265" s="140">
        <f t="shared" si="33"/>
        <v>0</v>
      </c>
      <c r="AR265" s="141" t="s">
        <v>253</v>
      </c>
      <c r="AT265" s="141" t="s">
        <v>249</v>
      </c>
      <c r="AU265" s="141" t="s">
        <v>89</v>
      </c>
      <c r="AY265" s="17" t="s">
        <v>248</v>
      </c>
      <c r="BE265" s="142">
        <f t="shared" si="34"/>
        <v>0</v>
      </c>
      <c r="BF265" s="142">
        <f t="shared" si="35"/>
        <v>0</v>
      </c>
      <c r="BG265" s="142">
        <f t="shared" si="36"/>
        <v>0</v>
      </c>
      <c r="BH265" s="142">
        <f t="shared" si="37"/>
        <v>0</v>
      </c>
      <c r="BI265" s="142">
        <f t="shared" si="38"/>
        <v>0</v>
      </c>
      <c r="BJ265" s="17" t="s">
        <v>87</v>
      </c>
      <c r="BK265" s="142">
        <f t="shared" si="39"/>
        <v>0</v>
      </c>
      <c r="BL265" s="17" t="s">
        <v>253</v>
      </c>
      <c r="BM265" s="141" t="s">
        <v>738</v>
      </c>
    </row>
    <row r="266" spans="2:65" s="1" customFormat="1" ht="16.5" customHeight="1">
      <c r="B266" s="32"/>
      <c r="C266" s="130" t="s">
        <v>739</v>
      </c>
      <c r="D266" s="130" t="s">
        <v>249</v>
      </c>
      <c r="E266" s="131" t="s">
        <v>740</v>
      </c>
      <c r="F266" s="132" t="s">
        <v>741</v>
      </c>
      <c r="G266" s="133" t="s">
        <v>258</v>
      </c>
      <c r="H266" s="134">
        <v>2</v>
      </c>
      <c r="I266" s="135"/>
      <c r="J266" s="136">
        <f t="shared" si="30"/>
        <v>0</v>
      </c>
      <c r="K266" s="132" t="s">
        <v>1</v>
      </c>
      <c r="L266" s="32"/>
      <c r="M266" s="137" t="s">
        <v>1</v>
      </c>
      <c r="N266" s="138" t="s">
        <v>45</v>
      </c>
      <c r="P266" s="139">
        <f t="shared" si="31"/>
        <v>0</v>
      </c>
      <c r="Q266" s="139">
        <v>0</v>
      </c>
      <c r="R266" s="139">
        <f t="shared" si="32"/>
        <v>0</v>
      </c>
      <c r="S266" s="139">
        <v>0</v>
      </c>
      <c r="T266" s="140">
        <f t="shared" si="33"/>
        <v>0</v>
      </c>
      <c r="AR266" s="141" t="s">
        <v>253</v>
      </c>
      <c r="AT266" s="141" t="s">
        <v>249</v>
      </c>
      <c r="AU266" s="141" t="s">
        <v>89</v>
      </c>
      <c r="AY266" s="17" t="s">
        <v>248</v>
      </c>
      <c r="BE266" s="142">
        <f t="shared" si="34"/>
        <v>0</v>
      </c>
      <c r="BF266" s="142">
        <f t="shared" si="35"/>
        <v>0</v>
      </c>
      <c r="BG266" s="142">
        <f t="shared" si="36"/>
        <v>0</v>
      </c>
      <c r="BH266" s="142">
        <f t="shared" si="37"/>
        <v>0</v>
      </c>
      <c r="BI266" s="142">
        <f t="shared" si="38"/>
        <v>0</v>
      </c>
      <c r="BJ266" s="17" t="s">
        <v>87</v>
      </c>
      <c r="BK266" s="142">
        <f t="shared" si="39"/>
        <v>0</v>
      </c>
      <c r="BL266" s="17" t="s">
        <v>253</v>
      </c>
      <c r="BM266" s="141" t="s">
        <v>742</v>
      </c>
    </row>
    <row r="267" spans="2:65" s="1" customFormat="1" ht="16.5" customHeight="1">
      <c r="B267" s="32"/>
      <c r="C267" s="130" t="s">
        <v>743</v>
      </c>
      <c r="D267" s="130" t="s">
        <v>249</v>
      </c>
      <c r="E267" s="131" t="s">
        <v>744</v>
      </c>
      <c r="F267" s="132" t="s">
        <v>745</v>
      </c>
      <c r="G267" s="133" t="s">
        <v>258</v>
      </c>
      <c r="H267" s="134">
        <v>4</v>
      </c>
      <c r="I267" s="135"/>
      <c r="J267" s="136">
        <f t="shared" si="30"/>
        <v>0</v>
      </c>
      <c r="K267" s="132" t="s">
        <v>1</v>
      </c>
      <c r="L267" s="32"/>
      <c r="M267" s="137" t="s">
        <v>1</v>
      </c>
      <c r="N267" s="138" t="s">
        <v>45</v>
      </c>
      <c r="P267" s="139">
        <f t="shared" si="31"/>
        <v>0</v>
      </c>
      <c r="Q267" s="139">
        <v>0</v>
      </c>
      <c r="R267" s="139">
        <f t="shared" si="32"/>
        <v>0</v>
      </c>
      <c r="S267" s="139">
        <v>0</v>
      </c>
      <c r="T267" s="140">
        <f t="shared" si="33"/>
        <v>0</v>
      </c>
      <c r="AR267" s="141" t="s">
        <v>253</v>
      </c>
      <c r="AT267" s="141" t="s">
        <v>249</v>
      </c>
      <c r="AU267" s="141" t="s">
        <v>89</v>
      </c>
      <c r="AY267" s="17" t="s">
        <v>248</v>
      </c>
      <c r="BE267" s="142">
        <f t="shared" si="34"/>
        <v>0</v>
      </c>
      <c r="BF267" s="142">
        <f t="shared" si="35"/>
        <v>0</v>
      </c>
      <c r="BG267" s="142">
        <f t="shared" si="36"/>
        <v>0</v>
      </c>
      <c r="BH267" s="142">
        <f t="shared" si="37"/>
        <v>0</v>
      </c>
      <c r="BI267" s="142">
        <f t="shared" si="38"/>
        <v>0</v>
      </c>
      <c r="BJ267" s="17" t="s">
        <v>87</v>
      </c>
      <c r="BK267" s="142">
        <f t="shared" si="39"/>
        <v>0</v>
      </c>
      <c r="BL267" s="17" t="s">
        <v>253</v>
      </c>
      <c r="BM267" s="141" t="s">
        <v>746</v>
      </c>
    </row>
    <row r="268" spans="2:65" s="1" customFormat="1" ht="16.5" customHeight="1">
      <c r="B268" s="32"/>
      <c r="C268" s="130" t="s">
        <v>747</v>
      </c>
      <c r="D268" s="130" t="s">
        <v>249</v>
      </c>
      <c r="E268" s="131" t="s">
        <v>748</v>
      </c>
      <c r="F268" s="132" t="s">
        <v>749</v>
      </c>
      <c r="G268" s="133" t="s">
        <v>258</v>
      </c>
      <c r="H268" s="134">
        <v>3</v>
      </c>
      <c r="I268" s="135"/>
      <c r="J268" s="136">
        <f t="shared" si="30"/>
        <v>0</v>
      </c>
      <c r="K268" s="132" t="s">
        <v>1</v>
      </c>
      <c r="L268" s="32"/>
      <c r="M268" s="137" t="s">
        <v>1</v>
      </c>
      <c r="N268" s="138" t="s">
        <v>45</v>
      </c>
      <c r="P268" s="139">
        <f t="shared" si="31"/>
        <v>0</v>
      </c>
      <c r="Q268" s="139">
        <v>0</v>
      </c>
      <c r="R268" s="139">
        <f t="shared" si="32"/>
        <v>0</v>
      </c>
      <c r="S268" s="139">
        <v>0</v>
      </c>
      <c r="T268" s="140">
        <f t="shared" si="33"/>
        <v>0</v>
      </c>
      <c r="AR268" s="141" t="s">
        <v>253</v>
      </c>
      <c r="AT268" s="141" t="s">
        <v>249</v>
      </c>
      <c r="AU268" s="141" t="s">
        <v>89</v>
      </c>
      <c r="AY268" s="17" t="s">
        <v>248</v>
      </c>
      <c r="BE268" s="142">
        <f t="shared" si="34"/>
        <v>0</v>
      </c>
      <c r="BF268" s="142">
        <f t="shared" si="35"/>
        <v>0</v>
      </c>
      <c r="BG268" s="142">
        <f t="shared" si="36"/>
        <v>0</v>
      </c>
      <c r="BH268" s="142">
        <f t="shared" si="37"/>
        <v>0</v>
      </c>
      <c r="BI268" s="142">
        <f t="shared" si="38"/>
        <v>0</v>
      </c>
      <c r="BJ268" s="17" t="s">
        <v>87</v>
      </c>
      <c r="BK268" s="142">
        <f t="shared" si="39"/>
        <v>0</v>
      </c>
      <c r="BL268" s="17" t="s">
        <v>253</v>
      </c>
      <c r="BM268" s="141" t="s">
        <v>750</v>
      </c>
    </row>
    <row r="269" spans="2:65" s="1" customFormat="1" ht="16.5" customHeight="1">
      <c r="B269" s="32"/>
      <c r="C269" s="130" t="s">
        <v>751</v>
      </c>
      <c r="D269" s="130" t="s">
        <v>249</v>
      </c>
      <c r="E269" s="131" t="s">
        <v>752</v>
      </c>
      <c r="F269" s="132" t="s">
        <v>459</v>
      </c>
      <c r="G269" s="133" t="s">
        <v>258</v>
      </c>
      <c r="H269" s="134">
        <v>1</v>
      </c>
      <c r="I269" s="135"/>
      <c r="J269" s="136">
        <f t="shared" si="30"/>
        <v>0</v>
      </c>
      <c r="K269" s="132" t="s">
        <v>1</v>
      </c>
      <c r="L269" s="32"/>
      <c r="M269" s="137" t="s">
        <v>1</v>
      </c>
      <c r="N269" s="138" t="s">
        <v>45</v>
      </c>
      <c r="P269" s="139">
        <f t="shared" si="31"/>
        <v>0</v>
      </c>
      <c r="Q269" s="139">
        <v>0</v>
      </c>
      <c r="R269" s="139">
        <f t="shared" si="32"/>
        <v>0</v>
      </c>
      <c r="S269" s="139">
        <v>0</v>
      </c>
      <c r="T269" s="140">
        <f t="shared" si="33"/>
        <v>0</v>
      </c>
      <c r="AR269" s="141" t="s">
        <v>253</v>
      </c>
      <c r="AT269" s="141" t="s">
        <v>249</v>
      </c>
      <c r="AU269" s="141" t="s">
        <v>89</v>
      </c>
      <c r="AY269" s="17" t="s">
        <v>248</v>
      </c>
      <c r="BE269" s="142">
        <f t="shared" si="34"/>
        <v>0</v>
      </c>
      <c r="BF269" s="142">
        <f t="shared" si="35"/>
        <v>0</v>
      </c>
      <c r="BG269" s="142">
        <f t="shared" si="36"/>
        <v>0</v>
      </c>
      <c r="BH269" s="142">
        <f t="shared" si="37"/>
        <v>0</v>
      </c>
      <c r="BI269" s="142">
        <f t="shared" si="38"/>
        <v>0</v>
      </c>
      <c r="BJ269" s="17" t="s">
        <v>87</v>
      </c>
      <c r="BK269" s="142">
        <f t="shared" si="39"/>
        <v>0</v>
      </c>
      <c r="BL269" s="17" t="s">
        <v>253</v>
      </c>
      <c r="BM269" s="141" t="s">
        <v>753</v>
      </c>
    </row>
    <row r="270" spans="2:65" s="1" customFormat="1" ht="33" customHeight="1">
      <c r="B270" s="32"/>
      <c r="C270" s="130" t="s">
        <v>754</v>
      </c>
      <c r="D270" s="130" t="s">
        <v>249</v>
      </c>
      <c r="E270" s="131" t="s">
        <v>755</v>
      </c>
      <c r="F270" s="132" t="s">
        <v>756</v>
      </c>
      <c r="G270" s="133" t="s">
        <v>258</v>
      </c>
      <c r="H270" s="134">
        <v>6</v>
      </c>
      <c r="I270" s="135"/>
      <c r="J270" s="136">
        <f t="shared" si="30"/>
        <v>0</v>
      </c>
      <c r="K270" s="132" t="s">
        <v>1</v>
      </c>
      <c r="L270" s="32"/>
      <c r="M270" s="137" t="s">
        <v>1</v>
      </c>
      <c r="N270" s="138" t="s">
        <v>45</v>
      </c>
      <c r="P270" s="139">
        <f t="shared" si="31"/>
        <v>0</v>
      </c>
      <c r="Q270" s="139">
        <v>0</v>
      </c>
      <c r="R270" s="139">
        <f t="shared" si="32"/>
        <v>0</v>
      </c>
      <c r="S270" s="139">
        <v>0</v>
      </c>
      <c r="T270" s="140">
        <f t="shared" si="33"/>
        <v>0</v>
      </c>
      <c r="AR270" s="141" t="s">
        <v>253</v>
      </c>
      <c r="AT270" s="141" t="s">
        <v>249</v>
      </c>
      <c r="AU270" s="141" t="s">
        <v>89</v>
      </c>
      <c r="AY270" s="17" t="s">
        <v>248</v>
      </c>
      <c r="BE270" s="142">
        <f t="shared" si="34"/>
        <v>0</v>
      </c>
      <c r="BF270" s="142">
        <f t="shared" si="35"/>
        <v>0</v>
      </c>
      <c r="BG270" s="142">
        <f t="shared" si="36"/>
        <v>0</v>
      </c>
      <c r="BH270" s="142">
        <f t="shared" si="37"/>
        <v>0</v>
      </c>
      <c r="BI270" s="142">
        <f t="shared" si="38"/>
        <v>0</v>
      </c>
      <c r="BJ270" s="17" t="s">
        <v>87</v>
      </c>
      <c r="BK270" s="142">
        <f t="shared" si="39"/>
        <v>0</v>
      </c>
      <c r="BL270" s="17" t="s">
        <v>253</v>
      </c>
      <c r="BM270" s="141" t="s">
        <v>757</v>
      </c>
    </row>
    <row r="271" spans="2:65" s="1" customFormat="1" ht="24.2" customHeight="1">
      <c r="B271" s="32"/>
      <c r="C271" s="130" t="s">
        <v>758</v>
      </c>
      <c r="D271" s="130" t="s">
        <v>249</v>
      </c>
      <c r="E271" s="131" t="s">
        <v>759</v>
      </c>
      <c r="F271" s="132" t="s">
        <v>760</v>
      </c>
      <c r="G271" s="133" t="s">
        <v>258</v>
      </c>
      <c r="H271" s="134">
        <v>2</v>
      </c>
      <c r="I271" s="135"/>
      <c r="J271" s="136">
        <f t="shared" si="30"/>
        <v>0</v>
      </c>
      <c r="K271" s="132" t="s">
        <v>1</v>
      </c>
      <c r="L271" s="32"/>
      <c r="M271" s="137" t="s">
        <v>1</v>
      </c>
      <c r="N271" s="138" t="s">
        <v>45</v>
      </c>
      <c r="P271" s="139">
        <f t="shared" si="31"/>
        <v>0</v>
      </c>
      <c r="Q271" s="139">
        <v>0</v>
      </c>
      <c r="R271" s="139">
        <f t="shared" si="32"/>
        <v>0</v>
      </c>
      <c r="S271" s="139">
        <v>0</v>
      </c>
      <c r="T271" s="140">
        <f t="shared" si="33"/>
        <v>0</v>
      </c>
      <c r="AR271" s="141" t="s">
        <v>253</v>
      </c>
      <c r="AT271" s="141" t="s">
        <v>249</v>
      </c>
      <c r="AU271" s="141" t="s">
        <v>89</v>
      </c>
      <c r="AY271" s="17" t="s">
        <v>248</v>
      </c>
      <c r="BE271" s="142">
        <f t="shared" si="34"/>
        <v>0</v>
      </c>
      <c r="BF271" s="142">
        <f t="shared" si="35"/>
        <v>0</v>
      </c>
      <c r="BG271" s="142">
        <f t="shared" si="36"/>
        <v>0</v>
      </c>
      <c r="BH271" s="142">
        <f t="shared" si="37"/>
        <v>0</v>
      </c>
      <c r="BI271" s="142">
        <f t="shared" si="38"/>
        <v>0</v>
      </c>
      <c r="BJ271" s="17" t="s">
        <v>87</v>
      </c>
      <c r="BK271" s="142">
        <f t="shared" si="39"/>
        <v>0</v>
      </c>
      <c r="BL271" s="17" t="s">
        <v>253</v>
      </c>
      <c r="BM271" s="141" t="s">
        <v>761</v>
      </c>
    </row>
    <row r="272" spans="2:65" s="1" customFormat="1" ht="21.75" customHeight="1">
      <c r="B272" s="32"/>
      <c r="C272" s="130" t="s">
        <v>762</v>
      </c>
      <c r="D272" s="130" t="s">
        <v>249</v>
      </c>
      <c r="E272" s="131" t="s">
        <v>763</v>
      </c>
      <c r="F272" s="132" t="s">
        <v>764</v>
      </c>
      <c r="G272" s="133" t="s">
        <v>258</v>
      </c>
      <c r="H272" s="134">
        <v>1</v>
      </c>
      <c r="I272" s="135"/>
      <c r="J272" s="136">
        <f t="shared" si="30"/>
        <v>0</v>
      </c>
      <c r="K272" s="132" t="s">
        <v>1</v>
      </c>
      <c r="L272" s="32"/>
      <c r="M272" s="137" t="s">
        <v>1</v>
      </c>
      <c r="N272" s="138" t="s">
        <v>45</v>
      </c>
      <c r="P272" s="139">
        <f t="shared" si="31"/>
        <v>0</v>
      </c>
      <c r="Q272" s="139">
        <v>0</v>
      </c>
      <c r="R272" s="139">
        <f t="shared" si="32"/>
        <v>0</v>
      </c>
      <c r="S272" s="139">
        <v>0</v>
      </c>
      <c r="T272" s="140">
        <f t="shared" si="33"/>
        <v>0</v>
      </c>
      <c r="AR272" s="141" t="s">
        <v>253</v>
      </c>
      <c r="AT272" s="141" t="s">
        <v>249</v>
      </c>
      <c r="AU272" s="141" t="s">
        <v>89</v>
      </c>
      <c r="AY272" s="17" t="s">
        <v>248</v>
      </c>
      <c r="BE272" s="142">
        <f t="shared" si="34"/>
        <v>0</v>
      </c>
      <c r="BF272" s="142">
        <f t="shared" si="35"/>
        <v>0</v>
      </c>
      <c r="BG272" s="142">
        <f t="shared" si="36"/>
        <v>0</v>
      </c>
      <c r="BH272" s="142">
        <f t="shared" si="37"/>
        <v>0</v>
      </c>
      <c r="BI272" s="142">
        <f t="shared" si="38"/>
        <v>0</v>
      </c>
      <c r="BJ272" s="17" t="s">
        <v>87</v>
      </c>
      <c r="BK272" s="142">
        <f t="shared" si="39"/>
        <v>0</v>
      </c>
      <c r="BL272" s="17" t="s">
        <v>253</v>
      </c>
      <c r="BM272" s="141" t="s">
        <v>765</v>
      </c>
    </row>
    <row r="273" spans="2:65" s="1" customFormat="1" ht="107.25">
      <c r="B273" s="32"/>
      <c r="D273" s="143" t="s">
        <v>255</v>
      </c>
      <c r="F273" s="144" t="s">
        <v>766</v>
      </c>
      <c r="I273" s="145"/>
      <c r="L273" s="32"/>
      <c r="M273" s="146"/>
      <c r="T273" s="56"/>
      <c r="AT273" s="17" t="s">
        <v>255</v>
      </c>
      <c r="AU273" s="17" t="s">
        <v>89</v>
      </c>
    </row>
    <row r="274" spans="2:65" s="1" customFormat="1" ht="16.5" customHeight="1">
      <c r="B274" s="32"/>
      <c r="C274" s="130" t="s">
        <v>767</v>
      </c>
      <c r="D274" s="130" t="s">
        <v>249</v>
      </c>
      <c r="E274" s="131" t="s">
        <v>768</v>
      </c>
      <c r="F274" s="132" t="s">
        <v>769</v>
      </c>
      <c r="G274" s="133" t="s">
        <v>258</v>
      </c>
      <c r="H274" s="134">
        <v>1</v>
      </c>
      <c r="I274" s="135"/>
      <c r="J274" s="136">
        <f>ROUND(I274*H274,2)</f>
        <v>0</v>
      </c>
      <c r="K274" s="132" t="s">
        <v>1</v>
      </c>
      <c r="L274" s="32"/>
      <c r="M274" s="137" t="s">
        <v>1</v>
      </c>
      <c r="N274" s="138" t="s">
        <v>45</v>
      </c>
      <c r="P274" s="139">
        <f>O274*H274</f>
        <v>0</v>
      </c>
      <c r="Q274" s="139">
        <v>0</v>
      </c>
      <c r="R274" s="139">
        <f>Q274*H274</f>
        <v>0</v>
      </c>
      <c r="S274" s="139">
        <v>0</v>
      </c>
      <c r="T274" s="140">
        <f>S274*H274</f>
        <v>0</v>
      </c>
      <c r="AR274" s="141" t="s">
        <v>253</v>
      </c>
      <c r="AT274" s="141" t="s">
        <v>249</v>
      </c>
      <c r="AU274" s="141" t="s">
        <v>89</v>
      </c>
      <c r="AY274" s="17" t="s">
        <v>248</v>
      </c>
      <c r="BE274" s="142">
        <f>IF(N274="základní",J274,0)</f>
        <v>0</v>
      </c>
      <c r="BF274" s="142">
        <f>IF(N274="snížená",J274,0)</f>
        <v>0</v>
      </c>
      <c r="BG274" s="142">
        <f>IF(N274="zákl. přenesená",J274,0)</f>
        <v>0</v>
      </c>
      <c r="BH274" s="142">
        <f>IF(N274="sníž. přenesená",J274,0)</f>
        <v>0</v>
      </c>
      <c r="BI274" s="142">
        <f>IF(N274="nulová",J274,0)</f>
        <v>0</v>
      </c>
      <c r="BJ274" s="17" t="s">
        <v>87</v>
      </c>
      <c r="BK274" s="142">
        <f>ROUND(I274*H274,2)</f>
        <v>0</v>
      </c>
      <c r="BL274" s="17" t="s">
        <v>253</v>
      </c>
      <c r="BM274" s="141" t="s">
        <v>770</v>
      </c>
    </row>
    <row r="275" spans="2:65" s="1" customFormat="1" ht="58.5">
      <c r="B275" s="32"/>
      <c r="D275" s="143" t="s">
        <v>255</v>
      </c>
      <c r="F275" s="144" t="s">
        <v>771</v>
      </c>
      <c r="I275" s="145"/>
      <c r="L275" s="32"/>
      <c r="M275" s="146"/>
      <c r="T275" s="56"/>
      <c r="AT275" s="17" t="s">
        <v>255</v>
      </c>
      <c r="AU275" s="17" t="s">
        <v>89</v>
      </c>
    </row>
    <row r="276" spans="2:65" s="10" customFormat="1" ht="22.9" customHeight="1">
      <c r="B276" s="120"/>
      <c r="D276" s="121" t="s">
        <v>79</v>
      </c>
      <c r="E276" s="155" t="s">
        <v>772</v>
      </c>
      <c r="F276" s="155" t="s">
        <v>773</v>
      </c>
      <c r="I276" s="123"/>
      <c r="J276" s="156">
        <f>BK276</f>
        <v>0</v>
      </c>
      <c r="L276" s="120"/>
      <c r="M276" s="125"/>
      <c r="P276" s="126">
        <f>SUM(P277:P288)</f>
        <v>0</v>
      </c>
      <c r="R276" s="126">
        <f>SUM(R277:R288)</f>
        <v>0</v>
      </c>
      <c r="T276" s="127">
        <f>SUM(T277:T288)</f>
        <v>0</v>
      </c>
      <c r="AR276" s="121" t="s">
        <v>247</v>
      </c>
      <c r="AT276" s="128" t="s">
        <v>79</v>
      </c>
      <c r="AU276" s="128" t="s">
        <v>87</v>
      </c>
      <c r="AY276" s="121" t="s">
        <v>248</v>
      </c>
      <c r="BK276" s="129">
        <f>SUM(BK277:BK288)</f>
        <v>0</v>
      </c>
    </row>
    <row r="277" spans="2:65" s="1" customFormat="1" ht="24.2" customHeight="1">
      <c r="B277" s="32"/>
      <c r="C277" s="130" t="s">
        <v>774</v>
      </c>
      <c r="D277" s="130" t="s">
        <v>249</v>
      </c>
      <c r="E277" s="131" t="s">
        <v>775</v>
      </c>
      <c r="F277" s="132" t="s">
        <v>776</v>
      </c>
      <c r="G277" s="133" t="s">
        <v>258</v>
      </c>
      <c r="H277" s="134">
        <v>1</v>
      </c>
      <c r="I277" s="135"/>
      <c r="J277" s="136">
        <f>ROUND(I277*H277,2)</f>
        <v>0</v>
      </c>
      <c r="K277" s="132" t="s">
        <v>1</v>
      </c>
      <c r="L277" s="32"/>
      <c r="M277" s="137" t="s">
        <v>1</v>
      </c>
      <c r="N277" s="138" t="s">
        <v>45</v>
      </c>
      <c r="P277" s="139">
        <f>O277*H277</f>
        <v>0</v>
      </c>
      <c r="Q277" s="139">
        <v>0</v>
      </c>
      <c r="R277" s="139">
        <f>Q277*H277</f>
        <v>0</v>
      </c>
      <c r="S277" s="139">
        <v>0</v>
      </c>
      <c r="T277" s="140">
        <f>S277*H277</f>
        <v>0</v>
      </c>
      <c r="AR277" s="141" t="s">
        <v>253</v>
      </c>
      <c r="AT277" s="141" t="s">
        <v>249</v>
      </c>
      <c r="AU277" s="141" t="s">
        <v>89</v>
      </c>
      <c r="AY277" s="17" t="s">
        <v>248</v>
      </c>
      <c r="BE277" s="142">
        <f>IF(N277="základní",J277,0)</f>
        <v>0</v>
      </c>
      <c r="BF277" s="142">
        <f>IF(N277="snížená",J277,0)</f>
        <v>0</v>
      </c>
      <c r="BG277" s="142">
        <f>IF(N277="zákl. přenesená",J277,0)</f>
        <v>0</v>
      </c>
      <c r="BH277" s="142">
        <f>IF(N277="sníž. přenesená",J277,0)</f>
        <v>0</v>
      </c>
      <c r="BI277" s="142">
        <f>IF(N277="nulová",J277,0)</f>
        <v>0</v>
      </c>
      <c r="BJ277" s="17" t="s">
        <v>87</v>
      </c>
      <c r="BK277" s="142">
        <f>ROUND(I277*H277,2)</f>
        <v>0</v>
      </c>
      <c r="BL277" s="17" t="s">
        <v>253</v>
      </c>
      <c r="BM277" s="141" t="s">
        <v>777</v>
      </c>
    </row>
    <row r="278" spans="2:65" s="1" customFormat="1" ht="78">
      <c r="B278" s="32"/>
      <c r="D278" s="143" t="s">
        <v>255</v>
      </c>
      <c r="F278" s="144" t="s">
        <v>778</v>
      </c>
      <c r="I278" s="145"/>
      <c r="L278" s="32"/>
      <c r="M278" s="146"/>
      <c r="T278" s="56"/>
      <c r="AT278" s="17" t="s">
        <v>255</v>
      </c>
      <c r="AU278" s="17" t="s">
        <v>89</v>
      </c>
    </row>
    <row r="279" spans="2:65" s="1" customFormat="1" ht="24.2" customHeight="1">
      <c r="B279" s="32"/>
      <c r="C279" s="130" t="s">
        <v>779</v>
      </c>
      <c r="D279" s="130" t="s">
        <v>249</v>
      </c>
      <c r="E279" s="131" t="s">
        <v>780</v>
      </c>
      <c r="F279" s="132" t="s">
        <v>781</v>
      </c>
      <c r="G279" s="133" t="s">
        <v>258</v>
      </c>
      <c r="H279" s="134">
        <v>1</v>
      </c>
      <c r="I279" s="135"/>
      <c r="J279" s="136">
        <f>ROUND(I279*H279,2)</f>
        <v>0</v>
      </c>
      <c r="K279" s="132" t="s">
        <v>1</v>
      </c>
      <c r="L279" s="32"/>
      <c r="M279" s="137" t="s">
        <v>1</v>
      </c>
      <c r="N279" s="138" t="s">
        <v>45</v>
      </c>
      <c r="P279" s="139">
        <f>O279*H279</f>
        <v>0</v>
      </c>
      <c r="Q279" s="139">
        <v>0</v>
      </c>
      <c r="R279" s="139">
        <f>Q279*H279</f>
        <v>0</v>
      </c>
      <c r="S279" s="139">
        <v>0</v>
      </c>
      <c r="T279" s="140">
        <f>S279*H279</f>
        <v>0</v>
      </c>
      <c r="AR279" s="141" t="s">
        <v>253</v>
      </c>
      <c r="AT279" s="141" t="s">
        <v>249</v>
      </c>
      <c r="AU279" s="141" t="s">
        <v>89</v>
      </c>
      <c r="AY279" s="17" t="s">
        <v>248</v>
      </c>
      <c r="BE279" s="142">
        <f>IF(N279="základní",J279,0)</f>
        <v>0</v>
      </c>
      <c r="BF279" s="142">
        <f>IF(N279="snížená",J279,0)</f>
        <v>0</v>
      </c>
      <c r="BG279" s="142">
        <f>IF(N279="zákl. přenesená",J279,0)</f>
        <v>0</v>
      </c>
      <c r="BH279" s="142">
        <f>IF(N279="sníž. přenesená",J279,0)</f>
        <v>0</v>
      </c>
      <c r="BI279" s="142">
        <f>IF(N279="nulová",J279,0)</f>
        <v>0</v>
      </c>
      <c r="BJ279" s="17" t="s">
        <v>87</v>
      </c>
      <c r="BK279" s="142">
        <f>ROUND(I279*H279,2)</f>
        <v>0</v>
      </c>
      <c r="BL279" s="17" t="s">
        <v>253</v>
      </c>
      <c r="BM279" s="141" t="s">
        <v>782</v>
      </c>
    </row>
    <row r="280" spans="2:65" s="1" customFormat="1" ht="48.75">
      <c r="B280" s="32"/>
      <c r="D280" s="143" t="s">
        <v>255</v>
      </c>
      <c r="F280" s="144" t="s">
        <v>783</v>
      </c>
      <c r="I280" s="145"/>
      <c r="L280" s="32"/>
      <c r="M280" s="146"/>
      <c r="T280" s="56"/>
      <c r="AT280" s="17" t="s">
        <v>255</v>
      </c>
      <c r="AU280" s="17" t="s">
        <v>89</v>
      </c>
    </row>
    <row r="281" spans="2:65" s="1" customFormat="1" ht="24.2" customHeight="1">
      <c r="B281" s="32"/>
      <c r="C281" s="130" t="s">
        <v>784</v>
      </c>
      <c r="D281" s="130" t="s">
        <v>249</v>
      </c>
      <c r="E281" s="131" t="s">
        <v>785</v>
      </c>
      <c r="F281" s="132" t="s">
        <v>786</v>
      </c>
      <c r="G281" s="133" t="s">
        <v>258</v>
      </c>
      <c r="H281" s="134">
        <v>1</v>
      </c>
      <c r="I281" s="135"/>
      <c r="J281" s="136">
        <f>ROUND(I281*H281,2)</f>
        <v>0</v>
      </c>
      <c r="K281" s="132" t="s">
        <v>1</v>
      </c>
      <c r="L281" s="32"/>
      <c r="M281" s="137" t="s">
        <v>1</v>
      </c>
      <c r="N281" s="138" t="s">
        <v>45</v>
      </c>
      <c r="P281" s="139">
        <f>O281*H281</f>
        <v>0</v>
      </c>
      <c r="Q281" s="139">
        <v>0</v>
      </c>
      <c r="R281" s="139">
        <f>Q281*H281</f>
        <v>0</v>
      </c>
      <c r="S281" s="139">
        <v>0</v>
      </c>
      <c r="T281" s="140">
        <f>S281*H281</f>
        <v>0</v>
      </c>
      <c r="AR281" s="141" t="s">
        <v>253</v>
      </c>
      <c r="AT281" s="141" t="s">
        <v>249</v>
      </c>
      <c r="AU281" s="141" t="s">
        <v>89</v>
      </c>
      <c r="AY281" s="17" t="s">
        <v>248</v>
      </c>
      <c r="BE281" s="142">
        <f>IF(N281="základní",J281,0)</f>
        <v>0</v>
      </c>
      <c r="BF281" s="142">
        <f>IF(N281="snížená",J281,0)</f>
        <v>0</v>
      </c>
      <c r="BG281" s="142">
        <f>IF(N281="zákl. přenesená",J281,0)</f>
        <v>0</v>
      </c>
      <c r="BH281" s="142">
        <f>IF(N281="sníž. přenesená",J281,0)</f>
        <v>0</v>
      </c>
      <c r="BI281" s="142">
        <f>IF(N281="nulová",J281,0)</f>
        <v>0</v>
      </c>
      <c r="BJ281" s="17" t="s">
        <v>87</v>
      </c>
      <c r="BK281" s="142">
        <f>ROUND(I281*H281,2)</f>
        <v>0</v>
      </c>
      <c r="BL281" s="17" t="s">
        <v>253</v>
      </c>
      <c r="BM281" s="141" t="s">
        <v>787</v>
      </c>
    </row>
    <row r="282" spans="2:65" s="1" customFormat="1" ht="29.25">
      <c r="B282" s="32"/>
      <c r="D282" s="143" t="s">
        <v>255</v>
      </c>
      <c r="F282" s="144" t="s">
        <v>788</v>
      </c>
      <c r="I282" s="145"/>
      <c r="L282" s="32"/>
      <c r="M282" s="146"/>
      <c r="T282" s="56"/>
      <c r="AT282" s="17" t="s">
        <v>255</v>
      </c>
      <c r="AU282" s="17" t="s">
        <v>89</v>
      </c>
    </row>
    <row r="283" spans="2:65" s="1" customFormat="1" ht="24.2" customHeight="1">
      <c r="B283" s="32"/>
      <c r="C283" s="130" t="s">
        <v>789</v>
      </c>
      <c r="D283" s="130" t="s">
        <v>249</v>
      </c>
      <c r="E283" s="131" t="s">
        <v>790</v>
      </c>
      <c r="F283" s="132" t="s">
        <v>791</v>
      </c>
      <c r="G283" s="133" t="s">
        <v>258</v>
      </c>
      <c r="H283" s="134">
        <v>1</v>
      </c>
      <c r="I283" s="135"/>
      <c r="J283" s="136">
        <f>ROUND(I283*H283,2)</f>
        <v>0</v>
      </c>
      <c r="K283" s="132" t="s">
        <v>1</v>
      </c>
      <c r="L283" s="32"/>
      <c r="M283" s="137" t="s">
        <v>1</v>
      </c>
      <c r="N283" s="138" t="s">
        <v>45</v>
      </c>
      <c r="P283" s="139">
        <f>O283*H283</f>
        <v>0</v>
      </c>
      <c r="Q283" s="139">
        <v>0</v>
      </c>
      <c r="R283" s="139">
        <f>Q283*H283</f>
        <v>0</v>
      </c>
      <c r="S283" s="139">
        <v>0</v>
      </c>
      <c r="T283" s="140">
        <f>S283*H283</f>
        <v>0</v>
      </c>
      <c r="AR283" s="141" t="s">
        <v>253</v>
      </c>
      <c r="AT283" s="141" t="s">
        <v>249</v>
      </c>
      <c r="AU283" s="141" t="s">
        <v>89</v>
      </c>
      <c r="AY283" s="17" t="s">
        <v>248</v>
      </c>
      <c r="BE283" s="142">
        <f>IF(N283="základní",J283,0)</f>
        <v>0</v>
      </c>
      <c r="BF283" s="142">
        <f>IF(N283="snížená",J283,0)</f>
        <v>0</v>
      </c>
      <c r="BG283" s="142">
        <f>IF(N283="zákl. přenesená",J283,0)</f>
        <v>0</v>
      </c>
      <c r="BH283" s="142">
        <f>IF(N283="sníž. přenesená",J283,0)</f>
        <v>0</v>
      </c>
      <c r="BI283" s="142">
        <f>IF(N283="nulová",J283,0)</f>
        <v>0</v>
      </c>
      <c r="BJ283" s="17" t="s">
        <v>87</v>
      </c>
      <c r="BK283" s="142">
        <f>ROUND(I283*H283,2)</f>
        <v>0</v>
      </c>
      <c r="BL283" s="17" t="s">
        <v>253</v>
      </c>
      <c r="BM283" s="141" t="s">
        <v>792</v>
      </c>
    </row>
    <row r="284" spans="2:65" s="1" customFormat="1" ht="39">
      <c r="B284" s="32"/>
      <c r="D284" s="143" t="s">
        <v>255</v>
      </c>
      <c r="F284" s="144" t="s">
        <v>793</v>
      </c>
      <c r="I284" s="145"/>
      <c r="L284" s="32"/>
      <c r="M284" s="146"/>
      <c r="T284" s="56"/>
      <c r="AT284" s="17" t="s">
        <v>255</v>
      </c>
      <c r="AU284" s="17" t="s">
        <v>89</v>
      </c>
    </row>
    <row r="285" spans="2:65" s="1" customFormat="1" ht="24.2" customHeight="1">
      <c r="B285" s="32"/>
      <c r="C285" s="130" t="s">
        <v>794</v>
      </c>
      <c r="D285" s="130" t="s">
        <v>249</v>
      </c>
      <c r="E285" s="131" t="s">
        <v>795</v>
      </c>
      <c r="F285" s="132" t="s">
        <v>796</v>
      </c>
      <c r="G285" s="133" t="s">
        <v>258</v>
      </c>
      <c r="H285" s="134">
        <v>1</v>
      </c>
      <c r="I285" s="135"/>
      <c r="J285" s="136">
        <f>ROUND(I285*H285,2)</f>
        <v>0</v>
      </c>
      <c r="K285" s="132" t="s">
        <v>1</v>
      </c>
      <c r="L285" s="32"/>
      <c r="M285" s="137" t="s">
        <v>1</v>
      </c>
      <c r="N285" s="138" t="s">
        <v>45</v>
      </c>
      <c r="P285" s="139">
        <f>O285*H285</f>
        <v>0</v>
      </c>
      <c r="Q285" s="139">
        <v>0</v>
      </c>
      <c r="R285" s="139">
        <f>Q285*H285</f>
        <v>0</v>
      </c>
      <c r="S285" s="139">
        <v>0</v>
      </c>
      <c r="T285" s="140">
        <f>S285*H285</f>
        <v>0</v>
      </c>
      <c r="AR285" s="141" t="s">
        <v>253</v>
      </c>
      <c r="AT285" s="141" t="s">
        <v>249</v>
      </c>
      <c r="AU285" s="141" t="s">
        <v>89</v>
      </c>
      <c r="AY285" s="17" t="s">
        <v>248</v>
      </c>
      <c r="BE285" s="142">
        <f>IF(N285="základní",J285,0)</f>
        <v>0</v>
      </c>
      <c r="BF285" s="142">
        <f>IF(N285="snížená",J285,0)</f>
        <v>0</v>
      </c>
      <c r="BG285" s="142">
        <f>IF(N285="zákl. přenesená",J285,0)</f>
        <v>0</v>
      </c>
      <c r="BH285" s="142">
        <f>IF(N285="sníž. přenesená",J285,0)</f>
        <v>0</v>
      </c>
      <c r="BI285" s="142">
        <f>IF(N285="nulová",J285,0)</f>
        <v>0</v>
      </c>
      <c r="BJ285" s="17" t="s">
        <v>87</v>
      </c>
      <c r="BK285" s="142">
        <f>ROUND(I285*H285,2)</f>
        <v>0</v>
      </c>
      <c r="BL285" s="17" t="s">
        <v>253</v>
      </c>
      <c r="BM285" s="141" t="s">
        <v>797</v>
      </c>
    </row>
    <row r="286" spans="2:65" s="1" customFormat="1" ht="39">
      <c r="B286" s="32"/>
      <c r="D286" s="143" t="s">
        <v>255</v>
      </c>
      <c r="F286" s="144" t="s">
        <v>798</v>
      </c>
      <c r="I286" s="145"/>
      <c r="L286" s="32"/>
      <c r="M286" s="146"/>
      <c r="T286" s="56"/>
      <c r="AT286" s="17" t="s">
        <v>255</v>
      </c>
      <c r="AU286" s="17" t="s">
        <v>89</v>
      </c>
    </row>
    <row r="287" spans="2:65" s="1" customFormat="1" ht="21.75" customHeight="1">
      <c r="B287" s="32"/>
      <c r="C287" s="130" t="s">
        <v>799</v>
      </c>
      <c r="D287" s="130" t="s">
        <v>249</v>
      </c>
      <c r="E287" s="131" t="s">
        <v>800</v>
      </c>
      <c r="F287" s="132" t="s">
        <v>801</v>
      </c>
      <c r="G287" s="133" t="s">
        <v>258</v>
      </c>
      <c r="H287" s="134">
        <v>1</v>
      </c>
      <c r="I287" s="135"/>
      <c r="J287" s="136">
        <f>ROUND(I287*H287,2)</f>
        <v>0</v>
      </c>
      <c r="K287" s="132" t="s">
        <v>1</v>
      </c>
      <c r="L287" s="32"/>
      <c r="M287" s="137" t="s">
        <v>1</v>
      </c>
      <c r="N287" s="138" t="s">
        <v>45</v>
      </c>
      <c r="P287" s="139">
        <f>O287*H287</f>
        <v>0</v>
      </c>
      <c r="Q287" s="139">
        <v>0</v>
      </c>
      <c r="R287" s="139">
        <f>Q287*H287</f>
        <v>0</v>
      </c>
      <c r="S287" s="139">
        <v>0</v>
      </c>
      <c r="T287" s="140">
        <f>S287*H287</f>
        <v>0</v>
      </c>
      <c r="AR287" s="141" t="s">
        <v>253</v>
      </c>
      <c r="AT287" s="141" t="s">
        <v>249</v>
      </c>
      <c r="AU287" s="141" t="s">
        <v>89</v>
      </c>
      <c r="AY287" s="17" t="s">
        <v>248</v>
      </c>
      <c r="BE287" s="142">
        <f>IF(N287="základní",J287,0)</f>
        <v>0</v>
      </c>
      <c r="BF287" s="142">
        <f>IF(N287="snížená",J287,0)</f>
        <v>0</v>
      </c>
      <c r="BG287" s="142">
        <f>IF(N287="zákl. přenesená",J287,0)</f>
        <v>0</v>
      </c>
      <c r="BH287" s="142">
        <f>IF(N287="sníž. přenesená",J287,0)</f>
        <v>0</v>
      </c>
      <c r="BI287" s="142">
        <f>IF(N287="nulová",J287,0)</f>
        <v>0</v>
      </c>
      <c r="BJ287" s="17" t="s">
        <v>87</v>
      </c>
      <c r="BK287" s="142">
        <f>ROUND(I287*H287,2)</f>
        <v>0</v>
      </c>
      <c r="BL287" s="17" t="s">
        <v>253</v>
      </c>
      <c r="BM287" s="141" t="s">
        <v>802</v>
      </c>
    </row>
    <row r="288" spans="2:65" s="1" customFormat="1" ht="58.5">
      <c r="B288" s="32"/>
      <c r="D288" s="143" t="s">
        <v>255</v>
      </c>
      <c r="F288" s="144" t="s">
        <v>803</v>
      </c>
      <c r="I288" s="145"/>
      <c r="L288" s="32"/>
      <c r="M288" s="146"/>
      <c r="T288" s="56"/>
      <c r="AT288" s="17" t="s">
        <v>255</v>
      </c>
      <c r="AU288" s="17" t="s">
        <v>89</v>
      </c>
    </row>
    <row r="289" spans="2:65" s="10" customFormat="1" ht="22.9" customHeight="1">
      <c r="B289" s="120"/>
      <c r="D289" s="121" t="s">
        <v>79</v>
      </c>
      <c r="E289" s="155" t="s">
        <v>804</v>
      </c>
      <c r="F289" s="155" t="s">
        <v>805</v>
      </c>
      <c r="I289" s="123"/>
      <c r="J289" s="156">
        <f>BK289</f>
        <v>0</v>
      </c>
      <c r="L289" s="120"/>
      <c r="M289" s="125"/>
      <c r="P289" s="126">
        <f>SUM(P290:P296)</f>
        <v>0</v>
      </c>
      <c r="R289" s="126">
        <f>SUM(R290:R296)</f>
        <v>0</v>
      </c>
      <c r="T289" s="127">
        <f>SUM(T290:T296)</f>
        <v>0</v>
      </c>
      <c r="AR289" s="121" t="s">
        <v>247</v>
      </c>
      <c r="AT289" s="128" t="s">
        <v>79</v>
      </c>
      <c r="AU289" s="128" t="s">
        <v>87</v>
      </c>
      <c r="AY289" s="121" t="s">
        <v>248</v>
      </c>
      <c r="BK289" s="129">
        <f>SUM(BK290:BK296)</f>
        <v>0</v>
      </c>
    </row>
    <row r="290" spans="2:65" s="1" customFormat="1" ht="21.75" customHeight="1">
      <c r="B290" s="32"/>
      <c r="C290" s="130" t="s">
        <v>806</v>
      </c>
      <c r="D290" s="130" t="s">
        <v>249</v>
      </c>
      <c r="E290" s="131" t="s">
        <v>807</v>
      </c>
      <c r="F290" s="132" t="s">
        <v>808</v>
      </c>
      <c r="G290" s="133" t="s">
        <v>258</v>
      </c>
      <c r="H290" s="134">
        <v>1</v>
      </c>
      <c r="I290" s="135"/>
      <c r="J290" s="136">
        <f>ROUND(I290*H290,2)</f>
        <v>0</v>
      </c>
      <c r="K290" s="132" t="s">
        <v>1</v>
      </c>
      <c r="L290" s="32"/>
      <c r="M290" s="137" t="s">
        <v>1</v>
      </c>
      <c r="N290" s="138" t="s">
        <v>45</v>
      </c>
      <c r="P290" s="139">
        <f>O290*H290</f>
        <v>0</v>
      </c>
      <c r="Q290" s="139">
        <v>0</v>
      </c>
      <c r="R290" s="139">
        <f>Q290*H290</f>
        <v>0</v>
      </c>
      <c r="S290" s="139">
        <v>0</v>
      </c>
      <c r="T290" s="140">
        <f>S290*H290</f>
        <v>0</v>
      </c>
      <c r="AR290" s="141" t="s">
        <v>253</v>
      </c>
      <c r="AT290" s="141" t="s">
        <v>249</v>
      </c>
      <c r="AU290" s="141" t="s">
        <v>89</v>
      </c>
      <c r="AY290" s="17" t="s">
        <v>248</v>
      </c>
      <c r="BE290" s="142">
        <f>IF(N290="základní",J290,0)</f>
        <v>0</v>
      </c>
      <c r="BF290" s="142">
        <f>IF(N290="snížená",J290,0)</f>
        <v>0</v>
      </c>
      <c r="BG290" s="142">
        <f>IF(N290="zákl. přenesená",J290,0)</f>
        <v>0</v>
      </c>
      <c r="BH290" s="142">
        <f>IF(N290="sníž. přenesená",J290,0)</f>
        <v>0</v>
      </c>
      <c r="BI290" s="142">
        <f>IF(N290="nulová",J290,0)</f>
        <v>0</v>
      </c>
      <c r="BJ290" s="17" t="s">
        <v>87</v>
      </c>
      <c r="BK290" s="142">
        <f>ROUND(I290*H290,2)</f>
        <v>0</v>
      </c>
      <c r="BL290" s="17" t="s">
        <v>253</v>
      </c>
      <c r="BM290" s="141" t="s">
        <v>809</v>
      </c>
    </row>
    <row r="291" spans="2:65" s="1" customFormat="1" ht="29.25">
      <c r="B291" s="32"/>
      <c r="D291" s="143" t="s">
        <v>255</v>
      </c>
      <c r="F291" s="144" t="s">
        <v>810</v>
      </c>
      <c r="I291" s="145"/>
      <c r="L291" s="32"/>
      <c r="M291" s="146"/>
      <c r="T291" s="56"/>
      <c r="AT291" s="17" t="s">
        <v>255</v>
      </c>
      <c r="AU291" s="17" t="s">
        <v>89</v>
      </c>
    </row>
    <row r="292" spans="2:65" s="1" customFormat="1" ht="16.5" customHeight="1">
      <c r="B292" s="32"/>
      <c r="C292" s="130" t="s">
        <v>811</v>
      </c>
      <c r="D292" s="130" t="s">
        <v>249</v>
      </c>
      <c r="E292" s="131" t="s">
        <v>812</v>
      </c>
      <c r="F292" s="132" t="s">
        <v>813</v>
      </c>
      <c r="G292" s="133" t="s">
        <v>258</v>
      </c>
      <c r="H292" s="134">
        <v>1</v>
      </c>
      <c r="I292" s="135"/>
      <c r="J292" s="136">
        <f>ROUND(I292*H292,2)</f>
        <v>0</v>
      </c>
      <c r="K292" s="132" t="s">
        <v>1</v>
      </c>
      <c r="L292" s="32"/>
      <c r="M292" s="137" t="s">
        <v>1</v>
      </c>
      <c r="N292" s="138" t="s">
        <v>45</v>
      </c>
      <c r="P292" s="139">
        <f>O292*H292</f>
        <v>0</v>
      </c>
      <c r="Q292" s="139">
        <v>0</v>
      </c>
      <c r="R292" s="139">
        <f>Q292*H292</f>
        <v>0</v>
      </c>
      <c r="S292" s="139">
        <v>0</v>
      </c>
      <c r="T292" s="140">
        <f>S292*H292</f>
        <v>0</v>
      </c>
      <c r="AR292" s="141" t="s">
        <v>253</v>
      </c>
      <c r="AT292" s="141" t="s">
        <v>249</v>
      </c>
      <c r="AU292" s="141" t="s">
        <v>89</v>
      </c>
      <c r="AY292" s="17" t="s">
        <v>248</v>
      </c>
      <c r="BE292" s="142">
        <f>IF(N292="základní",J292,0)</f>
        <v>0</v>
      </c>
      <c r="BF292" s="142">
        <f>IF(N292="snížená",J292,0)</f>
        <v>0</v>
      </c>
      <c r="BG292" s="142">
        <f>IF(N292="zákl. přenesená",J292,0)</f>
        <v>0</v>
      </c>
      <c r="BH292" s="142">
        <f>IF(N292="sníž. přenesená",J292,0)</f>
        <v>0</v>
      </c>
      <c r="BI292" s="142">
        <f>IF(N292="nulová",J292,0)</f>
        <v>0</v>
      </c>
      <c r="BJ292" s="17" t="s">
        <v>87</v>
      </c>
      <c r="BK292" s="142">
        <f>ROUND(I292*H292,2)</f>
        <v>0</v>
      </c>
      <c r="BL292" s="17" t="s">
        <v>253</v>
      </c>
      <c r="BM292" s="141" t="s">
        <v>814</v>
      </c>
    </row>
    <row r="293" spans="2:65" s="1" customFormat="1" ht="29.25">
      <c r="B293" s="32"/>
      <c r="D293" s="143" t="s">
        <v>255</v>
      </c>
      <c r="F293" s="144" t="s">
        <v>815</v>
      </c>
      <c r="I293" s="145"/>
      <c r="L293" s="32"/>
      <c r="M293" s="146"/>
      <c r="T293" s="56"/>
      <c r="AT293" s="17" t="s">
        <v>255</v>
      </c>
      <c r="AU293" s="17" t="s">
        <v>89</v>
      </c>
    </row>
    <row r="294" spans="2:65" s="1" customFormat="1" ht="24.2" customHeight="1">
      <c r="B294" s="32"/>
      <c r="C294" s="130" t="s">
        <v>816</v>
      </c>
      <c r="D294" s="130" t="s">
        <v>249</v>
      </c>
      <c r="E294" s="131" t="s">
        <v>817</v>
      </c>
      <c r="F294" s="132" t="s">
        <v>818</v>
      </c>
      <c r="G294" s="133" t="s">
        <v>258</v>
      </c>
      <c r="H294" s="134">
        <v>1</v>
      </c>
      <c r="I294" s="135"/>
      <c r="J294" s="136">
        <f>ROUND(I294*H294,2)</f>
        <v>0</v>
      </c>
      <c r="K294" s="132" t="s">
        <v>1</v>
      </c>
      <c r="L294" s="32"/>
      <c r="M294" s="137" t="s">
        <v>1</v>
      </c>
      <c r="N294" s="138" t="s">
        <v>45</v>
      </c>
      <c r="P294" s="139">
        <f>O294*H294</f>
        <v>0</v>
      </c>
      <c r="Q294" s="139">
        <v>0</v>
      </c>
      <c r="R294" s="139">
        <f>Q294*H294</f>
        <v>0</v>
      </c>
      <c r="S294" s="139">
        <v>0</v>
      </c>
      <c r="T294" s="140">
        <f>S294*H294</f>
        <v>0</v>
      </c>
      <c r="AR294" s="141" t="s">
        <v>253</v>
      </c>
      <c r="AT294" s="141" t="s">
        <v>249</v>
      </c>
      <c r="AU294" s="141" t="s">
        <v>89</v>
      </c>
      <c r="AY294" s="17" t="s">
        <v>248</v>
      </c>
      <c r="BE294" s="142">
        <f>IF(N294="základní",J294,0)</f>
        <v>0</v>
      </c>
      <c r="BF294" s="142">
        <f>IF(N294="snížená",J294,0)</f>
        <v>0</v>
      </c>
      <c r="BG294" s="142">
        <f>IF(N294="zákl. přenesená",J294,0)</f>
        <v>0</v>
      </c>
      <c r="BH294" s="142">
        <f>IF(N294="sníž. přenesená",J294,0)</f>
        <v>0</v>
      </c>
      <c r="BI294" s="142">
        <f>IF(N294="nulová",J294,0)</f>
        <v>0</v>
      </c>
      <c r="BJ294" s="17" t="s">
        <v>87</v>
      </c>
      <c r="BK294" s="142">
        <f>ROUND(I294*H294,2)</f>
        <v>0</v>
      </c>
      <c r="BL294" s="17" t="s">
        <v>253</v>
      </c>
      <c r="BM294" s="141" t="s">
        <v>819</v>
      </c>
    </row>
    <row r="295" spans="2:65" s="1" customFormat="1" ht="29.25">
      <c r="B295" s="32"/>
      <c r="D295" s="143" t="s">
        <v>255</v>
      </c>
      <c r="F295" s="144" t="s">
        <v>820</v>
      </c>
      <c r="I295" s="145"/>
      <c r="L295" s="32"/>
      <c r="M295" s="146"/>
      <c r="T295" s="56"/>
      <c r="AT295" s="17" t="s">
        <v>255</v>
      </c>
      <c r="AU295" s="17" t="s">
        <v>89</v>
      </c>
    </row>
    <row r="296" spans="2:65" s="1" customFormat="1" ht="16.5" customHeight="1">
      <c r="B296" s="32"/>
      <c r="C296" s="130" t="s">
        <v>821</v>
      </c>
      <c r="D296" s="130" t="s">
        <v>249</v>
      </c>
      <c r="E296" s="131" t="s">
        <v>822</v>
      </c>
      <c r="F296" s="132" t="s">
        <v>823</v>
      </c>
      <c r="G296" s="133" t="s">
        <v>258</v>
      </c>
      <c r="H296" s="134">
        <v>1</v>
      </c>
      <c r="I296" s="135"/>
      <c r="J296" s="136">
        <f>ROUND(I296*H296,2)</f>
        <v>0</v>
      </c>
      <c r="K296" s="132" t="s">
        <v>1</v>
      </c>
      <c r="L296" s="32"/>
      <c r="M296" s="157" t="s">
        <v>1</v>
      </c>
      <c r="N296" s="158" t="s">
        <v>45</v>
      </c>
      <c r="O296" s="149"/>
      <c r="P296" s="159">
        <f>O296*H296</f>
        <v>0</v>
      </c>
      <c r="Q296" s="159">
        <v>0</v>
      </c>
      <c r="R296" s="159">
        <f>Q296*H296</f>
        <v>0</v>
      </c>
      <c r="S296" s="159">
        <v>0</v>
      </c>
      <c r="T296" s="160">
        <f>S296*H296</f>
        <v>0</v>
      </c>
      <c r="AR296" s="141" t="s">
        <v>253</v>
      </c>
      <c r="AT296" s="141" t="s">
        <v>249</v>
      </c>
      <c r="AU296" s="141" t="s">
        <v>89</v>
      </c>
      <c r="AY296" s="17" t="s">
        <v>248</v>
      </c>
      <c r="BE296" s="142">
        <f>IF(N296="základní",J296,0)</f>
        <v>0</v>
      </c>
      <c r="BF296" s="142">
        <f>IF(N296="snížená",J296,0)</f>
        <v>0</v>
      </c>
      <c r="BG296" s="142">
        <f>IF(N296="zákl. přenesená",J296,0)</f>
        <v>0</v>
      </c>
      <c r="BH296" s="142">
        <f>IF(N296="sníž. přenesená",J296,0)</f>
        <v>0</v>
      </c>
      <c r="BI296" s="142">
        <f>IF(N296="nulová",J296,0)</f>
        <v>0</v>
      </c>
      <c r="BJ296" s="17" t="s">
        <v>87</v>
      </c>
      <c r="BK296" s="142">
        <f>ROUND(I296*H296,2)</f>
        <v>0</v>
      </c>
      <c r="BL296" s="17" t="s">
        <v>253</v>
      </c>
      <c r="BM296" s="141" t="s">
        <v>824</v>
      </c>
    </row>
    <row r="297" spans="2:65" s="1" customFormat="1" ht="6.95" customHeight="1">
      <c r="B297" s="44"/>
      <c r="C297" s="45"/>
      <c r="D297" s="45"/>
      <c r="E297" s="45"/>
      <c r="F297" s="45"/>
      <c r="G297" s="45"/>
      <c r="H297" s="45"/>
      <c r="I297" s="45"/>
      <c r="J297" s="45"/>
      <c r="K297" s="45"/>
      <c r="L297" s="32"/>
    </row>
  </sheetData>
  <sheetProtection algorithmName="SHA-512" hashValue="iIY3Pwhn7s5mgrcTKiDi2IOkotOPBYBVWS/sc8gfbQtcQ9xziTWZFuw6LFz7m0mekuwqsrTMzAwUAD7a+ngesQ==" saltValue="+1UaRqmoBwWifr1NIG3OBXPqSpj/9Q5YiV8Qu6HXvkx0/LMzQyHZicS1kf0zYPPwQBfVKDXVQTF9K8P0YQ0l5A==" spinCount="100000" sheet="1" objects="1" scenarios="1" formatColumns="0" formatRows="0" autoFilter="0"/>
  <autoFilter ref="C125:K296" xr:uid="{00000000-0009-0000-0000-000002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3"/>
  <sheetViews>
    <sheetView showGridLines="0" topLeftCell="A126" workbookViewId="0">
      <selection activeCell="I127" sqref="I1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103</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825</v>
      </c>
      <c r="F9" s="251"/>
      <c r="G9" s="251"/>
      <c r="H9" s="251"/>
      <c r="L9" s="32"/>
    </row>
    <row r="10" spans="2:46" s="1" customFormat="1" ht="12" customHeight="1">
      <c r="B10" s="32"/>
      <c r="D10" s="27" t="s">
        <v>224</v>
      </c>
      <c r="L10" s="32"/>
    </row>
    <row r="11" spans="2:46" s="1" customFormat="1" ht="30" customHeight="1">
      <c r="B11" s="32"/>
      <c r="E11" s="230" t="s">
        <v>826</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226</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ROUND((SUM(BE121:BE142)),  2)</f>
        <v>0</v>
      </c>
      <c r="I35" s="96">
        <v>0.21</v>
      </c>
      <c r="J35" s="86">
        <f>ROUND(((SUM(BE121:BE142))*I35),  2)</f>
        <v>0</v>
      </c>
      <c r="L35" s="32"/>
    </row>
    <row r="36" spans="2:12" s="1" customFormat="1" ht="14.45" customHeight="1">
      <c r="B36" s="32"/>
      <c r="E36" s="27" t="s">
        <v>46</v>
      </c>
      <c r="F36" s="86">
        <f>ROUND((SUM(BF121:BF142)),  2)</f>
        <v>0</v>
      </c>
      <c r="I36" s="96">
        <v>0.12</v>
      </c>
      <c r="J36" s="86">
        <f>ROUND(((SUM(BF121:BF142))*I36),  2)</f>
        <v>0</v>
      </c>
      <c r="L36" s="32"/>
    </row>
    <row r="37" spans="2:12" s="1" customFormat="1" ht="14.45" hidden="1" customHeight="1">
      <c r="B37" s="32"/>
      <c r="E37" s="27" t="s">
        <v>47</v>
      </c>
      <c r="F37" s="86">
        <f>ROUND((SUM(BG121:BG142)),  2)</f>
        <v>0</v>
      </c>
      <c r="I37" s="96">
        <v>0.21</v>
      </c>
      <c r="J37" s="86">
        <f>0</f>
        <v>0</v>
      </c>
      <c r="L37" s="32"/>
    </row>
    <row r="38" spans="2:12" s="1" customFormat="1" ht="14.45" hidden="1" customHeight="1">
      <c r="B38" s="32"/>
      <c r="E38" s="27" t="s">
        <v>48</v>
      </c>
      <c r="F38" s="86">
        <f>ROUND((SUM(BH121:BH142)),  2)</f>
        <v>0</v>
      </c>
      <c r="I38" s="96">
        <v>0.12</v>
      </c>
      <c r="J38" s="86">
        <f>0</f>
        <v>0</v>
      </c>
      <c r="L38" s="32"/>
    </row>
    <row r="39" spans="2:12" s="1" customFormat="1" ht="14.45" hidden="1" customHeight="1">
      <c r="B39" s="32"/>
      <c r="E39" s="27" t="s">
        <v>49</v>
      </c>
      <c r="F39" s="86">
        <f>ROUND((SUM(BI121:BI142)),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825</v>
      </c>
      <c r="F87" s="251"/>
      <c r="G87" s="251"/>
      <c r="H87" s="251"/>
      <c r="L87" s="32"/>
    </row>
    <row r="88" spans="2:12" s="1" customFormat="1" ht="12" customHeight="1">
      <c r="B88" s="32"/>
      <c r="C88" s="27" t="s">
        <v>224</v>
      </c>
      <c r="L88" s="32"/>
    </row>
    <row r="89" spans="2:12" s="1" customFormat="1" ht="30" customHeight="1">
      <c r="B89" s="32"/>
      <c r="E89" s="230" t="str">
        <f>E11</f>
        <v>D.2.102.1 - Strojně-technologická část - čištění OV sedimentací</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Michal Ašer</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J121</f>
        <v>0</v>
      </c>
      <c r="L98" s="32"/>
      <c r="AU98" s="17" t="s">
        <v>231</v>
      </c>
    </row>
    <row r="99" spans="2:47" s="8" customFormat="1" ht="24.95" customHeight="1">
      <c r="B99" s="108"/>
      <c r="D99" s="109" t="s">
        <v>827</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233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2" t="str">
        <f>E7</f>
        <v>MLADÁ BOLESLAV ČOV II - REKONSTRUKCE</v>
      </c>
      <c r="F109" s="253"/>
      <c r="G109" s="253"/>
      <c r="H109" s="253"/>
      <c r="L109" s="32"/>
    </row>
    <row r="110" spans="2:47" ht="12" customHeight="1">
      <c r="B110" s="20"/>
      <c r="C110" s="27" t="s">
        <v>222</v>
      </c>
      <c r="L110" s="20"/>
    </row>
    <row r="111" spans="2:47" s="1" customFormat="1" ht="16.5" customHeight="1">
      <c r="B111" s="32"/>
      <c r="E111" s="252" t="s">
        <v>825</v>
      </c>
      <c r="F111" s="251"/>
      <c r="G111" s="251"/>
      <c r="H111" s="251"/>
      <c r="L111" s="32"/>
    </row>
    <row r="112" spans="2:47" s="1" customFormat="1" ht="12" customHeight="1">
      <c r="B112" s="32"/>
      <c r="C112" s="27" t="s">
        <v>224</v>
      </c>
      <c r="L112" s="32"/>
    </row>
    <row r="113" spans="2:65" s="1" customFormat="1" ht="30" customHeight="1">
      <c r="B113" s="32"/>
      <c r="E113" s="230" t="str">
        <f>E11</f>
        <v>D.2.102.1 - Strojně-technologická část - čištění OV sedimentací</v>
      </c>
      <c r="F113" s="251"/>
      <c r="G113" s="251"/>
      <c r="H113" s="251"/>
      <c r="L113" s="32"/>
    </row>
    <row r="114" spans="2:65" s="1" customFormat="1" ht="6.95" customHeight="1">
      <c r="B114" s="32"/>
      <c r="L114" s="32"/>
    </row>
    <row r="115" spans="2:65" s="1" customFormat="1" ht="12" customHeight="1">
      <c r="B115" s="32"/>
      <c r="C115" s="27" t="s">
        <v>20</v>
      </c>
      <c r="F115" s="25" t="str">
        <f>F14</f>
        <v>Mladá Boleslav</v>
      </c>
      <c r="I115" s="27" t="s">
        <v>22</v>
      </c>
      <c r="J115" s="52" t="str">
        <f>IF(J14="","",J14)</f>
        <v>30. 10. 2024</v>
      </c>
      <c r="L115" s="32"/>
    </row>
    <row r="116" spans="2:65" s="1" customFormat="1" ht="6.95" customHeight="1">
      <c r="B116" s="32"/>
      <c r="L116" s="32"/>
    </row>
    <row r="117" spans="2:65" s="1" customFormat="1" ht="40.15" customHeight="1">
      <c r="B117" s="32"/>
      <c r="C117" s="27" t="s">
        <v>24</v>
      </c>
      <c r="F117" s="25" t="str">
        <f>E17</f>
        <v>VaK Mladá Boleslav a.s., Čechova 1151, Ml.Boleslav</v>
      </c>
      <c r="I117" s="27" t="s">
        <v>32</v>
      </c>
      <c r="J117" s="30" t="str">
        <f>E23</f>
        <v>Aquaprocon s.r.o. divize Praha, Dukelských hrdinů</v>
      </c>
      <c r="L117" s="32"/>
    </row>
    <row r="118" spans="2:65" s="1" customFormat="1" ht="15.2" customHeight="1">
      <c r="B118" s="32"/>
      <c r="C118" s="27" t="s">
        <v>30</v>
      </c>
      <c r="F118" s="25" t="str">
        <f>IF(E20="","",E20)</f>
        <v>Vyplň údaj</v>
      </c>
      <c r="I118" s="27" t="s">
        <v>37</v>
      </c>
      <c r="J118" s="30" t="str">
        <f>E26</f>
        <v>ing. Michal Ašer</v>
      </c>
      <c r="L118" s="32"/>
    </row>
    <row r="119" spans="2:65" s="1" customFormat="1" ht="10.35" customHeight="1">
      <c r="B119" s="32"/>
      <c r="L119" s="32"/>
    </row>
    <row r="120" spans="2:65" s="9" customFormat="1" ht="29.25" customHeight="1">
      <c r="B120" s="112"/>
      <c r="C120" s="113" t="s">
        <v>234</v>
      </c>
      <c r="D120" s="114" t="s">
        <v>65</v>
      </c>
      <c r="E120" s="114" t="s">
        <v>61</v>
      </c>
      <c r="F120" s="114" t="s">
        <v>62</v>
      </c>
      <c r="G120" s="114" t="s">
        <v>235</v>
      </c>
      <c r="H120" s="114" t="s">
        <v>236</v>
      </c>
      <c r="I120" s="114" t="s">
        <v>237</v>
      </c>
      <c r="J120" s="114" t="s">
        <v>229</v>
      </c>
      <c r="K120" s="115" t="s">
        <v>238</v>
      </c>
      <c r="L120" s="112"/>
      <c r="M120" s="59" t="s">
        <v>1</v>
      </c>
      <c r="N120" s="60" t="s">
        <v>44</v>
      </c>
      <c r="O120" s="60" t="s">
        <v>239</v>
      </c>
      <c r="P120" s="60" t="s">
        <v>240</v>
      </c>
      <c r="Q120" s="60" t="s">
        <v>241</v>
      </c>
      <c r="R120" s="60" t="s">
        <v>242</v>
      </c>
      <c r="S120" s="60" t="s">
        <v>243</v>
      </c>
      <c r="T120" s="61" t="s">
        <v>244</v>
      </c>
    </row>
    <row r="121" spans="2:65" s="1" customFormat="1" ht="22.9" customHeight="1">
      <c r="B121" s="32"/>
      <c r="C121" s="64" t="s">
        <v>245</v>
      </c>
      <c r="J121" s="116">
        <f>BK121</f>
        <v>0</v>
      </c>
      <c r="L121" s="32"/>
      <c r="M121" s="62"/>
      <c r="N121" s="53"/>
      <c r="O121" s="53"/>
      <c r="P121" s="117">
        <f>P122</f>
        <v>0</v>
      </c>
      <c r="Q121" s="53"/>
      <c r="R121" s="117">
        <f>R122</f>
        <v>0</v>
      </c>
      <c r="S121" s="53"/>
      <c r="T121" s="118">
        <f>T122</f>
        <v>0</v>
      </c>
      <c r="AT121" s="17" t="s">
        <v>79</v>
      </c>
      <c r="AU121" s="17" t="s">
        <v>231</v>
      </c>
      <c r="BK121" s="119">
        <f>BK122</f>
        <v>0</v>
      </c>
    </row>
    <row r="122" spans="2:65" s="10" customFormat="1" ht="25.9" customHeight="1">
      <c r="B122" s="120"/>
      <c r="D122" s="121" t="s">
        <v>79</v>
      </c>
      <c r="E122" s="122" t="s">
        <v>79</v>
      </c>
      <c r="F122" s="122" t="s">
        <v>828</v>
      </c>
      <c r="I122" s="123"/>
      <c r="J122" s="124">
        <f>BK122</f>
        <v>0</v>
      </c>
      <c r="L122" s="120"/>
      <c r="M122" s="125"/>
      <c r="P122" s="126">
        <f>SUM(P123:P142)</f>
        <v>0</v>
      </c>
      <c r="R122" s="126">
        <f>SUM(R123:R142)</f>
        <v>0</v>
      </c>
      <c r="T122" s="127">
        <f>SUM(T123:T142)</f>
        <v>0</v>
      </c>
      <c r="AR122" s="121" t="s">
        <v>247</v>
      </c>
      <c r="AT122" s="128" t="s">
        <v>79</v>
      </c>
      <c r="AU122" s="128" t="s">
        <v>80</v>
      </c>
      <c r="AY122" s="121" t="s">
        <v>248</v>
      </c>
      <c r="BK122" s="129">
        <f>SUM(BK123:BK142)</f>
        <v>0</v>
      </c>
    </row>
    <row r="123" spans="2:65" s="1" customFormat="1" ht="24.2" customHeight="1">
      <c r="B123" s="32"/>
      <c r="C123" s="130" t="s">
        <v>87</v>
      </c>
      <c r="D123" s="130" t="s">
        <v>249</v>
      </c>
      <c r="E123" s="131" t="s">
        <v>829</v>
      </c>
      <c r="F123" s="132" t="s">
        <v>830</v>
      </c>
      <c r="G123" s="133" t="s">
        <v>252</v>
      </c>
      <c r="H123" s="134">
        <v>1</v>
      </c>
      <c r="I123" s="135"/>
      <c r="J123" s="136">
        <f>ROUND(I123*H123,2)</f>
        <v>0</v>
      </c>
      <c r="K123" s="132" t="s">
        <v>1</v>
      </c>
      <c r="L123" s="32"/>
      <c r="M123" s="137" t="s">
        <v>1</v>
      </c>
      <c r="N123" s="138" t="s">
        <v>45</v>
      </c>
      <c r="P123" s="139">
        <f>O123*H123</f>
        <v>0</v>
      </c>
      <c r="Q123" s="139">
        <v>0</v>
      </c>
      <c r="R123" s="139">
        <f>Q123*H123</f>
        <v>0</v>
      </c>
      <c r="S123" s="139">
        <v>0</v>
      </c>
      <c r="T123" s="140">
        <f>S123*H123</f>
        <v>0</v>
      </c>
      <c r="AR123" s="141" t="s">
        <v>253</v>
      </c>
      <c r="AT123" s="141" t="s">
        <v>249</v>
      </c>
      <c r="AU123" s="141" t="s">
        <v>87</v>
      </c>
      <c r="AY123" s="17" t="s">
        <v>248</v>
      </c>
      <c r="BE123" s="142">
        <f>IF(N123="základní",J123,0)</f>
        <v>0</v>
      </c>
      <c r="BF123" s="142">
        <f>IF(N123="snížená",J123,0)</f>
        <v>0</v>
      </c>
      <c r="BG123" s="142">
        <f>IF(N123="zákl. přenesená",J123,0)</f>
        <v>0</v>
      </c>
      <c r="BH123" s="142">
        <f>IF(N123="sníž. přenesená",J123,0)</f>
        <v>0</v>
      </c>
      <c r="BI123" s="142">
        <f>IF(N123="nulová",J123,0)</f>
        <v>0</v>
      </c>
      <c r="BJ123" s="17" t="s">
        <v>87</v>
      </c>
      <c r="BK123" s="142">
        <f>ROUND(I123*H123,2)</f>
        <v>0</v>
      </c>
      <c r="BL123" s="17" t="s">
        <v>253</v>
      </c>
      <c r="BM123" s="141" t="s">
        <v>831</v>
      </c>
    </row>
    <row r="124" spans="2:65" s="1" customFormat="1" ht="78">
      <c r="B124" s="32"/>
      <c r="D124" s="143" t="s">
        <v>255</v>
      </c>
      <c r="F124" s="144" t="s">
        <v>832</v>
      </c>
      <c r="I124" s="145"/>
      <c r="L124" s="32"/>
      <c r="M124" s="146"/>
      <c r="T124" s="56"/>
      <c r="AT124" s="17" t="s">
        <v>255</v>
      </c>
      <c r="AU124" s="17" t="s">
        <v>87</v>
      </c>
    </row>
    <row r="125" spans="2:65" s="1" customFormat="1" ht="24.2" customHeight="1">
      <c r="B125" s="32"/>
      <c r="C125" s="130" t="s">
        <v>89</v>
      </c>
      <c r="D125" s="130" t="s">
        <v>249</v>
      </c>
      <c r="E125" s="131" t="s">
        <v>833</v>
      </c>
      <c r="F125" s="132" t="s">
        <v>834</v>
      </c>
      <c r="G125" s="133" t="s">
        <v>252</v>
      </c>
      <c r="H125" s="134">
        <v>1</v>
      </c>
      <c r="I125" s="135"/>
      <c r="J125" s="136">
        <f>ROUND(I125*H125,2)</f>
        <v>0</v>
      </c>
      <c r="K125" s="132" t="s">
        <v>1</v>
      </c>
      <c r="L125" s="32"/>
      <c r="M125" s="137" t="s">
        <v>1</v>
      </c>
      <c r="N125" s="138" t="s">
        <v>45</v>
      </c>
      <c r="P125" s="139">
        <f>O125*H125</f>
        <v>0</v>
      </c>
      <c r="Q125" s="139">
        <v>0</v>
      </c>
      <c r="R125" s="139">
        <f>Q125*H125</f>
        <v>0</v>
      </c>
      <c r="S125" s="139">
        <v>0</v>
      </c>
      <c r="T125" s="140">
        <f>S125*H125</f>
        <v>0</v>
      </c>
      <c r="AR125" s="141" t="s">
        <v>253</v>
      </c>
      <c r="AT125" s="141" t="s">
        <v>249</v>
      </c>
      <c r="AU125" s="141" t="s">
        <v>87</v>
      </c>
      <c r="AY125" s="17" t="s">
        <v>248</v>
      </c>
      <c r="BE125" s="142">
        <f>IF(N125="základní",J125,0)</f>
        <v>0</v>
      </c>
      <c r="BF125" s="142">
        <f>IF(N125="snížená",J125,0)</f>
        <v>0</v>
      </c>
      <c r="BG125" s="142">
        <f>IF(N125="zákl. přenesená",J125,0)</f>
        <v>0</v>
      </c>
      <c r="BH125" s="142">
        <f>IF(N125="sníž. přenesená",J125,0)</f>
        <v>0</v>
      </c>
      <c r="BI125" s="142">
        <f>IF(N125="nulová",J125,0)</f>
        <v>0</v>
      </c>
      <c r="BJ125" s="17" t="s">
        <v>87</v>
      </c>
      <c r="BK125" s="142">
        <f>ROUND(I125*H125,2)</f>
        <v>0</v>
      </c>
      <c r="BL125" s="17" t="s">
        <v>253</v>
      </c>
      <c r="BM125" s="141" t="s">
        <v>835</v>
      </c>
    </row>
    <row r="126" spans="2:65" s="1" customFormat="1" ht="78">
      <c r="B126" s="32"/>
      <c r="D126" s="143" t="s">
        <v>255</v>
      </c>
      <c r="F126" s="144" t="s">
        <v>836</v>
      </c>
      <c r="I126" s="145"/>
      <c r="L126" s="32"/>
      <c r="M126" s="146"/>
      <c r="T126" s="56"/>
      <c r="AT126" s="17" t="s">
        <v>255</v>
      </c>
      <c r="AU126" s="17" t="s">
        <v>87</v>
      </c>
    </row>
    <row r="127" spans="2:65" s="1" customFormat="1" ht="24.2" customHeight="1">
      <c r="B127" s="32"/>
      <c r="C127" s="130" t="s">
        <v>247</v>
      </c>
      <c r="D127" s="130" t="s">
        <v>249</v>
      </c>
      <c r="E127" s="131" t="s">
        <v>837</v>
      </c>
      <c r="F127" s="132" t="s">
        <v>838</v>
      </c>
      <c r="G127" s="133" t="s">
        <v>252</v>
      </c>
      <c r="H127" s="134">
        <v>1</v>
      </c>
      <c r="I127" s="205">
        <v>0</v>
      </c>
      <c r="J127" s="136">
        <f>ROUND(I127*H127,2)</f>
        <v>0</v>
      </c>
      <c r="K127" s="132" t="s">
        <v>1</v>
      </c>
      <c r="L127" s="32"/>
      <c r="M127" s="137" t="s">
        <v>1</v>
      </c>
      <c r="N127" s="138" t="s">
        <v>45</v>
      </c>
      <c r="P127" s="139">
        <f>O127*H127</f>
        <v>0</v>
      </c>
      <c r="Q127" s="139">
        <v>0</v>
      </c>
      <c r="R127" s="139">
        <f>Q127*H127</f>
        <v>0</v>
      </c>
      <c r="S127" s="139">
        <v>0</v>
      </c>
      <c r="T127" s="140">
        <f>S127*H127</f>
        <v>0</v>
      </c>
      <c r="AR127" s="141" t="s">
        <v>253</v>
      </c>
      <c r="AT127" s="141" t="s">
        <v>249</v>
      </c>
      <c r="AU127" s="141" t="s">
        <v>87</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253</v>
      </c>
      <c r="BM127" s="141" t="s">
        <v>839</v>
      </c>
    </row>
    <row r="128" spans="2:65" s="1" customFormat="1" ht="19.5">
      <c r="B128" s="32"/>
      <c r="D128" s="143" t="s">
        <v>255</v>
      </c>
      <c r="F128" s="144" t="s">
        <v>840</v>
      </c>
      <c r="I128" s="145"/>
      <c r="L128" s="32"/>
      <c r="M128" s="146"/>
      <c r="T128" s="56"/>
      <c r="AT128" s="17" t="s">
        <v>255</v>
      </c>
      <c r="AU128" s="17" t="s">
        <v>87</v>
      </c>
    </row>
    <row r="129" spans="2:65" s="1" customFormat="1" ht="24.2" customHeight="1">
      <c r="B129" s="32"/>
      <c r="C129" s="130" t="s">
        <v>264</v>
      </c>
      <c r="D129" s="130" t="s">
        <v>249</v>
      </c>
      <c r="E129" s="131" t="s">
        <v>841</v>
      </c>
      <c r="F129" s="132" t="s">
        <v>842</v>
      </c>
      <c r="G129" s="133" t="s">
        <v>252</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87</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843</v>
      </c>
    </row>
    <row r="130" spans="2:65" s="1" customFormat="1" ht="204.75">
      <c r="B130" s="32"/>
      <c r="D130" s="143" t="s">
        <v>255</v>
      </c>
      <c r="F130" s="144" t="s">
        <v>844</v>
      </c>
      <c r="I130" s="145"/>
      <c r="L130" s="32"/>
      <c r="M130" s="146"/>
      <c r="T130" s="56"/>
      <c r="AT130" s="17" t="s">
        <v>255</v>
      </c>
      <c r="AU130" s="17" t="s">
        <v>87</v>
      </c>
    </row>
    <row r="131" spans="2:65" s="1" customFormat="1" ht="33" customHeight="1">
      <c r="B131" s="32"/>
      <c r="C131" s="130" t="s">
        <v>269</v>
      </c>
      <c r="D131" s="130" t="s">
        <v>249</v>
      </c>
      <c r="E131" s="131" t="s">
        <v>845</v>
      </c>
      <c r="F131" s="132" t="s">
        <v>846</v>
      </c>
      <c r="G131" s="133" t="s">
        <v>252</v>
      </c>
      <c r="H131" s="134">
        <v>1</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87</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847</v>
      </c>
    </row>
    <row r="132" spans="2:65" s="1" customFormat="1" ht="78">
      <c r="B132" s="32"/>
      <c r="D132" s="143" t="s">
        <v>255</v>
      </c>
      <c r="F132" s="144" t="s">
        <v>848</v>
      </c>
      <c r="I132" s="145"/>
      <c r="L132" s="32"/>
      <c r="M132" s="146"/>
      <c r="T132" s="56"/>
      <c r="AT132" s="17" t="s">
        <v>255</v>
      </c>
      <c r="AU132" s="17" t="s">
        <v>87</v>
      </c>
    </row>
    <row r="133" spans="2:65" s="1" customFormat="1" ht="24.2" customHeight="1">
      <c r="B133" s="32"/>
      <c r="C133" s="130" t="s">
        <v>274</v>
      </c>
      <c r="D133" s="130" t="s">
        <v>249</v>
      </c>
      <c r="E133" s="131" t="s">
        <v>849</v>
      </c>
      <c r="F133" s="132" t="s">
        <v>850</v>
      </c>
      <c r="G133" s="133" t="s">
        <v>252</v>
      </c>
      <c r="H133" s="134">
        <v>1</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87</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851</v>
      </c>
    </row>
    <row r="134" spans="2:65" s="1" customFormat="1" ht="78">
      <c r="B134" s="32"/>
      <c r="D134" s="143" t="s">
        <v>255</v>
      </c>
      <c r="F134" s="144" t="s">
        <v>852</v>
      </c>
      <c r="I134" s="145"/>
      <c r="L134" s="32"/>
      <c r="M134" s="146"/>
      <c r="T134" s="56"/>
      <c r="AT134" s="17" t="s">
        <v>255</v>
      </c>
      <c r="AU134" s="17" t="s">
        <v>87</v>
      </c>
    </row>
    <row r="135" spans="2:65" s="1" customFormat="1" ht="24.2" customHeight="1">
      <c r="B135" s="32"/>
      <c r="C135" s="130" t="s">
        <v>278</v>
      </c>
      <c r="D135" s="130" t="s">
        <v>249</v>
      </c>
      <c r="E135" s="131" t="s">
        <v>853</v>
      </c>
      <c r="F135" s="132" t="s">
        <v>854</v>
      </c>
      <c r="G135" s="133" t="s">
        <v>258</v>
      </c>
      <c r="H135" s="134">
        <v>1</v>
      </c>
      <c r="I135" s="135"/>
      <c r="J135" s="136">
        <f>ROUND(I135*H135,2)</f>
        <v>0</v>
      </c>
      <c r="K135" s="132" t="s">
        <v>1</v>
      </c>
      <c r="L135" s="32"/>
      <c r="M135" s="137" t="s">
        <v>1</v>
      </c>
      <c r="N135" s="138" t="s">
        <v>45</v>
      </c>
      <c r="P135" s="139">
        <f>O135*H135</f>
        <v>0</v>
      </c>
      <c r="Q135" s="139">
        <v>0</v>
      </c>
      <c r="R135" s="139">
        <f>Q135*H135</f>
        <v>0</v>
      </c>
      <c r="S135" s="139">
        <v>0</v>
      </c>
      <c r="T135" s="140">
        <f>S135*H135</f>
        <v>0</v>
      </c>
      <c r="AR135" s="141" t="s">
        <v>253</v>
      </c>
      <c r="AT135" s="141" t="s">
        <v>249</v>
      </c>
      <c r="AU135" s="141" t="s">
        <v>87</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253</v>
      </c>
      <c r="BM135" s="141" t="s">
        <v>855</v>
      </c>
    </row>
    <row r="136" spans="2:65" s="1" customFormat="1" ht="408.6" customHeight="1">
      <c r="B136" s="32"/>
      <c r="D136" s="143" t="s">
        <v>255</v>
      </c>
      <c r="F136" s="144" t="s">
        <v>6050</v>
      </c>
      <c r="I136" s="145"/>
      <c r="L136" s="32"/>
      <c r="M136" s="146"/>
      <c r="T136" s="56"/>
      <c r="AT136" s="17" t="s">
        <v>255</v>
      </c>
      <c r="AU136" s="17" t="s">
        <v>87</v>
      </c>
    </row>
    <row r="137" spans="2:65" s="1" customFormat="1" ht="16.5" customHeight="1">
      <c r="B137" s="32"/>
      <c r="C137" s="130" t="s">
        <v>283</v>
      </c>
      <c r="D137" s="130" t="s">
        <v>249</v>
      </c>
      <c r="E137" s="131" t="s">
        <v>856</v>
      </c>
      <c r="F137" s="132" t="s">
        <v>285</v>
      </c>
      <c r="G137" s="133" t="s">
        <v>258</v>
      </c>
      <c r="H137" s="134">
        <v>1</v>
      </c>
      <c r="I137" s="135"/>
      <c r="J137" s="136">
        <f>ROUND(I137*H137,2)</f>
        <v>0</v>
      </c>
      <c r="K137" s="132" t="s">
        <v>1</v>
      </c>
      <c r="L137" s="32"/>
      <c r="M137" s="137" t="s">
        <v>1</v>
      </c>
      <c r="N137" s="138" t="s">
        <v>45</v>
      </c>
      <c r="P137" s="139">
        <f>O137*H137</f>
        <v>0</v>
      </c>
      <c r="Q137" s="139">
        <v>0</v>
      </c>
      <c r="R137" s="139">
        <f>Q137*H137</f>
        <v>0</v>
      </c>
      <c r="S137" s="139">
        <v>0</v>
      </c>
      <c r="T137" s="140">
        <f>S137*H137</f>
        <v>0</v>
      </c>
      <c r="AR137" s="141" t="s">
        <v>253</v>
      </c>
      <c r="AT137" s="141" t="s">
        <v>249</v>
      </c>
      <c r="AU137" s="141" t="s">
        <v>87</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253</v>
      </c>
      <c r="BM137" s="141" t="s">
        <v>857</v>
      </c>
    </row>
    <row r="138" spans="2:65" s="1" customFormat="1" ht="39">
      <c r="B138" s="32"/>
      <c r="D138" s="143" t="s">
        <v>255</v>
      </c>
      <c r="F138" s="144" t="s">
        <v>858</v>
      </c>
      <c r="I138" s="145"/>
      <c r="L138" s="32"/>
      <c r="M138" s="146"/>
      <c r="T138" s="56"/>
      <c r="AT138" s="17" t="s">
        <v>255</v>
      </c>
      <c r="AU138" s="17" t="s">
        <v>87</v>
      </c>
    </row>
    <row r="139" spans="2:65" s="1" customFormat="1" ht="16.5" customHeight="1">
      <c r="B139" s="32"/>
      <c r="C139" s="130" t="s">
        <v>288</v>
      </c>
      <c r="D139" s="130" t="s">
        <v>249</v>
      </c>
      <c r="E139" s="131" t="s">
        <v>859</v>
      </c>
      <c r="F139" s="132" t="s">
        <v>290</v>
      </c>
      <c r="G139" s="133" t="s">
        <v>258</v>
      </c>
      <c r="H139" s="134">
        <v>1</v>
      </c>
      <c r="I139" s="135"/>
      <c r="J139" s="136">
        <f>ROUND(I139*H139,2)</f>
        <v>0</v>
      </c>
      <c r="K139" s="132" t="s">
        <v>1</v>
      </c>
      <c r="L139" s="32"/>
      <c r="M139" s="137" t="s">
        <v>1</v>
      </c>
      <c r="N139" s="138" t="s">
        <v>45</v>
      </c>
      <c r="P139" s="139">
        <f>O139*H139</f>
        <v>0</v>
      </c>
      <c r="Q139" s="139">
        <v>0</v>
      </c>
      <c r="R139" s="139">
        <f>Q139*H139</f>
        <v>0</v>
      </c>
      <c r="S139" s="139">
        <v>0</v>
      </c>
      <c r="T139" s="140">
        <f>S139*H139</f>
        <v>0</v>
      </c>
      <c r="AR139" s="141" t="s">
        <v>253</v>
      </c>
      <c r="AT139" s="141" t="s">
        <v>249</v>
      </c>
      <c r="AU139" s="141" t="s">
        <v>87</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253</v>
      </c>
      <c r="BM139" s="141" t="s">
        <v>860</v>
      </c>
    </row>
    <row r="140" spans="2:65" s="1" customFormat="1" ht="39">
      <c r="B140" s="32"/>
      <c r="D140" s="143" t="s">
        <v>255</v>
      </c>
      <c r="F140" s="144" t="s">
        <v>861</v>
      </c>
      <c r="I140" s="145"/>
      <c r="L140" s="32"/>
      <c r="M140" s="146"/>
      <c r="T140" s="56"/>
      <c r="AT140" s="17" t="s">
        <v>255</v>
      </c>
      <c r="AU140" s="17" t="s">
        <v>87</v>
      </c>
    </row>
    <row r="141" spans="2:65" s="1" customFormat="1" ht="16.5" customHeight="1">
      <c r="B141" s="32"/>
      <c r="C141" s="130" t="s">
        <v>336</v>
      </c>
      <c r="D141" s="130" t="s">
        <v>249</v>
      </c>
      <c r="E141" s="131" t="s">
        <v>862</v>
      </c>
      <c r="F141" s="132" t="s">
        <v>863</v>
      </c>
      <c r="G141" s="133" t="s">
        <v>258</v>
      </c>
      <c r="H141" s="134">
        <v>1</v>
      </c>
      <c r="I141" s="135"/>
      <c r="J141" s="136">
        <f>ROUND(I141*H141,2)</f>
        <v>0</v>
      </c>
      <c r="K141" s="132" t="s">
        <v>1</v>
      </c>
      <c r="L141" s="32"/>
      <c r="M141" s="137" t="s">
        <v>1</v>
      </c>
      <c r="N141" s="138" t="s">
        <v>45</v>
      </c>
      <c r="P141" s="139">
        <f>O141*H141</f>
        <v>0</v>
      </c>
      <c r="Q141" s="139">
        <v>0</v>
      </c>
      <c r="R141" s="139">
        <f>Q141*H141</f>
        <v>0</v>
      </c>
      <c r="S141" s="139">
        <v>0</v>
      </c>
      <c r="T141" s="140">
        <f>S141*H141</f>
        <v>0</v>
      </c>
      <c r="AR141" s="141" t="s">
        <v>253</v>
      </c>
      <c r="AT141" s="141" t="s">
        <v>249</v>
      </c>
      <c r="AU141" s="141" t="s">
        <v>87</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253</v>
      </c>
      <c r="BM141" s="141" t="s">
        <v>864</v>
      </c>
    </row>
    <row r="142" spans="2:65" s="1" customFormat="1" ht="29.25">
      <c r="B142" s="32"/>
      <c r="D142" s="143" t="s">
        <v>255</v>
      </c>
      <c r="F142" s="144" t="s">
        <v>865</v>
      </c>
      <c r="I142" s="145"/>
      <c r="L142" s="32"/>
      <c r="M142" s="148"/>
      <c r="N142" s="149"/>
      <c r="O142" s="149"/>
      <c r="P142" s="149"/>
      <c r="Q142" s="149"/>
      <c r="R142" s="149"/>
      <c r="S142" s="149"/>
      <c r="T142" s="150"/>
      <c r="AT142" s="17" t="s">
        <v>255</v>
      </c>
      <c r="AU142" s="17" t="s">
        <v>87</v>
      </c>
    </row>
    <row r="143" spans="2:65" s="1" customFormat="1" ht="6.95" customHeight="1">
      <c r="B143" s="44"/>
      <c r="C143" s="45"/>
      <c r="D143" s="45"/>
      <c r="E143" s="45"/>
      <c r="F143" s="45"/>
      <c r="G143" s="45"/>
      <c r="H143" s="45"/>
      <c r="I143" s="45"/>
      <c r="J143" s="45"/>
      <c r="K143" s="45"/>
      <c r="L143" s="32"/>
    </row>
  </sheetData>
  <sheetProtection algorithmName="SHA-512" hashValue="Fodp8GU04PpXPg3xD2rcNehWJoocgavEPAE35C/Fz8p8je81FN9QEdV+w9lurIlALR89PHf0+JT5QYc47FDTFA==" saltValue="RVa7HyApH/pr9b5YFOp8kg==" spinCount="100000" sheet="1" objects="1" scenarios="1" formatColumns="0" formatRows="0" autoFilter="0"/>
  <autoFilter ref="C120:K142" xr:uid="{00000000-0009-0000-0000-000003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106</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825</v>
      </c>
      <c r="F9" s="251"/>
      <c r="G9" s="251"/>
      <c r="H9" s="251"/>
      <c r="L9" s="32"/>
    </row>
    <row r="10" spans="2:46" s="1" customFormat="1" ht="12" customHeight="1">
      <c r="B10" s="32"/>
      <c r="D10" s="27" t="s">
        <v>224</v>
      </c>
      <c r="L10" s="32"/>
    </row>
    <row r="11" spans="2:46" s="1" customFormat="1" ht="30" customHeight="1">
      <c r="B11" s="32"/>
      <c r="E11" s="230" t="s">
        <v>866</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ROUND((SUM(BE124:BE205)),  2)</f>
        <v>0</v>
      </c>
      <c r="I35" s="96">
        <v>0.21</v>
      </c>
      <c r="J35" s="86">
        <f>ROUND(((SUM(BE124:BE205))*I35),  2)</f>
        <v>0</v>
      </c>
      <c r="L35" s="32"/>
    </row>
    <row r="36" spans="2:12" s="1" customFormat="1" ht="14.45" customHeight="1">
      <c r="B36" s="32"/>
      <c r="E36" s="27" t="s">
        <v>46</v>
      </c>
      <c r="F36" s="86">
        <f>ROUND((SUM(BF124:BF205)),  2)</f>
        <v>0</v>
      </c>
      <c r="I36" s="96">
        <v>0.12</v>
      </c>
      <c r="J36" s="86">
        <f>ROUND(((SUM(BF124:BF205))*I36),  2)</f>
        <v>0</v>
      </c>
      <c r="L36" s="32"/>
    </row>
    <row r="37" spans="2:12" s="1" customFormat="1" ht="14.45" hidden="1" customHeight="1">
      <c r="B37" s="32"/>
      <c r="E37" s="27" t="s">
        <v>47</v>
      </c>
      <c r="F37" s="86">
        <f>ROUND((SUM(BG124:BG205)),  2)</f>
        <v>0</v>
      </c>
      <c r="I37" s="96">
        <v>0.21</v>
      </c>
      <c r="J37" s="86">
        <f>0</f>
        <v>0</v>
      </c>
      <c r="L37" s="32"/>
    </row>
    <row r="38" spans="2:12" s="1" customFormat="1" ht="14.45" hidden="1" customHeight="1">
      <c r="B38" s="32"/>
      <c r="E38" s="27" t="s">
        <v>48</v>
      </c>
      <c r="F38" s="86">
        <f>ROUND((SUM(BH124:BH205)),  2)</f>
        <v>0</v>
      </c>
      <c r="I38" s="96">
        <v>0.12</v>
      </c>
      <c r="J38" s="86">
        <f>0</f>
        <v>0</v>
      </c>
      <c r="L38" s="32"/>
    </row>
    <row r="39" spans="2:12" s="1" customFormat="1" ht="14.45" hidden="1" customHeight="1">
      <c r="B39" s="32"/>
      <c r="E39" s="27" t="s">
        <v>49</v>
      </c>
      <c r="F39" s="86">
        <f>ROUND((SUM(BI124:BI205)),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825</v>
      </c>
      <c r="F87" s="251"/>
      <c r="G87" s="251"/>
      <c r="H87" s="251"/>
      <c r="L87" s="32"/>
    </row>
    <row r="88" spans="2:12" s="1" customFormat="1" ht="12" customHeight="1">
      <c r="B88" s="32"/>
      <c r="C88" s="27" t="s">
        <v>224</v>
      </c>
      <c r="L88" s="32"/>
    </row>
    <row r="89" spans="2:12" s="1" customFormat="1" ht="30" customHeight="1">
      <c r="B89" s="32"/>
      <c r="E89" s="230" t="str">
        <f>E11</f>
        <v>D.2.102.2 - Elektro-technologická část - čištění OV sedimentací</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J124</f>
        <v>0</v>
      </c>
      <c r="L98" s="32"/>
      <c r="AU98" s="17" t="s">
        <v>231</v>
      </c>
    </row>
    <row r="99" spans="2:47" s="8" customFormat="1" ht="24.95" customHeight="1">
      <c r="B99" s="108"/>
      <c r="D99" s="109" t="s">
        <v>295</v>
      </c>
      <c r="E99" s="110"/>
      <c r="F99" s="110"/>
      <c r="G99" s="110"/>
      <c r="H99" s="110"/>
      <c r="I99" s="110"/>
      <c r="J99" s="111">
        <f>J125</f>
        <v>0</v>
      </c>
      <c r="L99" s="108"/>
    </row>
    <row r="100" spans="2:47" s="11" customFormat="1" ht="19.899999999999999" customHeight="1">
      <c r="B100" s="151"/>
      <c r="D100" s="152" t="s">
        <v>298</v>
      </c>
      <c r="E100" s="153"/>
      <c r="F100" s="153"/>
      <c r="G100" s="153"/>
      <c r="H100" s="153"/>
      <c r="I100" s="153"/>
      <c r="J100" s="154">
        <f>J126</f>
        <v>0</v>
      </c>
      <c r="L100" s="151"/>
    </row>
    <row r="101" spans="2:47" s="11" customFormat="1" ht="19.899999999999999" customHeight="1">
      <c r="B101" s="151"/>
      <c r="D101" s="152" t="s">
        <v>299</v>
      </c>
      <c r="E101" s="153"/>
      <c r="F101" s="153"/>
      <c r="G101" s="153"/>
      <c r="H101" s="153"/>
      <c r="I101" s="153"/>
      <c r="J101" s="154">
        <f>J189</f>
        <v>0</v>
      </c>
      <c r="L101" s="151"/>
    </row>
    <row r="102" spans="2:47" s="11" customFormat="1" ht="19.899999999999999" customHeight="1">
      <c r="B102" s="151"/>
      <c r="D102" s="152" t="s">
        <v>300</v>
      </c>
      <c r="E102" s="153"/>
      <c r="F102" s="153"/>
      <c r="G102" s="153"/>
      <c r="H102" s="153"/>
      <c r="I102" s="153"/>
      <c r="J102" s="154">
        <f>J198</f>
        <v>0</v>
      </c>
      <c r="L102" s="151"/>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233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2" t="str">
        <f>E7</f>
        <v>MLADÁ BOLESLAV ČOV II - REKONSTRUKCE</v>
      </c>
      <c r="F112" s="253"/>
      <c r="G112" s="253"/>
      <c r="H112" s="253"/>
      <c r="L112" s="32"/>
    </row>
    <row r="113" spans="2:65" ht="12" customHeight="1">
      <c r="B113" s="20"/>
      <c r="C113" s="27" t="s">
        <v>222</v>
      </c>
      <c r="L113" s="20"/>
    </row>
    <row r="114" spans="2:65" s="1" customFormat="1" ht="16.5" customHeight="1">
      <c r="B114" s="32"/>
      <c r="E114" s="252" t="s">
        <v>825</v>
      </c>
      <c r="F114" s="251"/>
      <c r="G114" s="251"/>
      <c r="H114" s="251"/>
      <c r="L114" s="32"/>
    </row>
    <row r="115" spans="2:65" s="1" customFormat="1" ht="12" customHeight="1">
      <c r="B115" s="32"/>
      <c r="C115" s="27" t="s">
        <v>224</v>
      </c>
      <c r="L115" s="32"/>
    </row>
    <row r="116" spans="2:65" s="1" customFormat="1" ht="30" customHeight="1">
      <c r="B116" s="32"/>
      <c r="E116" s="230" t="str">
        <f>E11</f>
        <v>D.2.102.2 - Elektro-technologická část - čištění OV sedimentací</v>
      </c>
      <c r="F116" s="251"/>
      <c r="G116" s="251"/>
      <c r="H116" s="251"/>
      <c r="L116" s="32"/>
    </row>
    <row r="117" spans="2:65" s="1" customFormat="1" ht="6.95" customHeight="1">
      <c r="B117" s="32"/>
      <c r="L117" s="32"/>
    </row>
    <row r="118" spans="2:65" s="1" customFormat="1" ht="12" customHeight="1">
      <c r="B118" s="32"/>
      <c r="C118" s="27" t="s">
        <v>20</v>
      </c>
      <c r="F118" s="25" t="str">
        <f>F14</f>
        <v>Mladá Boleslav</v>
      </c>
      <c r="I118" s="27" t="s">
        <v>22</v>
      </c>
      <c r="J118" s="52" t="str">
        <f>IF(J14="","",J14)</f>
        <v>30. 10. 2024</v>
      </c>
      <c r="L118" s="32"/>
    </row>
    <row r="119" spans="2:65" s="1" customFormat="1" ht="6.95" customHeight="1">
      <c r="B119" s="32"/>
      <c r="L119" s="32"/>
    </row>
    <row r="120" spans="2:65" s="1" customFormat="1" ht="40.15" customHeight="1">
      <c r="B120" s="32"/>
      <c r="C120" s="27" t="s">
        <v>24</v>
      </c>
      <c r="F120" s="25" t="str">
        <f>E17</f>
        <v>VaK Mladá Boleslav a.s., Čechova 1151, Ml.Boleslav</v>
      </c>
      <c r="I120" s="27" t="s">
        <v>32</v>
      </c>
      <c r="J120" s="30" t="str">
        <f>E23</f>
        <v>Aquaprocon s.r.o. divize Praha, Dukelských hrdinů</v>
      </c>
      <c r="L120" s="32"/>
    </row>
    <row r="121" spans="2:65" s="1" customFormat="1" ht="15.2" customHeight="1">
      <c r="B121" s="32"/>
      <c r="C121" s="27" t="s">
        <v>30</v>
      </c>
      <c r="F121" s="25" t="str">
        <f>IF(E20="","",E20)</f>
        <v>Vyplň údaj</v>
      </c>
      <c r="I121" s="27" t="s">
        <v>37</v>
      </c>
      <c r="J121" s="30" t="str">
        <f>E26</f>
        <v>ing. Jaroslav Bedáň</v>
      </c>
      <c r="L121" s="32"/>
    </row>
    <row r="122" spans="2:65" s="1" customFormat="1" ht="10.35" customHeight="1">
      <c r="B122" s="32"/>
      <c r="L122" s="32"/>
    </row>
    <row r="123" spans="2:65" s="9" customFormat="1" ht="29.25" customHeight="1">
      <c r="B123" s="112"/>
      <c r="C123" s="113" t="s">
        <v>234</v>
      </c>
      <c r="D123" s="114" t="s">
        <v>65</v>
      </c>
      <c r="E123" s="114" t="s">
        <v>61</v>
      </c>
      <c r="F123" s="114" t="s">
        <v>62</v>
      </c>
      <c r="G123" s="114" t="s">
        <v>235</v>
      </c>
      <c r="H123" s="114" t="s">
        <v>236</v>
      </c>
      <c r="I123" s="114" t="s">
        <v>237</v>
      </c>
      <c r="J123" s="114" t="s">
        <v>229</v>
      </c>
      <c r="K123" s="115" t="s">
        <v>238</v>
      </c>
      <c r="L123" s="112"/>
      <c r="M123" s="59" t="s">
        <v>1</v>
      </c>
      <c r="N123" s="60" t="s">
        <v>44</v>
      </c>
      <c r="O123" s="60" t="s">
        <v>239</v>
      </c>
      <c r="P123" s="60" t="s">
        <v>240</v>
      </c>
      <c r="Q123" s="60" t="s">
        <v>241</v>
      </c>
      <c r="R123" s="60" t="s">
        <v>242</v>
      </c>
      <c r="S123" s="60" t="s">
        <v>243</v>
      </c>
      <c r="T123" s="61" t="s">
        <v>244</v>
      </c>
    </row>
    <row r="124" spans="2:65" s="1" customFormat="1" ht="22.9" customHeight="1">
      <c r="B124" s="32"/>
      <c r="C124" s="64" t="s">
        <v>245</v>
      </c>
      <c r="J124" s="116">
        <f>BK124</f>
        <v>0</v>
      </c>
      <c r="L124" s="32"/>
      <c r="M124" s="62"/>
      <c r="N124" s="53"/>
      <c r="O124" s="53"/>
      <c r="P124" s="117">
        <f>P125</f>
        <v>0</v>
      </c>
      <c r="Q124" s="53"/>
      <c r="R124" s="117">
        <f>R125</f>
        <v>0</v>
      </c>
      <c r="S124" s="53"/>
      <c r="T124" s="118">
        <f>T125</f>
        <v>0</v>
      </c>
      <c r="AT124" s="17" t="s">
        <v>79</v>
      </c>
      <c r="AU124" s="17" t="s">
        <v>231</v>
      </c>
      <c r="BK124" s="119">
        <f>BK125</f>
        <v>0</v>
      </c>
    </row>
    <row r="125" spans="2:65" s="10" customFormat="1" ht="25.9" customHeight="1">
      <c r="B125" s="120"/>
      <c r="D125" s="121" t="s">
        <v>79</v>
      </c>
      <c r="E125" s="122" t="s">
        <v>301</v>
      </c>
      <c r="F125" s="122" t="s">
        <v>302</v>
      </c>
      <c r="I125" s="123"/>
      <c r="J125" s="124">
        <f>BK125</f>
        <v>0</v>
      </c>
      <c r="L125" s="120"/>
      <c r="M125" s="125"/>
      <c r="P125" s="126">
        <f>P126+P189+P198</f>
        <v>0</v>
      </c>
      <c r="R125" s="126">
        <f>R126+R189+R198</f>
        <v>0</v>
      </c>
      <c r="T125" s="127">
        <f>T126+T189+T198</f>
        <v>0</v>
      </c>
      <c r="AR125" s="121" t="s">
        <v>247</v>
      </c>
      <c r="AT125" s="128" t="s">
        <v>79</v>
      </c>
      <c r="AU125" s="128" t="s">
        <v>80</v>
      </c>
      <c r="AY125" s="121" t="s">
        <v>248</v>
      </c>
      <c r="BK125" s="129">
        <f>BK126+BK189+BK198</f>
        <v>0</v>
      </c>
    </row>
    <row r="126" spans="2:65" s="10" customFormat="1" ht="22.9" customHeight="1">
      <c r="B126" s="120"/>
      <c r="D126" s="121" t="s">
        <v>79</v>
      </c>
      <c r="E126" s="155" t="s">
        <v>481</v>
      </c>
      <c r="F126" s="155" t="s">
        <v>482</v>
      </c>
      <c r="I126" s="123"/>
      <c r="J126" s="156">
        <f>BK126</f>
        <v>0</v>
      </c>
      <c r="L126" s="120"/>
      <c r="M126" s="125"/>
      <c r="P126" s="126">
        <f>SUM(P127:P188)</f>
        <v>0</v>
      </c>
      <c r="R126" s="126">
        <f>SUM(R127:R188)</f>
        <v>0</v>
      </c>
      <c r="T126" s="127">
        <f>SUM(T127:T188)</f>
        <v>0</v>
      </c>
      <c r="AR126" s="121" t="s">
        <v>247</v>
      </c>
      <c r="AT126" s="128" t="s">
        <v>79</v>
      </c>
      <c r="AU126" s="128" t="s">
        <v>87</v>
      </c>
      <c r="AY126" s="121" t="s">
        <v>248</v>
      </c>
      <c r="BK126" s="129">
        <f>SUM(BK127:BK188)</f>
        <v>0</v>
      </c>
    </row>
    <row r="127" spans="2:65" s="1" customFormat="1" ht="21.75" customHeight="1">
      <c r="B127" s="32"/>
      <c r="C127" s="130" t="s">
        <v>87</v>
      </c>
      <c r="D127" s="130" t="s">
        <v>249</v>
      </c>
      <c r="E127" s="131" t="s">
        <v>484</v>
      </c>
      <c r="F127" s="132" t="s">
        <v>485</v>
      </c>
      <c r="G127" s="133" t="s">
        <v>258</v>
      </c>
      <c r="H127" s="134">
        <v>2</v>
      </c>
      <c r="I127" s="135"/>
      <c r="J127" s="136">
        <f>ROUND(I127*H127,2)</f>
        <v>0</v>
      </c>
      <c r="K127" s="132" t="s">
        <v>1</v>
      </c>
      <c r="L127" s="32"/>
      <c r="M127" s="137" t="s">
        <v>1</v>
      </c>
      <c r="N127" s="138" t="s">
        <v>45</v>
      </c>
      <c r="P127" s="139">
        <f>O127*H127</f>
        <v>0</v>
      </c>
      <c r="Q127" s="139">
        <v>0</v>
      </c>
      <c r="R127" s="139">
        <f>Q127*H127</f>
        <v>0</v>
      </c>
      <c r="S127" s="139">
        <v>0</v>
      </c>
      <c r="T127" s="140">
        <f>S127*H127</f>
        <v>0</v>
      </c>
      <c r="AR127" s="141" t="s">
        <v>253</v>
      </c>
      <c r="AT127" s="141" t="s">
        <v>249</v>
      </c>
      <c r="AU127" s="141" t="s">
        <v>89</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253</v>
      </c>
      <c r="BM127" s="141" t="s">
        <v>867</v>
      </c>
    </row>
    <row r="128" spans="2:65" s="1" customFormat="1" ht="48.75">
      <c r="B128" s="32"/>
      <c r="D128" s="143" t="s">
        <v>255</v>
      </c>
      <c r="F128" s="144" t="s">
        <v>487</v>
      </c>
      <c r="I128" s="145"/>
      <c r="L128" s="32"/>
      <c r="M128" s="146"/>
      <c r="T128" s="56"/>
      <c r="AT128" s="17" t="s">
        <v>255</v>
      </c>
      <c r="AU128" s="17" t="s">
        <v>89</v>
      </c>
    </row>
    <row r="129" spans="2:65" s="1" customFormat="1" ht="16.5" customHeight="1">
      <c r="B129" s="32"/>
      <c r="C129" s="130" t="s">
        <v>89</v>
      </c>
      <c r="D129" s="130" t="s">
        <v>249</v>
      </c>
      <c r="E129" s="131" t="s">
        <v>489</v>
      </c>
      <c r="F129" s="132" t="s">
        <v>490</v>
      </c>
      <c r="G129" s="133" t="s">
        <v>258</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868</v>
      </c>
    </row>
    <row r="130" spans="2:65" s="1" customFormat="1" ht="39">
      <c r="B130" s="32"/>
      <c r="D130" s="143" t="s">
        <v>255</v>
      </c>
      <c r="F130" s="144" t="s">
        <v>492</v>
      </c>
      <c r="I130" s="145"/>
      <c r="L130" s="32"/>
      <c r="M130" s="146"/>
      <c r="T130" s="56"/>
      <c r="AT130" s="17" t="s">
        <v>255</v>
      </c>
      <c r="AU130" s="17" t="s">
        <v>89</v>
      </c>
    </row>
    <row r="131" spans="2:65" s="1" customFormat="1" ht="21.75" customHeight="1">
      <c r="B131" s="32"/>
      <c r="C131" s="130" t="s">
        <v>247</v>
      </c>
      <c r="D131" s="130" t="s">
        <v>249</v>
      </c>
      <c r="E131" s="131" t="s">
        <v>494</v>
      </c>
      <c r="F131" s="132" t="s">
        <v>500</v>
      </c>
      <c r="G131" s="133" t="s">
        <v>258</v>
      </c>
      <c r="H131" s="134">
        <v>1</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869</v>
      </c>
    </row>
    <row r="132" spans="2:65" s="1" customFormat="1" ht="39">
      <c r="B132" s="32"/>
      <c r="D132" s="143" t="s">
        <v>255</v>
      </c>
      <c r="F132" s="144" t="s">
        <v>502</v>
      </c>
      <c r="I132" s="145"/>
      <c r="L132" s="32"/>
      <c r="M132" s="146"/>
      <c r="T132" s="56"/>
      <c r="AT132" s="17" t="s">
        <v>255</v>
      </c>
      <c r="AU132" s="17" t="s">
        <v>89</v>
      </c>
    </row>
    <row r="133" spans="2:65" s="1" customFormat="1" ht="16.5" customHeight="1">
      <c r="B133" s="32"/>
      <c r="C133" s="130" t="s">
        <v>264</v>
      </c>
      <c r="D133" s="130" t="s">
        <v>249</v>
      </c>
      <c r="E133" s="131" t="s">
        <v>499</v>
      </c>
      <c r="F133" s="132" t="s">
        <v>870</v>
      </c>
      <c r="G133" s="133" t="s">
        <v>252</v>
      </c>
      <c r="H133" s="134">
        <v>1</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871</v>
      </c>
    </row>
    <row r="134" spans="2:65" s="1" customFormat="1" ht="16.5" customHeight="1">
      <c r="B134" s="32"/>
      <c r="C134" s="130" t="s">
        <v>269</v>
      </c>
      <c r="D134" s="130" t="s">
        <v>249</v>
      </c>
      <c r="E134" s="131" t="s">
        <v>504</v>
      </c>
      <c r="F134" s="132" t="s">
        <v>872</v>
      </c>
      <c r="G134" s="133" t="s">
        <v>252</v>
      </c>
      <c r="H134" s="134">
        <v>1</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873</v>
      </c>
    </row>
    <row r="135" spans="2:65" s="1" customFormat="1" ht="39">
      <c r="B135" s="32"/>
      <c r="D135" s="143" t="s">
        <v>255</v>
      </c>
      <c r="F135" s="144" t="s">
        <v>874</v>
      </c>
      <c r="I135" s="145"/>
      <c r="L135" s="32"/>
      <c r="M135" s="146"/>
      <c r="T135" s="56"/>
      <c r="AT135" s="17" t="s">
        <v>255</v>
      </c>
      <c r="AU135" s="17" t="s">
        <v>89</v>
      </c>
    </row>
    <row r="136" spans="2:65" s="1" customFormat="1" ht="21.75" customHeight="1">
      <c r="B136" s="32"/>
      <c r="C136" s="130" t="s">
        <v>274</v>
      </c>
      <c r="D136" s="130" t="s">
        <v>249</v>
      </c>
      <c r="E136" s="131" t="s">
        <v>509</v>
      </c>
      <c r="F136" s="132" t="s">
        <v>519</v>
      </c>
      <c r="G136" s="133" t="s">
        <v>252</v>
      </c>
      <c r="H136" s="134">
        <v>2</v>
      </c>
      <c r="I136" s="135"/>
      <c r="J136" s="136">
        <f t="shared" ref="J136:J160" si="0">ROUND(I136*H136,2)</f>
        <v>0</v>
      </c>
      <c r="K136" s="132" t="s">
        <v>1</v>
      </c>
      <c r="L136" s="32"/>
      <c r="M136" s="137" t="s">
        <v>1</v>
      </c>
      <c r="N136" s="138" t="s">
        <v>45</v>
      </c>
      <c r="P136" s="139">
        <f t="shared" ref="P136:P160" si="1">O136*H136</f>
        <v>0</v>
      </c>
      <c r="Q136" s="139">
        <v>0</v>
      </c>
      <c r="R136" s="139">
        <f t="shared" ref="R136:R160" si="2">Q136*H136</f>
        <v>0</v>
      </c>
      <c r="S136" s="139">
        <v>0</v>
      </c>
      <c r="T136" s="140">
        <f t="shared" ref="T136:T160" si="3">S136*H136</f>
        <v>0</v>
      </c>
      <c r="AR136" s="141" t="s">
        <v>253</v>
      </c>
      <c r="AT136" s="141" t="s">
        <v>249</v>
      </c>
      <c r="AU136" s="141" t="s">
        <v>89</v>
      </c>
      <c r="AY136" s="17" t="s">
        <v>248</v>
      </c>
      <c r="BE136" s="142">
        <f t="shared" ref="BE136:BE160" si="4">IF(N136="základní",J136,0)</f>
        <v>0</v>
      </c>
      <c r="BF136" s="142">
        <f t="shared" ref="BF136:BF160" si="5">IF(N136="snížená",J136,0)</f>
        <v>0</v>
      </c>
      <c r="BG136" s="142">
        <f t="shared" ref="BG136:BG160" si="6">IF(N136="zákl. přenesená",J136,0)</f>
        <v>0</v>
      </c>
      <c r="BH136" s="142">
        <f t="shared" ref="BH136:BH160" si="7">IF(N136="sníž. přenesená",J136,0)</f>
        <v>0</v>
      </c>
      <c r="BI136" s="142">
        <f t="shared" ref="BI136:BI160" si="8">IF(N136="nulová",J136,0)</f>
        <v>0</v>
      </c>
      <c r="BJ136" s="17" t="s">
        <v>87</v>
      </c>
      <c r="BK136" s="142">
        <f t="shared" ref="BK136:BK160" si="9">ROUND(I136*H136,2)</f>
        <v>0</v>
      </c>
      <c r="BL136" s="17" t="s">
        <v>253</v>
      </c>
      <c r="BM136" s="141" t="s">
        <v>875</v>
      </c>
    </row>
    <row r="137" spans="2:65" s="1" customFormat="1" ht="16.5" customHeight="1">
      <c r="B137" s="32"/>
      <c r="C137" s="130" t="s">
        <v>278</v>
      </c>
      <c r="D137" s="130" t="s">
        <v>249</v>
      </c>
      <c r="E137" s="131" t="s">
        <v>514</v>
      </c>
      <c r="F137" s="132" t="s">
        <v>527</v>
      </c>
      <c r="G137" s="133" t="s">
        <v>528</v>
      </c>
      <c r="H137" s="134">
        <v>92</v>
      </c>
      <c r="I137" s="135"/>
      <c r="J137" s="136">
        <f t="shared" si="0"/>
        <v>0</v>
      </c>
      <c r="K137" s="132" t="s">
        <v>1</v>
      </c>
      <c r="L137" s="32"/>
      <c r="M137" s="137" t="s">
        <v>1</v>
      </c>
      <c r="N137" s="138" t="s">
        <v>45</v>
      </c>
      <c r="P137" s="139">
        <f t="shared" si="1"/>
        <v>0</v>
      </c>
      <c r="Q137" s="139">
        <v>0</v>
      </c>
      <c r="R137" s="139">
        <f t="shared" si="2"/>
        <v>0</v>
      </c>
      <c r="S137" s="139">
        <v>0</v>
      </c>
      <c r="T137" s="140">
        <f t="shared" si="3"/>
        <v>0</v>
      </c>
      <c r="AR137" s="141" t="s">
        <v>253</v>
      </c>
      <c r="AT137" s="141" t="s">
        <v>249</v>
      </c>
      <c r="AU137" s="141" t="s">
        <v>89</v>
      </c>
      <c r="AY137" s="17" t="s">
        <v>248</v>
      </c>
      <c r="BE137" s="142">
        <f t="shared" si="4"/>
        <v>0</v>
      </c>
      <c r="BF137" s="142">
        <f t="shared" si="5"/>
        <v>0</v>
      </c>
      <c r="BG137" s="142">
        <f t="shared" si="6"/>
        <v>0</v>
      </c>
      <c r="BH137" s="142">
        <f t="shared" si="7"/>
        <v>0</v>
      </c>
      <c r="BI137" s="142">
        <f t="shared" si="8"/>
        <v>0</v>
      </c>
      <c r="BJ137" s="17" t="s">
        <v>87</v>
      </c>
      <c r="BK137" s="142">
        <f t="shared" si="9"/>
        <v>0</v>
      </c>
      <c r="BL137" s="17" t="s">
        <v>253</v>
      </c>
      <c r="BM137" s="141" t="s">
        <v>876</v>
      </c>
    </row>
    <row r="138" spans="2:65" s="1" customFormat="1" ht="16.5" customHeight="1">
      <c r="B138" s="32"/>
      <c r="C138" s="130" t="s">
        <v>283</v>
      </c>
      <c r="D138" s="130" t="s">
        <v>249</v>
      </c>
      <c r="E138" s="131" t="s">
        <v>518</v>
      </c>
      <c r="F138" s="132" t="s">
        <v>532</v>
      </c>
      <c r="G138" s="133" t="s">
        <v>528</v>
      </c>
      <c r="H138" s="134">
        <v>40</v>
      </c>
      <c r="I138" s="135"/>
      <c r="J138" s="136">
        <f t="shared" si="0"/>
        <v>0</v>
      </c>
      <c r="K138" s="132" t="s">
        <v>1</v>
      </c>
      <c r="L138" s="32"/>
      <c r="M138" s="137" t="s">
        <v>1</v>
      </c>
      <c r="N138" s="138" t="s">
        <v>45</v>
      </c>
      <c r="P138" s="139">
        <f t="shared" si="1"/>
        <v>0</v>
      </c>
      <c r="Q138" s="139">
        <v>0</v>
      </c>
      <c r="R138" s="139">
        <f t="shared" si="2"/>
        <v>0</v>
      </c>
      <c r="S138" s="139">
        <v>0</v>
      </c>
      <c r="T138" s="140">
        <f t="shared" si="3"/>
        <v>0</v>
      </c>
      <c r="AR138" s="141" t="s">
        <v>253</v>
      </c>
      <c r="AT138" s="141" t="s">
        <v>249</v>
      </c>
      <c r="AU138" s="141" t="s">
        <v>89</v>
      </c>
      <c r="AY138" s="17" t="s">
        <v>248</v>
      </c>
      <c r="BE138" s="142">
        <f t="shared" si="4"/>
        <v>0</v>
      </c>
      <c r="BF138" s="142">
        <f t="shared" si="5"/>
        <v>0</v>
      </c>
      <c r="BG138" s="142">
        <f t="shared" si="6"/>
        <v>0</v>
      </c>
      <c r="BH138" s="142">
        <f t="shared" si="7"/>
        <v>0</v>
      </c>
      <c r="BI138" s="142">
        <f t="shared" si="8"/>
        <v>0</v>
      </c>
      <c r="BJ138" s="17" t="s">
        <v>87</v>
      </c>
      <c r="BK138" s="142">
        <f t="shared" si="9"/>
        <v>0</v>
      </c>
      <c r="BL138" s="17" t="s">
        <v>253</v>
      </c>
      <c r="BM138" s="141" t="s">
        <v>877</v>
      </c>
    </row>
    <row r="139" spans="2:65" s="1" customFormat="1" ht="21.75" customHeight="1">
      <c r="B139" s="32"/>
      <c r="C139" s="130" t="s">
        <v>288</v>
      </c>
      <c r="D139" s="130" t="s">
        <v>249</v>
      </c>
      <c r="E139" s="131" t="s">
        <v>522</v>
      </c>
      <c r="F139" s="132" t="s">
        <v>878</v>
      </c>
      <c r="G139" s="133" t="s">
        <v>528</v>
      </c>
      <c r="H139" s="134">
        <v>60</v>
      </c>
      <c r="I139" s="135"/>
      <c r="J139" s="136">
        <f t="shared" si="0"/>
        <v>0</v>
      </c>
      <c r="K139" s="132" t="s">
        <v>1</v>
      </c>
      <c r="L139" s="32"/>
      <c r="M139" s="137" t="s">
        <v>1</v>
      </c>
      <c r="N139" s="138" t="s">
        <v>45</v>
      </c>
      <c r="P139" s="139">
        <f t="shared" si="1"/>
        <v>0</v>
      </c>
      <c r="Q139" s="139">
        <v>0</v>
      </c>
      <c r="R139" s="139">
        <f t="shared" si="2"/>
        <v>0</v>
      </c>
      <c r="S139" s="139">
        <v>0</v>
      </c>
      <c r="T139" s="140">
        <f t="shared" si="3"/>
        <v>0</v>
      </c>
      <c r="AR139" s="141" t="s">
        <v>253</v>
      </c>
      <c r="AT139" s="141" t="s">
        <v>249</v>
      </c>
      <c r="AU139" s="141" t="s">
        <v>89</v>
      </c>
      <c r="AY139" s="17" t="s">
        <v>248</v>
      </c>
      <c r="BE139" s="142">
        <f t="shared" si="4"/>
        <v>0</v>
      </c>
      <c r="BF139" s="142">
        <f t="shared" si="5"/>
        <v>0</v>
      </c>
      <c r="BG139" s="142">
        <f t="shared" si="6"/>
        <v>0</v>
      </c>
      <c r="BH139" s="142">
        <f t="shared" si="7"/>
        <v>0</v>
      </c>
      <c r="BI139" s="142">
        <f t="shared" si="8"/>
        <v>0</v>
      </c>
      <c r="BJ139" s="17" t="s">
        <v>87</v>
      </c>
      <c r="BK139" s="142">
        <f t="shared" si="9"/>
        <v>0</v>
      </c>
      <c r="BL139" s="17" t="s">
        <v>253</v>
      </c>
      <c r="BM139" s="141" t="s">
        <v>879</v>
      </c>
    </row>
    <row r="140" spans="2:65" s="1" customFormat="1" ht="16.5" customHeight="1">
      <c r="B140" s="32"/>
      <c r="C140" s="130" t="s">
        <v>336</v>
      </c>
      <c r="D140" s="130" t="s">
        <v>249</v>
      </c>
      <c r="E140" s="131" t="s">
        <v>526</v>
      </c>
      <c r="F140" s="132" t="s">
        <v>880</v>
      </c>
      <c r="G140" s="133" t="s">
        <v>528</v>
      </c>
      <c r="H140" s="134">
        <v>60</v>
      </c>
      <c r="I140" s="135"/>
      <c r="J140" s="136">
        <f t="shared" si="0"/>
        <v>0</v>
      </c>
      <c r="K140" s="132" t="s">
        <v>1</v>
      </c>
      <c r="L140" s="32"/>
      <c r="M140" s="137" t="s">
        <v>1</v>
      </c>
      <c r="N140" s="138" t="s">
        <v>45</v>
      </c>
      <c r="P140" s="139">
        <f t="shared" si="1"/>
        <v>0</v>
      </c>
      <c r="Q140" s="139">
        <v>0</v>
      </c>
      <c r="R140" s="139">
        <f t="shared" si="2"/>
        <v>0</v>
      </c>
      <c r="S140" s="139">
        <v>0</v>
      </c>
      <c r="T140" s="140">
        <f t="shared" si="3"/>
        <v>0</v>
      </c>
      <c r="AR140" s="141" t="s">
        <v>253</v>
      </c>
      <c r="AT140" s="141" t="s">
        <v>249</v>
      </c>
      <c r="AU140" s="141" t="s">
        <v>89</v>
      </c>
      <c r="AY140" s="17" t="s">
        <v>248</v>
      </c>
      <c r="BE140" s="142">
        <f t="shared" si="4"/>
        <v>0</v>
      </c>
      <c r="BF140" s="142">
        <f t="shared" si="5"/>
        <v>0</v>
      </c>
      <c r="BG140" s="142">
        <f t="shared" si="6"/>
        <v>0</v>
      </c>
      <c r="BH140" s="142">
        <f t="shared" si="7"/>
        <v>0</v>
      </c>
      <c r="BI140" s="142">
        <f t="shared" si="8"/>
        <v>0</v>
      </c>
      <c r="BJ140" s="17" t="s">
        <v>87</v>
      </c>
      <c r="BK140" s="142">
        <f t="shared" si="9"/>
        <v>0</v>
      </c>
      <c r="BL140" s="17" t="s">
        <v>253</v>
      </c>
      <c r="BM140" s="141" t="s">
        <v>881</v>
      </c>
    </row>
    <row r="141" spans="2:65" s="1" customFormat="1" ht="16.5" customHeight="1">
      <c r="B141" s="32"/>
      <c r="C141" s="130" t="s">
        <v>340</v>
      </c>
      <c r="D141" s="130" t="s">
        <v>249</v>
      </c>
      <c r="E141" s="131" t="s">
        <v>531</v>
      </c>
      <c r="F141" s="132" t="s">
        <v>548</v>
      </c>
      <c r="G141" s="133" t="s">
        <v>528</v>
      </c>
      <c r="H141" s="134">
        <v>84</v>
      </c>
      <c r="I141" s="135"/>
      <c r="J141" s="136">
        <f t="shared" si="0"/>
        <v>0</v>
      </c>
      <c r="K141" s="132" t="s">
        <v>1</v>
      </c>
      <c r="L141" s="32"/>
      <c r="M141" s="137" t="s">
        <v>1</v>
      </c>
      <c r="N141" s="138" t="s">
        <v>45</v>
      </c>
      <c r="P141" s="139">
        <f t="shared" si="1"/>
        <v>0</v>
      </c>
      <c r="Q141" s="139">
        <v>0</v>
      </c>
      <c r="R141" s="139">
        <f t="shared" si="2"/>
        <v>0</v>
      </c>
      <c r="S141" s="139">
        <v>0</v>
      </c>
      <c r="T141" s="140">
        <f t="shared" si="3"/>
        <v>0</v>
      </c>
      <c r="AR141" s="141" t="s">
        <v>253</v>
      </c>
      <c r="AT141" s="141" t="s">
        <v>249</v>
      </c>
      <c r="AU141" s="141" t="s">
        <v>89</v>
      </c>
      <c r="AY141" s="17" t="s">
        <v>248</v>
      </c>
      <c r="BE141" s="142">
        <f t="shared" si="4"/>
        <v>0</v>
      </c>
      <c r="BF141" s="142">
        <f t="shared" si="5"/>
        <v>0</v>
      </c>
      <c r="BG141" s="142">
        <f t="shared" si="6"/>
        <v>0</v>
      </c>
      <c r="BH141" s="142">
        <f t="shared" si="7"/>
        <v>0</v>
      </c>
      <c r="BI141" s="142">
        <f t="shared" si="8"/>
        <v>0</v>
      </c>
      <c r="BJ141" s="17" t="s">
        <v>87</v>
      </c>
      <c r="BK141" s="142">
        <f t="shared" si="9"/>
        <v>0</v>
      </c>
      <c r="BL141" s="17" t="s">
        <v>253</v>
      </c>
      <c r="BM141" s="141" t="s">
        <v>882</v>
      </c>
    </row>
    <row r="142" spans="2:65" s="1" customFormat="1" ht="21.75" customHeight="1">
      <c r="B142" s="32"/>
      <c r="C142" s="130" t="s">
        <v>8</v>
      </c>
      <c r="D142" s="130" t="s">
        <v>249</v>
      </c>
      <c r="E142" s="131" t="s">
        <v>535</v>
      </c>
      <c r="F142" s="132" t="s">
        <v>883</v>
      </c>
      <c r="G142" s="133" t="s">
        <v>528</v>
      </c>
      <c r="H142" s="134">
        <v>37</v>
      </c>
      <c r="I142" s="135"/>
      <c r="J142" s="136">
        <f t="shared" si="0"/>
        <v>0</v>
      </c>
      <c r="K142" s="132" t="s">
        <v>1</v>
      </c>
      <c r="L142" s="32"/>
      <c r="M142" s="137" t="s">
        <v>1</v>
      </c>
      <c r="N142" s="138" t="s">
        <v>45</v>
      </c>
      <c r="P142" s="139">
        <f t="shared" si="1"/>
        <v>0</v>
      </c>
      <c r="Q142" s="139">
        <v>0</v>
      </c>
      <c r="R142" s="139">
        <f t="shared" si="2"/>
        <v>0</v>
      </c>
      <c r="S142" s="139">
        <v>0</v>
      </c>
      <c r="T142" s="140">
        <f t="shared" si="3"/>
        <v>0</v>
      </c>
      <c r="AR142" s="141" t="s">
        <v>253</v>
      </c>
      <c r="AT142" s="141" t="s">
        <v>249</v>
      </c>
      <c r="AU142" s="141" t="s">
        <v>89</v>
      </c>
      <c r="AY142" s="17" t="s">
        <v>248</v>
      </c>
      <c r="BE142" s="142">
        <f t="shared" si="4"/>
        <v>0</v>
      </c>
      <c r="BF142" s="142">
        <f t="shared" si="5"/>
        <v>0</v>
      </c>
      <c r="BG142" s="142">
        <f t="shared" si="6"/>
        <v>0</v>
      </c>
      <c r="BH142" s="142">
        <f t="shared" si="7"/>
        <v>0</v>
      </c>
      <c r="BI142" s="142">
        <f t="shared" si="8"/>
        <v>0</v>
      </c>
      <c r="BJ142" s="17" t="s">
        <v>87</v>
      </c>
      <c r="BK142" s="142">
        <f t="shared" si="9"/>
        <v>0</v>
      </c>
      <c r="BL142" s="17" t="s">
        <v>253</v>
      </c>
      <c r="BM142" s="141" t="s">
        <v>884</v>
      </c>
    </row>
    <row r="143" spans="2:65" s="1" customFormat="1" ht="21.75" customHeight="1">
      <c r="B143" s="32"/>
      <c r="C143" s="130" t="s">
        <v>347</v>
      </c>
      <c r="D143" s="130" t="s">
        <v>249</v>
      </c>
      <c r="E143" s="131" t="s">
        <v>539</v>
      </c>
      <c r="F143" s="132" t="s">
        <v>567</v>
      </c>
      <c r="G143" s="133" t="s">
        <v>528</v>
      </c>
      <c r="H143" s="134">
        <v>233</v>
      </c>
      <c r="I143" s="135"/>
      <c r="J143" s="136">
        <f t="shared" si="0"/>
        <v>0</v>
      </c>
      <c r="K143" s="132" t="s">
        <v>1</v>
      </c>
      <c r="L143" s="32"/>
      <c r="M143" s="137" t="s">
        <v>1</v>
      </c>
      <c r="N143" s="138" t="s">
        <v>45</v>
      </c>
      <c r="P143" s="139">
        <f t="shared" si="1"/>
        <v>0</v>
      </c>
      <c r="Q143" s="139">
        <v>0</v>
      </c>
      <c r="R143" s="139">
        <f t="shared" si="2"/>
        <v>0</v>
      </c>
      <c r="S143" s="139">
        <v>0</v>
      </c>
      <c r="T143" s="140">
        <f t="shared" si="3"/>
        <v>0</v>
      </c>
      <c r="AR143" s="141" t="s">
        <v>253</v>
      </c>
      <c r="AT143" s="141" t="s">
        <v>249</v>
      </c>
      <c r="AU143" s="141" t="s">
        <v>89</v>
      </c>
      <c r="AY143" s="17" t="s">
        <v>248</v>
      </c>
      <c r="BE143" s="142">
        <f t="shared" si="4"/>
        <v>0</v>
      </c>
      <c r="BF143" s="142">
        <f t="shared" si="5"/>
        <v>0</v>
      </c>
      <c r="BG143" s="142">
        <f t="shared" si="6"/>
        <v>0</v>
      </c>
      <c r="BH143" s="142">
        <f t="shared" si="7"/>
        <v>0</v>
      </c>
      <c r="BI143" s="142">
        <f t="shared" si="8"/>
        <v>0</v>
      </c>
      <c r="BJ143" s="17" t="s">
        <v>87</v>
      </c>
      <c r="BK143" s="142">
        <f t="shared" si="9"/>
        <v>0</v>
      </c>
      <c r="BL143" s="17" t="s">
        <v>253</v>
      </c>
      <c r="BM143" s="141" t="s">
        <v>885</v>
      </c>
    </row>
    <row r="144" spans="2:65" s="1" customFormat="1" ht="21.75" customHeight="1">
      <c r="B144" s="32"/>
      <c r="C144" s="130" t="s">
        <v>351</v>
      </c>
      <c r="D144" s="130" t="s">
        <v>249</v>
      </c>
      <c r="E144" s="131" t="s">
        <v>543</v>
      </c>
      <c r="F144" s="132" t="s">
        <v>571</v>
      </c>
      <c r="G144" s="133" t="s">
        <v>528</v>
      </c>
      <c r="H144" s="134">
        <v>209</v>
      </c>
      <c r="I144" s="135"/>
      <c r="J144" s="136">
        <f t="shared" si="0"/>
        <v>0</v>
      </c>
      <c r="K144" s="132" t="s">
        <v>1</v>
      </c>
      <c r="L144" s="32"/>
      <c r="M144" s="137" t="s">
        <v>1</v>
      </c>
      <c r="N144" s="138" t="s">
        <v>45</v>
      </c>
      <c r="P144" s="139">
        <f t="shared" si="1"/>
        <v>0</v>
      </c>
      <c r="Q144" s="139">
        <v>0</v>
      </c>
      <c r="R144" s="139">
        <f t="shared" si="2"/>
        <v>0</v>
      </c>
      <c r="S144" s="139">
        <v>0</v>
      </c>
      <c r="T144" s="140">
        <f t="shared" si="3"/>
        <v>0</v>
      </c>
      <c r="AR144" s="141" t="s">
        <v>253</v>
      </c>
      <c r="AT144" s="141" t="s">
        <v>249</v>
      </c>
      <c r="AU144" s="141" t="s">
        <v>89</v>
      </c>
      <c r="AY144" s="17" t="s">
        <v>248</v>
      </c>
      <c r="BE144" s="142">
        <f t="shared" si="4"/>
        <v>0</v>
      </c>
      <c r="BF144" s="142">
        <f t="shared" si="5"/>
        <v>0</v>
      </c>
      <c r="BG144" s="142">
        <f t="shared" si="6"/>
        <v>0</v>
      </c>
      <c r="BH144" s="142">
        <f t="shared" si="7"/>
        <v>0</v>
      </c>
      <c r="BI144" s="142">
        <f t="shared" si="8"/>
        <v>0</v>
      </c>
      <c r="BJ144" s="17" t="s">
        <v>87</v>
      </c>
      <c r="BK144" s="142">
        <f t="shared" si="9"/>
        <v>0</v>
      </c>
      <c r="BL144" s="17" t="s">
        <v>253</v>
      </c>
      <c r="BM144" s="141" t="s">
        <v>886</v>
      </c>
    </row>
    <row r="145" spans="2:65" s="1" customFormat="1" ht="24.2" customHeight="1">
      <c r="B145" s="32"/>
      <c r="C145" s="130" t="s">
        <v>355</v>
      </c>
      <c r="D145" s="130" t="s">
        <v>249</v>
      </c>
      <c r="E145" s="131" t="s">
        <v>547</v>
      </c>
      <c r="F145" s="132" t="s">
        <v>583</v>
      </c>
      <c r="G145" s="133" t="s">
        <v>528</v>
      </c>
      <c r="H145" s="134">
        <v>16</v>
      </c>
      <c r="I145" s="135"/>
      <c r="J145" s="136">
        <f t="shared" si="0"/>
        <v>0</v>
      </c>
      <c r="K145" s="132" t="s">
        <v>1</v>
      </c>
      <c r="L145" s="32"/>
      <c r="M145" s="137" t="s">
        <v>1</v>
      </c>
      <c r="N145" s="138" t="s">
        <v>45</v>
      </c>
      <c r="P145" s="139">
        <f t="shared" si="1"/>
        <v>0</v>
      </c>
      <c r="Q145" s="139">
        <v>0</v>
      </c>
      <c r="R145" s="139">
        <f t="shared" si="2"/>
        <v>0</v>
      </c>
      <c r="S145" s="139">
        <v>0</v>
      </c>
      <c r="T145" s="140">
        <f t="shared" si="3"/>
        <v>0</v>
      </c>
      <c r="AR145" s="141" t="s">
        <v>253</v>
      </c>
      <c r="AT145" s="141" t="s">
        <v>249</v>
      </c>
      <c r="AU145" s="141" t="s">
        <v>89</v>
      </c>
      <c r="AY145" s="17" t="s">
        <v>248</v>
      </c>
      <c r="BE145" s="142">
        <f t="shared" si="4"/>
        <v>0</v>
      </c>
      <c r="BF145" s="142">
        <f t="shared" si="5"/>
        <v>0</v>
      </c>
      <c r="BG145" s="142">
        <f t="shared" si="6"/>
        <v>0</v>
      </c>
      <c r="BH145" s="142">
        <f t="shared" si="7"/>
        <v>0</v>
      </c>
      <c r="BI145" s="142">
        <f t="shared" si="8"/>
        <v>0</v>
      </c>
      <c r="BJ145" s="17" t="s">
        <v>87</v>
      </c>
      <c r="BK145" s="142">
        <f t="shared" si="9"/>
        <v>0</v>
      </c>
      <c r="BL145" s="17" t="s">
        <v>253</v>
      </c>
      <c r="BM145" s="141" t="s">
        <v>887</v>
      </c>
    </row>
    <row r="146" spans="2:65" s="1" customFormat="1" ht="21.75" customHeight="1">
      <c r="B146" s="32"/>
      <c r="C146" s="130" t="s">
        <v>359</v>
      </c>
      <c r="D146" s="130" t="s">
        <v>249</v>
      </c>
      <c r="E146" s="131" t="s">
        <v>551</v>
      </c>
      <c r="F146" s="132" t="s">
        <v>556</v>
      </c>
      <c r="G146" s="133" t="s">
        <v>528</v>
      </c>
      <c r="H146" s="134">
        <v>7</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888</v>
      </c>
    </row>
    <row r="147" spans="2:65" s="1" customFormat="1" ht="16.5" customHeight="1">
      <c r="B147" s="32"/>
      <c r="C147" s="130" t="s">
        <v>363</v>
      </c>
      <c r="D147" s="130" t="s">
        <v>249</v>
      </c>
      <c r="E147" s="131" t="s">
        <v>555</v>
      </c>
      <c r="F147" s="132" t="s">
        <v>587</v>
      </c>
      <c r="G147" s="133" t="s">
        <v>528</v>
      </c>
      <c r="H147" s="134">
        <v>30</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889</v>
      </c>
    </row>
    <row r="148" spans="2:65" s="1" customFormat="1" ht="24.2" customHeight="1">
      <c r="B148" s="32"/>
      <c r="C148" s="130" t="s">
        <v>367</v>
      </c>
      <c r="D148" s="130" t="s">
        <v>249</v>
      </c>
      <c r="E148" s="131" t="s">
        <v>559</v>
      </c>
      <c r="F148" s="132" t="s">
        <v>591</v>
      </c>
      <c r="G148" s="133" t="s">
        <v>528</v>
      </c>
      <c r="H148" s="134">
        <v>25</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890</v>
      </c>
    </row>
    <row r="149" spans="2:65" s="1" customFormat="1" ht="24.2" customHeight="1">
      <c r="B149" s="32"/>
      <c r="C149" s="130" t="s">
        <v>371</v>
      </c>
      <c r="D149" s="130" t="s">
        <v>249</v>
      </c>
      <c r="E149" s="131" t="s">
        <v>563</v>
      </c>
      <c r="F149" s="132" t="s">
        <v>595</v>
      </c>
      <c r="G149" s="133" t="s">
        <v>252</v>
      </c>
      <c r="H149" s="134">
        <v>20</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891</v>
      </c>
    </row>
    <row r="150" spans="2:65" s="1" customFormat="1" ht="21.75" customHeight="1">
      <c r="B150" s="32"/>
      <c r="C150" s="130" t="s">
        <v>375</v>
      </c>
      <c r="D150" s="130" t="s">
        <v>249</v>
      </c>
      <c r="E150" s="131" t="s">
        <v>566</v>
      </c>
      <c r="F150" s="132" t="s">
        <v>599</v>
      </c>
      <c r="G150" s="133" t="s">
        <v>252</v>
      </c>
      <c r="H150" s="134">
        <v>20</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892</v>
      </c>
    </row>
    <row r="151" spans="2:65" s="1" customFormat="1" ht="16.5" customHeight="1">
      <c r="B151" s="32"/>
      <c r="C151" s="130" t="s">
        <v>7</v>
      </c>
      <c r="D151" s="130" t="s">
        <v>249</v>
      </c>
      <c r="E151" s="131" t="s">
        <v>570</v>
      </c>
      <c r="F151" s="132" t="s">
        <v>603</v>
      </c>
      <c r="G151" s="133" t="s">
        <v>528</v>
      </c>
      <c r="H151" s="134">
        <v>20</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893</v>
      </c>
    </row>
    <row r="152" spans="2:65" s="1" customFormat="1" ht="16.5" customHeight="1">
      <c r="B152" s="32"/>
      <c r="C152" s="130" t="s">
        <v>382</v>
      </c>
      <c r="D152" s="130" t="s">
        <v>249</v>
      </c>
      <c r="E152" s="131" t="s">
        <v>574</v>
      </c>
      <c r="F152" s="132" t="s">
        <v>607</v>
      </c>
      <c r="G152" s="133" t="s">
        <v>528</v>
      </c>
      <c r="H152" s="134">
        <v>20</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894</v>
      </c>
    </row>
    <row r="153" spans="2:65" s="1" customFormat="1" ht="16.5" customHeight="1">
      <c r="B153" s="32"/>
      <c r="C153" s="130" t="s">
        <v>386</v>
      </c>
      <c r="D153" s="130" t="s">
        <v>249</v>
      </c>
      <c r="E153" s="131" t="s">
        <v>578</v>
      </c>
      <c r="F153" s="132" t="s">
        <v>611</v>
      </c>
      <c r="G153" s="133" t="s">
        <v>258</v>
      </c>
      <c r="H153" s="134">
        <v>1</v>
      </c>
      <c r="I153" s="135"/>
      <c r="J153" s="136">
        <f t="shared" si="0"/>
        <v>0</v>
      </c>
      <c r="K153" s="132" t="s">
        <v>1</v>
      </c>
      <c r="L153" s="32"/>
      <c r="M153" s="137" t="s">
        <v>1</v>
      </c>
      <c r="N153" s="138" t="s">
        <v>45</v>
      </c>
      <c r="P153" s="139">
        <f t="shared" si="1"/>
        <v>0</v>
      </c>
      <c r="Q153" s="139">
        <v>0</v>
      </c>
      <c r="R153" s="139">
        <f t="shared" si="2"/>
        <v>0</v>
      </c>
      <c r="S153" s="139">
        <v>0</v>
      </c>
      <c r="T153" s="14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895</v>
      </c>
    </row>
    <row r="154" spans="2:65" s="1" customFormat="1" ht="16.5" customHeight="1">
      <c r="B154" s="32"/>
      <c r="C154" s="130" t="s">
        <v>390</v>
      </c>
      <c r="D154" s="130" t="s">
        <v>249</v>
      </c>
      <c r="E154" s="131" t="s">
        <v>582</v>
      </c>
      <c r="F154" s="132" t="s">
        <v>619</v>
      </c>
      <c r="G154" s="133" t="s">
        <v>252</v>
      </c>
      <c r="H154" s="134">
        <v>3</v>
      </c>
      <c r="I154" s="135"/>
      <c r="J154" s="136">
        <f t="shared" si="0"/>
        <v>0</v>
      </c>
      <c r="K154" s="132" t="s">
        <v>1</v>
      </c>
      <c r="L154" s="32"/>
      <c r="M154" s="137" t="s">
        <v>1</v>
      </c>
      <c r="N154" s="138" t="s">
        <v>45</v>
      </c>
      <c r="P154" s="139">
        <f t="shared" si="1"/>
        <v>0</v>
      </c>
      <c r="Q154" s="139">
        <v>0</v>
      </c>
      <c r="R154" s="139">
        <f t="shared" si="2"/>
        <v>0</v>
      </c>
      <c r="S154" s="139">
        <v>0</v>
      </c>
      <c r="T154" s="140">
        <f t="shared" si="3"/>
        <v>0</v>
      </c>
      <c r="AR154" s="141" t="s">
        <v>253</v>
      </c>
      <c r="AT154" s="141" t="s">
        <v>249</v>
      </c>
      <c r="AU154" s="141" t="s">
        <v>89</v>
      </c>
      <c r="AY154" s="17" t="s">
        <v>248</v>
      </c>
      <c r="BE154" s="142">
        <f t="shared" si="4"/>
        <v>0</v>
      </c>
      <c r="BF154" s="142">
        <f t="shared" si="5"/>
        <v>0</v>
      </c>
      <c r="BG154" s="142">
        <f t="shared" si="6"/>
        <v>0</v>
      </c>
      <c r="BH154" s="142">
        <f t="shared" si="7"/>
        <v>0</v>
      </c>
      <c r="BI154" s="142">
        <f t="shared" si="8"/>
        <v>0</v>
      </c>
      <c r="BJ154" s="17" t="s">
        <v>87</v>
      </c>
      <c r="BK154" s="142">
        <f t="shared" si="9"/>
        <v>0</v>
      </c>
      <c r="BL154" s="17" t="s">
        <v>253</v>
      </c>
      <c r="BM154" s="141" t="s">
        <v>896</v>
      </c>
    </row>
    <row r="155" spans="2:65" s="1" customFormat="1" ht="16.5" customHeight="1">
      <c r="B155" s="32"/>
      <c r="C155" s="130" t="s">
        <v>394</v>
      </c>
      <c r="D155" s="130" t="s">
        <v>249</v>
      </c>
      <c r="E155" s="131" t="s">
        <v>586</v>
      </c>
      <c r="F155" s="132" t="s">
        <v>623</v>
      </c>
      <c r="G155" s="133" t="s">
        <v>252</v>
      </c>
      <c r="H155" s="134">
        <v>3</v>
      </c>
      <c r="I155" s="135"/>
      <c r="J155" s="136">
        <f t="shared" si="0"/>
        <v>0</v>
      </c>
      <c r="K155" s="132" t="s">
        <v>1</v>
      </c>
      <c r="L155" s="32"/>
      <c r="M155" s="137" t="s">
        <v>1</v>
      </c>
      <c r="N155" s="138" t="s">
        <v>45</v>
      </c>
      <c r="P155" s="139">
        <f t="shared" si="1"/>
        <v>0</v>
      </c>
      <c r="Q155" s="139">
        <v>0</v>
      </c>
      <c r="R155" s="139">
        <f t="shared" si="2"/>
        <v>0</v>
      </c>
      <c r="S155" s="139">
        <v>0</v>
      </c>
      <c r="T155" s="140">
        <f t="shared" si="3"/>
        <v>0</v>
      </c>
      <c r="AR155" s="141" t="s">
        <v>253</v>
      </c>
      <c r="AT155" s="141" t="s">
        <v>249</v>
      </c>
      <c r="AU155" s="141" t="s">
        <v>89</v>
      </c>
      <c r="AY155" s="17" t="s">
        <v>248</v>
      </c>
      <c r="BE155" s="142">
        <f t="shared" si="4"/>
        <v>0</v>
      </c>
      <c r="BF155" s="142">
        <f t="shared" si="5"/>
        <v>0</v>
      </c>
      <c r="BG155" s="142">
        <f t="shared" si="6"/>
        <v>0</v>
      </c>
      <c r="BH155" s="142">
        <f t="shared" si="7"/>
        <v>0</v>
      </c>
      <c r="BI155" s="142">
        <f t="shared" si="8"/>
        <v>0</v>
      </c>
      <c r="BJ155" s="17" t="s">
        <v>87</v>
      </c>
      <c r="BK155" s="142">
        <f t="shared" si="9"/>
        <v>0</v>
      </c>
      <c r="BL155" s="17" t="s">
        <v>253</v>
      </c>
      <c r="BM155" s="141" t="s">
        <v>897</v>
      </c>
    </row>
    <row r="156" spans="2:65" s="1" customFormat="1" ht="21.75" customHeight="1">
      <c r="B156" s="32"/>
      <c r="C156" s="130" t="s">
        <v>398</v>
      </c>
      <c r="D156" s="130" t="s">
        <v>249</v>
      </c>
      <c r="E156" s="131" t="s">
        <v>590</v>
      </c>
      <c r="F156" s="132" t="s">
        <v>627</v>
      </c>
      <c r="G156" s="133" t="s">
        <v>252</v>
      </c>
      <c r="H156" s="134">
        <v>2</v>
      </c>
      <c r="I156" s="135"/>
      <c r="J156" s="136">
        <f t="shared" si="0"/>
        <v>0</v>
      </c>
      <c r="K156" s="132" t="s">
        <v>1</v>
      </c>
      <c r="L156" s="32"/>
      <c r="M156" s="137" t="s">
        <v>1</v>
      </c>
      <c r="N156" s="138" t="s">
        <v>45</v>
      </c>
      <c r="P156" s="139">
        <f t="shared" si="1"/>
        <v>0</v>
      </c>
      <c r="Q156" s="139">
        <v>0</v>
      </c>
      <c r="R156" s="139">
        <f t="shared" si="2"/>
        <v>0</v>
      </c>
      <c r="S156" s="139">
        <v>0</v>
      </c>
      <c r="T156" s="140">
        <f t="shared" si="3"/>
        <v>0</v>
      </c>
      <c r="AR156" s="141" t="s">
        <v>253</v>
      </c>
      <c r="AT156" s="141" t="s">
        <v>249</v>
      </c>
      <c r="AU156" s="141" t="s">
        <v>89</v>
      </c>
      <c r="AY156" s="17" t="s">
        <v>248</v>
      </c>
      <c r="BE156" s="142">
        <f t="shared" si="4"/>
        <v>0</v>
      </c>
      <c r="BF156" s="142">
        <f t="shared" si="5"/>
        <v>0</v>
      </c>
      <c r="BG156" s="142">
        <f t="shared" si="6"/>
        <v>0</v>
      </c>
      <c r="BH156" s="142">
        <f t="shared" si="7"/>
        <v>0</v>
      </c>
      <c r="BI156" s="142">
        <f t="shared" si="8"/>
        <v>0</v>
      </c>
      <c r="BJ156" s="17" t="s">
        <v>87</v>
      </c>
      <c r="BK156" s="142">
        <f t="shared" si="9"/>
        <v>0</v>
      </c>
      <c r="BL156" s="17" t="s">
        <v>253</v>
      </c>
      <c r="BM156" s="141" t="s">
        <v>898</v>
      </c>
    </row>
    <row r="157" spans="2:65" s="1" customFormat="1" ht="21.75" customHeight="1">
      <c r="B157" s="32"/>
      <c r="C157" s="130" t="s">
        <v>402</v>
      </c>
      <c r="D157" s="130" t="s">
        <v>249</v>
      </c>
      <c r="E157" s="131" t="s">
        <v>594</v>
      </c>
      <c r="F157" s="132" t="s">
        <v>635</v>
      </c>
      <c r="G157" s="133" t="s">
        <v>252</v>
      </c>
      <c r="H157" s="134">
        <v>9</v>
      </c>
      <c r="I157" s="135"/>
      <c r="J157" s="136">
        <f t="shared" si="0"/>
        <v>0</v>
      </c>
      <c r="K157" s="132" t="s">
        <v>1</v>
      </c>
      <c r="L157" s="32"/>
      <c r="M157" s="137" t="s">
        <v>1</v>
      </c>
      <c r="N157" s="138" t="s">
        <v>45</v>
      </c>
      <c r="P157" s="139">
        <f t="shared" si="1"/>
        <v>0</v>
      </c>
      <c r="Q157" s="139">
        <v>0</v>
      </c>
      <c r="R157" s="139">
        <f t="shared" si="2"/>
        <v>0</v>
      </c>
      <c r="S157" s="139">
        <v>0</v>
      </c>
      <c r="T157" s="140">
        <f t="shared" si="3"/>
        <v>0</v>
      </c>
      <c r="AR157" s="141" t="s">
        <v>253</v>
      </c>
      <c r="AT157" s="141" t="s">
        <v>249</v>
      </c>
      <c r="AU157" s="141" t="s">
        <v>89</v>
      </c>
      <c r="AY157" s="17" t="s">
        <v>248</v>
      </c>
      <c r="BE157" s="142">
        <f t="shared" si="4"/>
        <v>0</v>
      </c>
      <c r="BF157" s="142">
        <f t="shared" si="5"/>
        <v>0</v>
      </c>
      <c r="BG157" s="142">
        <f t="shared" si="6"/>
        <v>0</v>
      </c>
      <c r="BH157" s="142">
        <f t="shared" si="7"/>
        <v>0</v>
      </c>
      <c r="BI157" s="142">
        <f t="shared" si="8"/>
        <v>0</v>
      </c>
      <c r="BJ157" s="17" t="s">
        <v>87</v>
      </c>
      <c r="BK157" s="142">
        <f t="shared" si="9"/>
        <v>0</v>
      </c>
      <c r="BL157" s="17" t="s">
        <v>253</v>
      </c>
      <c r="BM157" s="141" t="s">
        <v>899</v>
      </c>
    </row>
    <row r="158" spans="2:65" s="1" customFormat="1" ht="21.75" customHeight="1">
      <c r="B158" s="32"/>
      <c r="C158" s="130" t="s">
        <v>406</v>
      </c>
      <c r="D158" s="130" t="s">
        <v>249</v>
      </c>
      <c r="E158" s="131" t="s">
        <v>598</v>
      </c>
      <c r="F158" s="132" t="s">
        <v>639</v>
      </c>
      <c r="G158" s="133" t="s">
        <v>252</v>
      </c>
      <c r="H158" s="134">
        <v>9</v>
      </c>
      <c r="I158" s="135"/>
      <c r="J158" s="136">
        <f t="shared" si="0"/>
        <v>0</v>
      </c>
      <c r="K158" s="132" t="s">
        <v>1</v>
      </c>
      <c r="L158" s="32"/>
      <c r="M158" s="137" t="s">
        <v>1</v>
      </c>
      <c r="N158" s="138" t="s">
        <v>45</v>
      </c>
      <c r="P158" s="139">
        <f t="shared" si="1"/>
        <v>0</v>
      </c>
      <c r="Q158" s="139">
        <v>0</v>
      </c>
      <c r="R158" s="139">
        <f t="shared" si="2"/>
        <v>0</v>
      </c>
      <c r="S158" s="139">
        <v>0</v>
      </c>
      <c r="T158" s="140">
        <f t="shared" si="3"/>
        <v>0</v>
      </c>
      <c r="AR158" s="141" t="s">
        <v>253</v>
      </c>
      <c r="AT158" s="141" t="s">
        <v>249</v>
      </c>
      <c r="AU158" s="141" t="s">
        <v>89</v>
      </c>
      <c r="AY158" s="17" t="s">
        <v>248</v>
      </c>
      <c r="BE158" s="142">
        <f t="shared" si="4"/>
        <v>0</v>
      </c>
      <c r="BF158" s="142">
        <f t="shared" si="5"/>
        <v>0</v>
      </c>
      <c r="BG158" s="142">
        <f t="shared" si="6"/>
        <v>0</v>
      </c>
      <c r="BH158" s="142">
        <f t="shared" si="7"/>
        <v>0</v>
      </c>
      <c r="BI158" s="142">
        <f t="shared" si="8"/>
        <v>0</v>
      </c>
      <c r="BJ158" s="17" t="s">
        <v>87</v>
      </c>
      <c r="BK158" s="142">
        <f t="shared" si="9"/>
        <v>0</v>
      </c>
      <c r="BL158" s="17" t="s">
        <v>253</v>
      </c>
      <c r="BM158" s="141" t="s">
        <v>900</v>
      </c>
    </row>
    <row r="159" spans="2:65" s="1" customFormat="1" ht="24.2" customHeight="1">
      <c r="B159" s="32"/>
      <c r="C159" s="130" t="s">
        <v>410</v>
      </c>
      <c r="D159" s="130" t="s">
        <v>249</v>
      </c>
      <c r="E159" s="131" t="s">
        <v>602</v>
      </c>
      <c r="F159" s="132" t="s">
        <v>643</v>
      </c>
      <c r="G159" s="133" t="s">
        <v>252</v>
      </c>
      <c r="H159" s="134">
        <v>2</v>
      </c>
      <c r="I159" s="135"/>
      <c r="J159" s="136">
        <f t="shared" si="0"/>
        <v>0</v>
      </c>
      <c r="K159" s="132" t="s">
        <v>1</v>
      </c>
      <c r="L159" s="32"/>
      <c r="M159" s="137" t="s">
        <v>1</v>
      </c>
      <c r="N159" s="138" t="s">
        <v>45</v>
      </c>
      <c r="P159" s="139">
        <f t="shared" si="1"/>
        <v>0</v>
      </c>
      <c r="Q159" s="139">
        <v>0</v>
      </c>
      <c r="R159" s="139">
        <f t="shared" si="2"/>
        <v>0</v>
      </c>
      <c r="S159" s="139">
        <v>0</v>
      </c>
      <c r="T159" s="140">
        <f t="shared" si="3"/>
        <v>0</v>
      </c>
      <c r="AR159" s="141" t="s">
        <v>253</v>
      </c>
      <c r="AT159" s="141" t="s">
        <v>249</v>
      </c>
      <c r="AU159" s="141" t="s">
        <v>89</v>
      </c>
      <c r="AY159" s="17" t="s">
        <v>248</v>
      </c>
      <c r="BE159" s="142">
        <f t="shared" si="4"/>
        <v>0</v>
      </c>
      <c r="BF159" s="142">
        <f t="shared" si="5"/>
        <v>0</v>
      </c>
      <c r="BG159" s="142">
        <f t="shared" si="6"/>
        <v>0</v>
      </c>
      <c r="BH159" s="142">
        <f t="shared" si="7"/>
        <v>0</v>
      </c>
      <c r="BI159" s="142">
        <f t="shared" si="8"/>
        <v>0</v>
      </c>
      <c r="BJ159" s="17" t="s">
        <v>87</v>
      </c>
      <c r="BK159" s="142">
        <f t="shared" si="9"/>
        <v>0</v>
      </c>
      <c r="BL159" s="17" t="s">
        <v>253</v>
      </c>
      <c r="BM159" s="141" t="s">
        <v>901</v>
      </c>
    </row>
    <row r="160" spans="2:65" s="1" customFormat="1" ht="24.2" customHeight="1">
      <c r="B160" s="32"/>
      <c r="C160" s="130" t="s">
        <v>414</v>
      </c>
      <c r="D160" s="130" t="s">
        <v>249</v>
      </c>
      <c r="E160" s="131" t="s">
        <v>606</v>
      </c>
      <c r="F160" s="132" t="s">
        <v>902</v>
      </c>
      <c r="G160" s="133" t="s">
        <v>528</v>
      </c>
      <c r="H160" s="134">
        <v>6</v>
      </c>
      <c r="I160" s="135"/>
      <c r="J160" s="136">
        <f t="shared" si="0"/>
        <v>0</v>
      </c>
      <c r="K160" s="132" t="s">
        <v>1</v>
      </c>
      <c r="L160" s="32"/>
      <c r="M160" s="137" t="s">
        <v>1</v>
      </c>
      <c r="N160" s="138" t="s">
        <v>45</v>
      </c>
      <c r="P160" s="139">
        <f t="shared" si="1"/>
        <v>0</v>
      </c>
      <c r="Q160" s="139">
        <v>0</v>
      </c>
      <c r="R160" s="139">
        <f t="shared" si="2"/>
        <v>0</v>
      </c>
      <c r="S160" s="139">
        <v>0</v>
      </c>
      <c r="T160" s="140">
        <f t="shared" si="3"/>
        <v>0</v>
      </c>
      <c r="AR160" s="141" t="s">
        <v>253</v>
      </c>
      <c r="AT160" s="141" t="s">
        <v>249</v>
      </c>
      <c r="AU160" s="141" t="s">
        <v>89</v>
      </c>
      <c r="AY160" s="17" t="s">
        <v>248</v>
      </c>
      <c r="BE160" s="142">
        <f t="shared" si="4"/>
        <v>0</v>
      </c>
      <c r="BF160" s="142">
        <f t="shared" si="5"/>
        <v>0</v>
      </c>
      <c r="BG160" s="142">
        <f t="shared" si="6"/>
        <v>0</v>
      </c>
      <c r="BH160" s="142">
        <f t="shared" si="7"/>
        <v>0</v>
      </c>
      <c r="BI160" s="142">
        <f t="shared" si="8"/>
        <v>0</v>
      </c>
      <c r="BJ160" s="17" t="s">
        <v>87</v>
      </c>
      <c r="BK160" s="142">
        <f t="shared" si="9"/>
        <v>0</v>
      </c>
      <c r="BL160" s="17" t="s">
        <v>253</v>
      </c>
      <c r="BM160" s="141" t="s">
        <v>903</v>
      </c>
    </row>
    <row r="161" spans="2:65" s="1" customFormat="1" ht="29.25">
      <c r="B161" s="32"/>
      <c r="D161" s="143" t="s">
        <v>255</v>
      </c>
      <c r="F161" s="144" t="s">
        <v>649</v>
      </c>
      <c r="I161" s="145"/>
      <c r="L161" s="32"/>
      <c r="M161" s="146"/>
      <c r="T161" s="56"/>
      <c r="AT161" s="17" t="s">
        <v>255</v>
      </c>
      <c r="AU161" s="17" t="s">
        <v>89</v>
      </c>
    </row>
    <row r="162" spans="2:65" s="1" customFormat="1" ht="24.2" customHeight="1">
      <c r="B162" s="32"/>
      <c r="C162" s="130" t="s">
        <v>419</v>
      </c>
      <c r="D162" s="130" t="s">
        <v>249</v>
      </c>
      <c r="E162" s="131" t="s">
        <v>610</v>
      </c>
      <c r="F162" s="132" t="s">
        <v>652</v>
      </c>
      <c r="G162" s="133" t="s">
        <v>528</v>
      </c>
      <c r="H162" s="134">
        <v>16</v>
      </c>
      <c r="I162" s="135"/>
      <c r="J162" s="136">
        <f>ROUND(I162*H162,2)</f>
        <v>0</v>
      </c>
      <c r="K162" s="132" t="s">
        <v>1</v>
      </c>
      <c r="L162" s="32"/>
      <c r="M162" s="137" t="s">
        <v>1</v>
      </c>
      <c r="N162" s="138" t="s">
        <v>45</v>
      </c>
      <c r="P162" s="139">
        <f>O162*H162</f>
        <v>0</v>
      </c>
      <c r="Q162" s="139">
        <v>0</v>
      </c>
      <c r="R162" s="139">
        <f>Q162*H162</f>
        <v>0</v>
      </c>
      <c r="S162" s="139">
        <v>0</v>
      </c>
      <c r="T162" s="140">
        <f>S162*H162</f>
        <v>0</v>
      </c>
      <c r="AR162" s="141" t="s">
        <v>253</v>
      </c>
      <c r="AT162" s="141" t="s">
        <v>249</v>
      </c>
      <c r="AU162" s="141" t="s">
        <v>89</v>
      </c>
      <c r="AY162" s="17" t="s">
        <v>248</v>
      </c>
      <c r="BE162" s="142">
        <f>IF(N162="základní",J162,0)</f>
        <v>0</v>
      </c>
      <c r="BF162" s="142">
        <f>IF(N162="snížená",J162,0)</f>
        <v>0</v>
      </c>
      <c r="BG162" s="142">
        <f>IF(N162="zákl. přenesená",J162,0)</f>
        <v>0</v>
      </c>
      <c r="BH162" s="142">
        <f>IF(N162="sníž. přenesená",J162,0)</f>
        <v>0</v>
      </c>
      <c r="BI162" s="142">
        <f>IF(N162="nulová",J162,0)</f>
        <v>0</v>
      </c>
      <c r="BJ162" s="17" t="s">
        <v>87</v>
      </c>
      <c r="BK162" s="142">
        <f>ROUND(I162*H162,2)</f>
        <v>0</v>
      </c>
      <c r="BL162" s="17" t="s">
        <v>253</v>
      </c>
      <c r="BM162" s="141" t="s">
        <v>904</v>
      </c>
    </row>
    <row r="163" spans="2:65" s="1" customFormat="1" ht="29.25">
      <c r="B163" s="32"/>
      <c r="D163" s="143" t="s">
        <v>255</v>
      </c>
      <c r="F163" s="144" t="s">
        <v>649</v>
      </c>
      <c r="I163" s="145"/>
      <c r="L163" s="32"/>
      <c r="M163" s="146"/>
      <c r="T163" s="56"/>
      <c r="AT163" s="17" t="s">
        <v>255</v>
      </c>
      <c r="AU163" s="17" t="s">
        <v>89</v>
      </c>
    </row>
    <row r="164" spans="2:65" s="1" customFormat="1" ht="24.2" customHeight="1">
      <c r="B164" s="32"/>
      <c r="C164" s="130" t="s">
        <v>424</v>
      </c>
      <c r="D164" s="130" t="s">
        <v>249</v>
      </c>
      <c r="E164" s="131" t="s">
        <v>614</v>
      </c>
      <c r="F164" s="132" t="s">
        <v>905</v>
      </c>
      <c r="G164" s="133" t="s">
        <v>528</v>
      </c>
      <c r="H164" s="134">
        <v>62</v>
      </c>
      <c r="I164" s="135"/>
      <c r="J164" s="136">
        <f>ROUND(I164*H164,2)</f>
        <v>0</v>
      </c>
      <c r="K164" s="132" t="s">
        <v>1</v>
      </c>
      <c r="L164" s="32"/>
      <c r="M164" s="137" t="s">
        <v>1</v>
      </c>
      <c r="N164" s="138" t="s">
        <v>45</v>
      </c>
      <c r="P164" s="139">
        <f>O164*H164</f>
        <v>0</v>
      </c>
      <c r="Q164" s="139">
        <v>0</v>
      </c>
      <c r="R164" s="139">
        <f>Q164*H164</f>
        <v>0</v>
      </c>
      <c r="S164" s="139">
        <v>0</v>
      </c>
      <c r="T164" s="140">
        <f>S164*H164</f>
        <v>0</v>
      </c>
      <c r="AR164" s="141" t="s">
        <v>253</v>
      </c>
      <c r="AT164" s="141" t="s">
        <v>249</v>
      </c>
      <c r="AU164" s="141" t="s">
        <v>89</v>
      </c>
      <c r="AY164" s="17" t="s">
        <v>248</v>
      </c>
      <c r="BE164" s="142">
        <f>IF(N164="základní",J164,0)</f>
        <v>0</v>
      </c>
      <c r="BF164" s="142">
        <f>IF(N164="snížená",J164,0)</f>
        <v>0</v>
      </c>
      <c r="BG164" s="142">
        <f>IF(N164="zákl. přenesená",J164,0)</f>
        <v>0</v>
      </c>
      <c r="BH164" s="142">
        <f>IF(N164="sníž. přenesená",J164,0)</f>
        <v>0</v>
      </c>
      <c r="BI164" s="142">
        <f>IF(N164="nulová",J164,0)</f>
        <v>0</v>
      </c>
      <c r="BJ164" s="17" t="s">
        <v>87</v>
      </c>
      <c r="BK164" s="142">
        <f>ROUND(I164*H164,2)</f>
        <v>0</v>
      </c>
      <c r="BL164" s="17" t="s">
        <v>253</v>
      </c>
      <c r="BM164" s="141" t="s">
        <v>906</v>
      </c>
    </row>
    <row r="165" spans="2:65" s="1" customFormat="1" ht="48.75">
      <c r="B165" s="32"/>
      <c r="D165" s="143" t="s">
        <v>255</v>
      </c>
      <c r="F165" s="144" t="s">
        <v>907</v>
      </c>
      <c r="I165" s="145"/>
      <c r="L165" s="32"/>
      <c r="M165" s="146"/>
      <c r="T165" s="56"/>
      <c r="AT165" s="17" t="s">
        <v>255</v>
      </c>
      <c r="AU165" s="17" t="s">
        <v>89</v>
      </c>
    </row>
    <row r="166" spans="2:65" s="1" customFormat="1" ht="16.5" customHeight="1">
      <c r="B166" s="32"/>
      <c r="C166" s="130" t="s">
        <v>428</v>
      </c>
      <c r="D166" s="130" t="s">
        <v>249</v>
      </c>
      <c r="E166" s="131" t="s">
        <v>618</v>
      </c>
      <c r="F166" s="132" t="s">
        <v>690</v>
      </c>
      <c r="G166" s="133" t="s">
        <v>528</v>
      </c>
      <c r="H166" s="134">
        <v>10</v>
      </c>
      <c r="I166" s="135"/>
      <c r="J166" s="136">
        <f>ROUND(I166*H166,2)</f>
        <v>0</v>
      </c>
      <c r="K166" s="132" t="s">
        <v>1</v>
      </c>
      <c r="L166" s="32"/>
      <c r="M166" s="137" t="s">
        <v>1</v>
      </c>
      <c r="N166" s="138" t="s">
        <v>45</v>
      </c>
      <c r="P166" s="139">
        <f>O166*H166</f>
        <v>0</v>
      </c>
      <c r="Q166" s="139">
        <v>0</v>
      </c>
      <c r="R166" s="139">
        <f>Q166*H166</f>
        <v>0</v>
      </c>
      <c r="S166" s="139">
        <v>0</v>
      </c>
      <c r="T166" s="140">
        <f>S166*H166</f>
        <v>0</v>
      </c>
      <c r="AR166" s="141" t="s">
        <v>253</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253</v>
      </c>
      <c r="BM166" s="141" t="s">
        <v>908</v>
      </c>
    </row>
    <row r="167" spans="2:65" s="1" customFormat="1" ht="29.25">
      <c r="B167" s="32"/>
      <c r="D167" s="143" t="s">
        <v>255</v>
      </c>
      <c r="F167" s="144" t="s">
        <v>692</v>
      </c>
      <c r="I167" s="145"/>
      <c r="L167" s="32"/>
      <c r="M167" s="146"/>
      <c r="T167" s="56"/>
      <c r="AT167" s="17" t="s">
        <v>255</v>
      </c>
      <c r="AU167" s="17" t="s">
        <v>89</v>
      </c>
    </row>
    <row r="168" spans="2:65" s="1" customFormat="1" ht="16.5" customHeight="1">
      <c r="B168" s="32"/>
      <c r="C168" s="130" t="s">
        <v>432</v>
      </c>
      <c r="D168" s="130" t="s">
        <v>249</v>
      </c>
      <c r="E168" s="131" t="s">
        <v>622</v>
      </c>
      <c r="F168" s="132" t="s">
        <v>695</v>
      </c>
      <c r="G168" s="133" t="s">
        <v>528</v>
      </c>
      <c r="H168" s="134">
        <v>10</v>
      </c>
      <c r="I168" s="135"/>
      <c r="J168" s="136">
        <f>ROUND(I168*H168,2)</f>
        <v>0</v>
      </c>
      <c r="K168" s="132" t="s">
        <v>1</v>
      </c>
      <c r="L168" s="32"/>
      <c r="M168" s="137" t="s">
        <v>1</v>
      </c>
      <c r="N168" s="138" t="s">
        <v>45</v>
      </c>
      <c r="P168" s="139">
        <f>O168*H168</f>
        <v>0</v>
      </c>
      <c r="Q168" s="139">
        <v>0</v>
      </c>
      <c r="R168" s="139">
        <f>Q168*H168</f>
        <v>0</v>
      </c>
      <c r="S168" s="139">
        <v>0</v>
      </c>
      <c r="T168" s="140">
        <f>S168*H168</f>
        <v>0</v>
      </c>
      <c r="AR168" s="141" t="s">
        <v>253</v>
      </c>
      <c r="AT168" s="141" t="s">
        <v>249</v>
      </c>
      <c r="AU168" s="141" t="s">
        <v>89</v>
      </c>
      <c r="AY168" s="17" t="s">
        <v>248</v>
      </c>
      <c r="BE168" s="142">
        <f>IF(N168="základní",J168,0)</f>
        <v>0</v>
      </c>
      <c r="BF168" s="142">
        <f>IF(N168="snížená",J168,0)</f>
        <v>0</v>
      </c>
      <c r="BG168" s="142">
        <f>IF(N168="zákl. přenesená",J168,0)</f>
        <v>0</v>
      </c>
      <c r="BH168" s="142">
        <f>IF(N168="sníž. přenesená",J168,0)</f>
        <v>0</v>
      </c>
      <c r="BI168" s="142">
        <f>IF(N168="nulová",J168,0)</f>
        <v>0</v>
      </c>
      <c r="BJ168" s="17" t="s">
        <v>87</v>
      </c>
      <c r="BK168" s="142">
        <f>ROUND(I168*H168,2)</f>
        <v>0</v>
      </c>
      <c r="BL168" s="17" t="s">
        <v>253</v>
      </c>
      <c r="BM168" s="141" t="s">
        <v>909</v>
      </c>
    </row>
    <row r="169" spans="2:65" s="1" customFormat="1" ht="29.25">
      <c r="B169" s="32"/>
      <c r="D169" s="143" t="s">
        <v>255</v>
      </c>
      <c r="F169" s="144" t="s">
        <v>692</v>
      </c>
      <c r="I169" s="145"/>
      <c r="L169" s="32"/>
      <c r="M169" s="146"/>
      <c r="T169" s="56"/>
      <c r="AT169" s="17" t="s">
        <v>255</v>
      </c>
      <c r="AU169" s="17" t="s">
        <v>89</v>
      </c>
    </row>
    <row r="170" spans="2:65" s="1" customFormat="1" ht="24.2" customHeight="1">
      <c r="B170" s="32"/>
      <c r="C170" s="130" t="s">
        <v>436</v>
      </c>
      <c r="D170" s="130" t="s">
        <v>249</v>
      </c>
      <c r="E170" s="131" t="s">
        <v>626</v>
      </c>
      <c r="F170" s="132" t="s">
        <v>699</v>
      </c>
      <c r="G170" s="133" t="s">
        <v>528</v>
      </c>
      <c r="H170" s="134">
        <v>30</v>
      </c>
      <c r="I170" s="135"/>
      <c r="J170" s="136">
        <f>ROUND(I170*H170,2)</f>
        <v>0</v>
      </c>
      <c r="K170" s="132" t="s">
        <v>1</v>
      </c>
      <c r="L170" s="32"/>
      <c r="M170" s="137" t="s">
        <v>1</v>
      </c>
      <c r="N170" s="138" t="s">
        <v>45</v>
      </c>
      <c r="P170" s="139">
        <f>O170*H170</f>
        <v>0</v>
      </c>
      <c r="Q170" s="139">
        <v>0</v>
      </c>
      <c r="R170" s="139">
        <f>Q170*H170</f>
        <v>0</v>
      </c>
      <c r="S170" s="139">
        <v>0</v>
      </c>
      <c r="T170" s="140">
        <f>S170*H170</f>
        <v>0</v>
      </c>
      <c r="AR170" s="141" t="s">
        <v>253</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253</v>
      </c>
      <c r="BM170" s="141" t="s">
        <v>910</v>
      </c>
    </row>
    <row r="171" spans="2:65" s="1" customFormat="1" ht="29.25">
      <c r="B171" s="32"/>
      <c r="D171" s="143" t="s">
        <v>255</v>
      </c>
      <c r="F171" s="144" t="s">
        <v>692</v>
      </c>
      <c r="I171" s="145"/>
      <c r="L171" s="32"/>
      <c r="M171" s="146"/>
      <c r="T171" s="56"/>
      <c r="AT171" s="17" t="s">
        <v>255</v>
      </c>
      <c r="AU171" s="17" t="s">
        <v>89</v>
      </c>
    </row>
    <row r="172" spans="2:65" s="1" customFormat="1" ht="24.2" customHeight="1">
      <c r="B172" s="32"/>
      <c r="C172" s="130" t="s">
        <v>440</v>
      </c>
      <c r="D172" s="130" t="s">
        <v>249</v>
      </c>
      <c r="E172" s="131" t="s">
        <v>630</v>
      </c>
      <c r="F172" s="132" t="s">
        <v>703</v>
      </c>
      <c r="G172" s="133" t="s">
        <v>528</v>
      </c>
      <c r="H172" s="134">
        <v>10</v>
      </c>
      <c r="I172" s="135"/>
      <c r="J172" s="136">
        <f>ROUND(I172*H172,2)</f>
        <v>0</v>
      </c>
      <c r="K172" s="132" t="s">
        <v>1</v>
      </c>
      <c r="L172" s="32"/>
      <c r="M172" s="137" t="s">
        <v>1</v>
      </c>
      <c r="N172" s="138" t="s">
        <v>45</v>
      </c>
      <c r="P172" s="139">
        <f>O172*H172</f>
        <v>0</v>
      </c>
      <c r="Q172" s="139">
        <v>0</v>
      </c>
      <c r="R172" s="139">
        <f>Q172*H172</f>
        <v>0</v>
      </c>
      <c r="S172" s="139">
        <v>0</v>
      </c>
      <c r="T172" s="140">
        <f>S172*H172</f>
        <v>0</v>
      </c>
      <c r="AR172" s="141" t="s">
        <v>253</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253</v>
      </c>
      <c r="BM172" s="141" t="s">
        <v>911</v>
      </c>
    </row>
    <row r="173" spans="2:65" s="1" customFormat="1" ht="29.25">
      <c r="B173" s="32"/>
      <c r="D173" s="143" t="s">
        <v>255</v>
      </c>
      <c r="F173" s="144" t="s">
        <v>705</v>
      </c>
      <c r="I173" s="145"/>
      <c r="L173" s="32"/>
      <c r="M173" s="146"/>
      <c r="T173" s="56"/>
      <c r="AT173" s="17" t="s">
        <v>255</v>
      </c>
      <c r="AU173" s="17" t="s">
        <v>89</v>
      </c>
    </row>
    <row r="174" spans="2:65" s="1" customFormat="1" ht="33" customHeight="1">
      <c r="B174" s="32"/>
      <c r="C174" s="130" t="s">
        <v>444</v>
      </c>
      <c r="D174" s="130" t="s">
        <v>249</v>
      </c>
      <c r="E174" s="131" t="s">
        <v>634</v>
      </c>
      <c r="F174" s="132" t="s">
        <v>708</v>
      </c>
      <c r="G174" s="133" t="s">
        <v>528</v>
      </c>
      <c r="H174" s="134">
        <v>10</v>
      </c>
      <c r="I174" s="135"/>
      <c r="J174" s="136">
        <f>ROUND(I174*H174,2)</f>
        <v>0</v>
      </c>
      <c r="K174" s="132" t="s">
        <v>1</v>
      </c>
      <c r="L174" s="32"/>
      <c r="M174" s="137" t="s">
        <v>1</v>
      </c>
      <c r="N174" s="138" t="s">
        <v>45</v>
      </c>
      <c r="P174" s="139">
        <f>O174*H174</f>
        <v>0</v>
      </c>
      <c r="Q174" s="139">
        <v>0</v>
      </c>
      <c r="R174" s="139">
        <f>Q174*H174</f>
        <v>0</v>
      </c>
      <c r="S174" s="139">
        <v>0</v>
      </c>
      <c r="T174" s="140">
        <f>S174*H174</f>
        <v>0</v>
      </c>
      <c r="AR174" s="141" t="s">
        <v>253</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253</v>
      </c>
      <c r="BM174" s="141" t="s">
        <v>912</v>
      </c>
    </row>
    <row r="175" spans="2:65" s="1" customFormat="1" ht="29.25">
      <c r="B175" s="32"/>
      <c r="D175" s="143" t="s">
        <v>255</v>
      </c>
      <c r="F175" s="144" t="s">
        <v>710</v>
      </c>
      <c r="I175" s="145"/>
      <c r="L175" s="32"/>
      <c r="M175" s="146"/>
      <c r="T175" s="56"/>
      <c r="AT175" s="17" t="s">
        <v>255</v>
      </c>
      <c r="AU175" s="17" t="s">
        <v>89</v>
      </c>
    </row>
    <row r="176" spans="2:65" s="1" customFormat="1" ht="33" customHeight="1">
      <c r="B176" s="32"/>
      <c r="C176" s="130" t="s">
        <v>449</v>
      </c>
      <c r="D176" s="130" t="s">
        <v>249</v>
      </c>
      <c r="E176" s="131" t="s">
        <v>638</v>
      </c>
      <c r="F176" s="132" t="s">
        <v>713</v>
      </c>
      <c r="G176" s="133" t="s">
        <v>528</v>
      </c>
      <c r="H176" s="134">
        <v>10</v>
      </c>
      <c r="I176" s="135"/>
      <c r="J176" s="136">
        <f>ROUND(I176*H176,2)</f>
        <v>0</v>
      </c>
      <c r="K176" s="132" t="s">
        <v>1</v>
      </c>
      <c r="L176" s="32"/>
      <c r="M176" s="137" t="s">
        <v>1</v>
      </c>
      <c r="N176" s="138" t="s">
        <v>45</v>
      </c>
      <c r="P176" s="139">
        <f>O176*H176</f>
        <v>0</v>
      </c>
      <c r="Q176" s="139">
        <v>0</v>
      </c>
      <c r="R176" s="139">
        <f>Q176*H176</f>
        <v>0</v>
      </c>
      <c r="S176" s="139">
        <v>0</v>
      </c>
      <c r="T176" s="140">
        <f>S176*H176</f>
        <v>0</v>
      </c>
      <c r="AR176" s="141" t="s">
        <v>253</v>
      </c>
      <c r="AT176" s="141" t="s">
        <v>249</v>
      </c>
      <c r="AU176" s="141" t="s">
        <v>89</v>
      </c>
      <c r="AY176" s="17" t="s">
        <v>248</v>
      </c>
      <c r="BE176" s="142">
        <f>IF(N176="základní",J176,0)</f>
        <v>0</v>
      </c>
      <c r="BF176" s="142">
        <f>IF(N176="snížená",J176,0)</f>
        <v>0</v>
      </c>
      <c r="BG176" s="142">
        <f>IF(N176="zákl. přenesená",J176,0)</f>
        <v>0</v>
      </c>
      <c r="BH176" s="142">
        <f>IF(N176="sníž. přenesená",J176,0)</f>
        <v>0</v>
      </c>
      <c r="BI176" s="142">
        <f>IF(N176="nulová",J176,0)</f>
        <v>0</v>
      </c>
      <c r="BJ176" s="17" t="s">
        <v>87</v>
      </c>
      <c r="BK176" s="142">
        <f>ROUND(I176*H176,2)</f>
        <v>0</v>
      </c>
      <c r="BL176" s="17" t="s">
        <v>253</v>
      </c>
      <c r="BM176" s="141" t="s">
        <v>913</v>
      </c>
    </row>
    <row r="177" spans="2:65" s="1" customFormat="1" ht="29.25">
      <c r="B177" s="32"/>
      <c r="D177" s="143" t="s">
        <v>255</v>
      </c>
      <c r="F177" s="144" t="s">
        <v>705</v>
      </c>
      <c r="I177" s="145"/>
      <c r="L177" s="32"/>
      <c r="M177" s="146"/>
      <c r="T177" s="56"/>
      <c r="AT177" s="17" t="s">
        <v>255</v>
      </c>
      <c r="AU177" s="17" t="s">
        <v>89</v>
      </c>
    </row>
    <row r="178" spans="2:65" s="1" customFormat="1" ht="24.2" customHeight="1">
      <c r="B178" s="32"/>
      <c r="C178" s="130" t="s">
        <v>453</v>
      </c>
      <c r="D178" s="130" t="s">
        <v>249</v>
      </c>
      <c r="E178" s="131" t="s">
        <v>642</v>
      </c>
      <c r="F178" s="132" t="s">
        <v>914</v>
      </c>
      <c r="G178" s="133" t="s">
        <v>252</v>
      </c>
      <c r="H178" s="134">
        <v>4</v>
      </c>
      <c r="I178" s="135"/>
      <c r="J178" s="136">
        <f t="shared" ref="J178:J185" si="10">ROUND(I178*H178,2)</f>
        <v>0</v>
      </c>
      <c r="K178" s="132" t="s">
        <v>1</v>
      </c>
      <c r="L178" s="32"/>
      <c r="M178" s="137" t="s">
        <v>1</v>
      </c>
      <c r="N178" s="138" t="s">
        <v>45</v>
      </c>
      <c r="P178" s="139">
        <f t="shared" ref="P178:P185" si="11">O178*H178</f>
        <v>0</v>
      </c>
      <c r="Q178" s="139">
        <v>0</v>
      </c>
      <c r="R178" s="139">
        <f t="shared" ref="R178:R185" si="12">Q178*H178</f>
        <v>0</v>
      </c>
      <c r="S178" s="139">
        <v>0</v>
      </c>
      <c r="T178" s="140">
        <f t="shared" ref="T178:T185" si="13">S178*H178</f>
        <v>0</v>
      </c>
      <c r="AR178" s="141" t="s">
        <v>253</v>
      </c>
      <c r="AT178" s="141" t="s">
        <v>249</v>
      </c>
      <c r="AU178" s="141" t="s">
        <v>89</v>
      </c>
      <c r="AY178" s="17" t="s">
        <v>248</v>
      </c>
      <c r="BE178" s="142">
        <f t="shared" ref="BE178:BE185" si="14">IF(N178="základní",J178,0)</f>
        <v>0</v>
      </c>
      <c r="BF178" s="142">
        <f t="shared" ref="BF178:BF185" si="15">IF(N178="snížená",J178,0)</f>
        <v>0</v>
      </c>
      <c r="BG178" s="142">
        <f t="shared" ref="BG178:BG185" si="16">IF(N178="zákl. přenesená",J178,0)</f>
        <v>0</v>
      </c>
      <c r="BH178" s="142">
        <f t="shared" ref="BH178:BH185" si="17">IF(N178="sníž. přenesená",J178,0)</f>
        <v>0</v>
      </c>
      <c r="BI178" s="142">
        <f t="shared" ref="BI178:BI185" si="18">IF(N178="nulová",J178,0)</f>
        <v>0</v>
      </c>
      <c r="BJ178" s="17" t="s">
        <v>87</v>
      </c>
      <c r="BK178" s="142">
        <f t="shared" ref="BK178:BK185" si="19">ROUND(I178*H178,2)</f>
        <v>0</v>
      </c>
      <c r="BL178" s="17" t="s">
        <v>253</v>
      </c>
      <c r="BM178" s="141" t="s">
        <v>915</v>
      </c>
    </row>
    <row r="179" spans="2:65" s="1" customFormat="1" ht="16.5" customHeight="1">
      <c r="B179" s="32"/>
      <c r="C179" s="130" t="s">
        <v>457</v>
      </c>
      <c r="D179" s="130" t="s">
        <v>249</v>
      </c>
      <c r="E179" s="131" t="s">
        <v>646</v>
      </c>
      <c r="F179" s="132" t="s">
        <v>725</v>
      </c>
      <c r="G179" s="133" t="s">
        <v>258</v>
      </c>
      <c r="H179" s="134">
        <v>1</v>
      </c>
      <c r="I179" s="135"/>
      <c r="J179" s="136">
        <f t="shared" si="10"/>
        <v>0</v>
      </c>
      <c r="K179" s="132" t="s">
        <v>1</v>
      </c>
      <c r="L179" s="32"/>
      <c r="M179" s="137" t="s">
        <v>1</v>
      </c>
      <c r="N179" s="138" t="s">
        <v>45</v>
      </c>
      <c r="P179" s="139">
        <f t="shared" si="11"/>
        <v>0</v>
      </c>
      <c r="Q179" s="139">
        <v>0</v>
      </c>
      <c r="R179" s="139">
        <f t="shared" si="12"/>
        <v>0</v>
      </c>
      <c r="S179" s="139">
        <v>0</v>
      </c>
      <c r="T179" s="140">
        <f t="shared" si="13"/>
        <v>0</v>
      </c>
      <c r="AR179" s="141" t="s">
        <v>253</v>
      </c>
      <c r="AT179" s="141" t="s">
        <v>249</v>
      </c>
      <c r="AU179" s="141" t="s">
        <v>89</v>
      </c>
      <c r="AY179" s="17" t="s">
        <v>248</v>
      </c>
      <c r="BE179" s="142">
        <f t="shared" si="14"/>
        <v>0</v>
      </c>
      <c r="BF179" s="142">
        <f t="shared" si="15"/>
        <v>0</v>
      </c>
      <c r="BG179" s="142">
        <f t="shared" si="16"/>
        <v>0</v>
      </c>
      <c r="BH179" s="142">
        <f t="shared" si="17"/>
        <v>0</v>
      </c>
      <c r="BI179" s="142">
        <f t="shared" si="18"/>
        <v>0</v>
      </c>
      <c r="BJ179" s="17" t="s">
        <v>87</v>
      </c>
      <c r="BK179" s="142">
        <f t="shared" si="19"/>
        <v>0</v>
      </c>
      <c r="BL179" s="17" t="s">
        <v>253</v>
      </c>
      <c r="BM179" s="141" t="s">
        <v>916</v>
      </c>
    </row>
    <row r="180" spans="2:65" s="1" customFormat="1" ht="21.75" customHeight="1">
      <c r="B180" s="32"/>
      <c r="C180" s="130" t="s">
        <v>461</v>
      </c>
      <c r="D180" s="130" t="s">
        <v>249</v>
      </c>
      <c r="E180" s="131" t="s">
        <v>651</v>
      </c>
      <c r="F180" s="132" t="s">
        <v>729</v>
      </c>
      <c r="G180" s="133" t="s">
        <v>252</v>
      </c>
      <c r="H180" s="134">
        <v>3</v>
      </c>
      <c r="I180" s="135"/>
      <c r="J180" s="136">
        <f t="shared" si="10"/>
        <v>0</v>
      </c>
      <c r="K180" s="132" t="s">
        <v>1</v>
      </c>
      <c r="L180" s="32"/>
      <c r="M180" s="137" t="s">
        <v>1</v>
      </c>
      <c r="N180" s="138" t="s">
        <v>45</v>
      </c>
      <c r="P180" s="139">
        <f t="shared" si="11"/>
        <v>0</v>
      </c>
      <c r="Q180" s="139">
        <v>0</v>
      </c>
      <c r="R180" s="139">
        <f t="shared" si="12"/>
        <v>0</v>
      </c>
      <c r="S180" s="139">
        <v>0</v>
      </c>
      <c r="T180" s="140">
        <f t="shared" si="13"/>
        <v>0</v>
      </c>
      <c r="AR180" s="141" t="s">
        <v>253</v>
      </c>
      <c r="AT180" s="141" t="s">
        <v>249</v>
      </c>
      <c r="AU180" s="141" t="s">
        <v>89</v>
      </c>
      <c r="AY180" s="17" t="s">
        <v>248</v>
      </c>
      <c r="BE180" s="142">
        <f t="shared" si="14"/>
        <v>0</v>
      </c>
      <c r="BF180" s="142">
        <f t="shared" si="15"/>
        <v>0</v>
      </c>
      <c r="BG180" s="142">
        <f t="shared" si="16"/>
        <v>0</v>
      </c>
      <c r="BH180" s="142">
        <f t="shared" si="17"/>
        <v>0</v>
      </c>
      <c r="BI180" s="142">
        <f t="shared" si="18"/>
        <v>0</v>
      </c>
      <c r="BJ180" s="17" t="s">
        <v>87</v>
      </c>
      <c r="BK180" s="142">
        <f t="shared" si="19"/>
        <v>0</v>
      </c>
      <c r="BL180" s="17" t="s">
        <v>253</v>
      </c>
      <c r="BM180" s="141" t="s">
        <v>917</v>
      </c>
    </row>
    <row r="181" spans="2:65" s="1" customFormat="1" ht="16.5" customHeight="1">
      <c r="B181" s="32"/>
      <c r="C181" s="130" t="s">
        <v>465</v>
      </c>
      <c r="D181" s="130" t="s">
        <v>249</v>
      </c>
      <c r="E181" s="131" t="s">
        <v>655</v>
      </c>
      <c r="F181" s="132" t="s">
        <v>737</v>
      </c>
      <c r="G181" s="133" t="s">
        <v>258</v>
      </c>
      <c r="H181" s="134">
        <v>3</v>
      </c>
      <c r="I181" s="135"/>
      <c r="J181" s="136">
        <f t="shared" si="10"/>
        <v>0</v>
      </c>
      <c r="K181" s="132" t="s">
        <v>1</v>
      </c>
      <c r="L181" s="32"/>
      <c r="M181" s="137" t="s">
        <v>1</v>
      </c>
      <c r="N181" s="138" t="s">
        <v>45</v>
      </c>
      <c r="P181" s="139">
        <f t="shared" si="11"/>
        <v>0</v>
      </c>
      <c r="Q181" s="139">
        <v>0</v>
      </c>
      <c r="R181" s="139">
        <f t="shared" si="12"/>
        <v>0</v>
      </c>
      <c r="S181" s="139">
        <v>0</v>
      </c>
      <c r="T181" s="140">
        <f t="shared" si="13"/>
        <v>0</v>
      </c>
      <c r="AR181" s="141" t="s">
        <v>253</v>
      </c>
      <c r="AT181" s="141" t="s">
        <v>249</v>
      </c>
      <c r="AU181" s="141" t="s">
        <v>89</v>
      </c>
      <c r="AY181" s="17" t="s">
        <v>248</v>
      </c>
      <c r="BE181" s="142">
        <f t="shared" si="14"/>
        <v>0</v>
      </c>
      <c r="BF181" s="142">
        <f t="shared" si="15"/>
        <v>0</v>
      </c>
      <c r="BG181" s="142">
        <f t="shared" si="16"/>
        <v>0</v>
      </c>
      <c r="BH181" s="142">
        <f t="shared" si="17"/>
        <v>0</v>
      </c>
      <c r="BI181" s="142">
        <f t="shared" si="18"/>
        <v>0</v>
      </c>
      <c r="BJ181" s="17" t="s">
        <v>87</v>
      </c>
      <c r="BK181" s="142">
        <f t="shared" si="19"/>
        <v>0</v>
      </c>
      <c r="BL181" s="17" t="s">
        <v>253</v>
      </c>
      <c r="BM181" s="141" t="s">
        <v>918</v>
      </c>
    </row>
    <row r="182" spans="2:65" s="1" customFormat="1" ht="16.5" customHeight="1">
      <c r="B182" s="32"/>
      <c r="C182" s="130" t="s">
        <v>471</v>
      </c>
      <c r="D182" s="130" t="s">
        <v>249</v>
      </c>
      <c r="E182" s="131" t="s">
        <v>660</v>
      </c>
      <c r="F182" s="132" t="s">
        <v>745</v>
      </c>
      <c r="G182" s="133" t="s">
        <v>258</v>
      </c>
      <c r="H182" s="134">
        <v>1</v>
      </c>
      <c r="I182" s="135"/>
      <c r="J182" s="136">
        <f t="shared" si="10"/>
        <v>0</v>
      </c>
      <c r="K182" s="132" t="s">
        <v>1</v>
      </c>
      <c r="L182" s="32"/>
      <c r="M182" s="137" t="s">
        <v>1</v>
      </c>
      <c r="N182" s="138" t="s">
        <v>45</v>
      </c>
      <c r="P182" s="139">
        <f t="shared" si="11"/>
        <v>0</v>
      </c>
      <c r="Q182" s="139">
        <v>0</v>
      </c>
      <c r="R182" s="139">
        <f t="shared" si="12"/>
        <v>0</v>
      </c>
      <c r="S182" s="139">
        <v>0</v>
      </c>
      <c r="T182" s="140">
        <f t="shared" si="13"/>
        <v>0</v>
      </c>
      <c r="AR182" s="141" t="s">
        <v>253</v>
      </c>
      <c r="AT182" s="141" t="s">
        <v>249</v>
      </c>
      <c r="AU182" s="141" t="s">
        <v>89</v>
      </c>
      <c r="AY182" s="17" t="s">
        <v>248</v>
      </c>
      <c r="BE182" s="142">
        <f t="shared" si="14"/>
        <v>0</v>
      </c>
      <c r="BF182" s="142">
        <f t="shared" si="15"/>
        <v>0</v>
      </c>
      <c r="BG182" s="142">
        <f t="shared" si="16"/>
        <v>0</v>
      </c>
      <c r="BH182" s="142">
        <f t="shared" si="17"/>
        <v>0</v>
      </c>
      <c r="BI182" s="142">
        <f t="shared" si="18"/>
        <v>0</v>
      </c>
      <c r="BJ182" s="17" t="s">
        <v>87</v>
      </c>
      <c r="BK182" s="142">
        <f t="shared" si="19"/>
        <v>0</v>
      </c>
      <c r="BL182" s="17" t="s">
        <v>253</v>
      </c>
      <c r="BM182" s="141" t="s">
        <v>919</v>
      </c>
    </row>
    <row r="183" spans="2:65" s="1" customFormat="1" ht="16.5" customHeight="1">
      <c r="B183" s="32"/>
      <c r="C183" s="130" t="s">
        <v>476</v>
      </c>
      <c r="D183" s="130" t="s">
        <v>249</v>
      </c>
      <c r="E183" s="131" t="s">
        <v>664</v>
      </c>
      <c r="F183" s="132" t="s">
        <v>749</v>
      </c>
      <c r="G183" s="133" t="s">
        <v>258</v>
      </c>
      <c r="H183" s="134">
        <v>2</v>
      </c>
      <c r="I183" s="135"/>
      <c r="J183" s="136">
        <f t="shared" si="10"/>
        <v>0</v>
      </c>
      <c r="K183" s="132" t="s">
        <v>1</v>
      </c>
      <c r="L183" s="32"/>
      <c r="M183" s="137" t="s">
        <v>1</v>
      </c>
      <c r="N183" s="138" t="s">
        <v>45</v>
      </c>
      <c r="P183" s="139">
        <f t="shared" si="11"/>
        <v>0</v>
      </c>
      <c r="Q183" s="139">
        <v>0</v>
      </c>
      <c r="R183" s="139">
        <f t="shared" si="12"/>
        <v>0</v>
      </c>
      <c r="S183" s="139">
        <v>0</v>
      </c>
      <c r="T183" s="140">
        <f t="shared" si="13"/>
        <v>0</v>
      </c>
      <c r="AR183" s="141" t="s">
        <v>253</v>
      </c>
      <c r="AT183" s="141" t="s">
        <v>249</v>
      </c>
      <c r="AU183" s="141" t="s">
        <v>89</v>
      </c>
      <c r="AY183" s="17" t="s">
        <v>248</v>
      </c>
      <c r="BE183" s="142">
        <f t="shared" si="14"/>
        <v>0</v>
      </c>
      <c r="BF183" s="142">
        <f t="shared" si="15"/>
        <v>0</v>
      </c>
      <c r="BG183" s="142">
        <f t="shared" si="16"/>
        <v>0</v>
      </c>
      <c r="BH183" s="142">
        <f t="shared" si="17"/>
        <v>0</v>
      </c>
      <c r="BI183" s="142">
        <f t="shared" si="18"/>
        <v>0</v>
      </c>
      <c r="BJ183" s="17" t="s">
        <v>87</v>
      </c>
      <c r="BK183" s="142">
        <f t="shared" si="19"/>
        <v>0</v>
      </c>
      <c r="BL183" s="17" t="s">
        <v>253</v>
      </c>
      <c r="BM183" s="141" t="s">
        <v>920</v>
      </c>
    </row>
    <row r="184" spans="2:65" s="1" customFormat="1" ht="16.5" customHeight="1">
      <c r="B184" s="32"/>
      <c r="C184" s="130" t="s">
        <v>483</v>
      </c>
      <c r="D184" s="130" t="s">
        <v>249</v>
      </c>
      <c r="E184" s="131" t="s">
        <v>668</v>
      </c>
      <c r="F184" s="132" t="s">
        <v>459</v>
      </c>
      <c r="G184" s="133" t="s">
        <v>258</v>
      </c>
      <c r="H184" s="134">
        <v>1</v>
      </c>
      <c r="I184" s="135"/>
      <c r="J184" s="136">
        <f t="shared" si="10"/>
        <v>0</v>
      </c>
      <c r="K184" s="132" t="s">
        <v>1</v>
      </c>
      <c r="L184" s="32"/>
      <c r="M184" s="137" t="s">
        <v>1</v>
      </c>
      <c r="N184" s="138" t="s">
        <v>45</v>
      </c>
      <c r="P184" s="139">
        <f t="shared" si="11"/>
        <v>0</v>
      </c>
      <c r="Q184" s="139">
        <v>0</v>
      </c>
      <c r="R184" s="139">
        <f t="shared" si="12"/>
        <v>0</v>
      </c>
      <c r="S184" s="139">
        <v>0</v>
      </c>
      <c r="T184" s="140">
        <f t="shared" si="13"/>
        <v>0</v>
      </c>
      <c r="AR184" s="141" t="s">
        <v>253</v>
      </c>
      <c r="AT184" s="141" t="s">
        <v>249</v>
      </c>
      <c r="AU184" s="141" t="s">
        <v>89</v>
      </c>
      <c r="AY184" s="17" t="s">
        <v>248</v>
      </c>
      <c r="BE184" s="142">
        <f t="shared" si="14"/>
        <v>0</v>
      </c>
      <c r="BF184" s="142">
        <f t="shared" si="15"/>
        <v>0</v>
      </c>
      <c r="BG184" s="142">
        <f t="shared" si="16"/>
        <v>0</v>
      </c>
      <c r="BH184" s="142">
        <f t="shared" si="17"/>
        <v>0</v>
      </c>
      <c r="BI184" s="142">
        <f t="shared" si="18"/>
        <v>0</v>
      </c>
      <c r="BJ184" s="17" t="s">
        <v>87</v>
      </c>
      <c r="BK184" s="142">
        <f t="shared" si="19"/>
        <v>0</v>
      </c>
      <c r="BL184" s="17" t="s">
        <v>253</v>
      </c>
      <c r="BM184" s="141" t="s">
        <v>921</v>
      </c>
    </row>
    <row r="185" spans="2:65" s="1" customFormat="1" ht="21.75" customHeight="1">
      <c r="B185" s="32"/>
      <c r="C185" s="130" t="s">
        <v>488</v>
      </c>
      <c r="D185" s="130" t="s">
        <v>249</v>
      </c>
      <c r="E185" s="131" t="s">
        <v>672</v>
      </c>
      <c r="F185" s="132" t="s">
        <v>764</v>
      </c>
      <c r="G185" s="133" t="s">
        <v>258</v>
      </c>
      <c r="H185" s="134">
        <v>1</v>
      </c>
      <c r="I185" s="135"/>
      <c r="J185" s="136">
        <f t="shared" si="10"/>
        <v>0</v>
      </c>
      <c r="K185" s="132" t="s">
        <v>1</v>
      </c>
      <c r="L185" s="32"/>
      <c r="M185" s="137" t="s">
        <v>1</v>
      </c>
      <c r="N185" s="138" t="s">
        <v>45</v>
      </c>
      <c r="P185" s="139">
        <f t="shared" si="11"/>
        <v>0</v>
      </c>
      <c r="Q185" s="139">
        <v>0</v>
      </c>
      <c r="R185" s="139">
        <f t="shared" si="12"/>
        <v>0</v>
      </c>
      <c r="S185" s="139">
        <v>0</v>
      </c>
      <c r="T185" s="140">
        <f t="shared" si="13"/>
        <v>0</v>
      </c>
      <c r="AR185" s="141" t="s">
        <v>253</v>
      </c>
      <c r="AT185" s="141" t="s">
        <v>249</v>
      </c>
      <c r="AU185" s="141" t="s">
        <v>89</v>
      </c>
      <c r="AY185" s="17" t="s">
        <v>248</v>
      </c>
      <c r="BE185" s="142">
        <f t="shared" si="14"/>
        <v>0</v>
      </c>
      <c r="BF185" s="142">
        <f t="shared" si="15"/>
        <v>0</v>
      </c>
      <c r="BG185" s="142">
        <f t="shared" si="16"/>
        <v>0</v>
      </c>
      <c r="BH185" s="142">
        <f t="shared" si="17"/>
        <v>0</v>
      </c>
      <c r="BI185" s="142">
        <f t="shared" si="18"/>
        <v>0</v>
      </c>
      <c r="BJ185" s="17" t="s">
        <v>87</v>
      </c>
      <c r="BK185" s="142">
        <f t="shared" si="19"/>
        <v>0</v>
      </c>
      <c r="BL185" s="17" t="s">
        <v>253</v>
      </c>
      <c r="BM185" s="141" t="s">
        <v>922</v>
      </c>
    </row>
    <row r="186" spans="2:65" s="1" customFormat="1" ht="78">
      <c r="B186" s="32"/>
      <c r="D186" s="143" t="s">
        <v>255</v>
      </c>
      <c r="F186" s="144" t="s">
        <v>923</v>
      </c>
      <c r="I186" s="145"/>
      <c r="L186" s="32"/>
      <c r="M186" s="146"/>
      <c r="T186" s="56"/>
      <c r="AT186" s="17" t="s">
        <v>255</v>
      </c>
      <c r="AU186" s="17" t="s">
        <v>89</v>
      </c>
    </row>
    <row r="187" spans="2:65" s="1" customFormat="1" ht="16.5" customHeight="1">
      <c r="B187" s="32"/>
      <c r="C187" s="130" t="s">
        <v>493</v>
      </c>
      <c r="D187" s="130" t="s">
        <v>249</v>
      </c>
      <c r="E187" s="131" t="s">
        <v>676</v>
      </c>
      <c r="F187" s="132" t="s">
        <v>769</v>
      </c>
      <c r="G187" s="133" t="s">
        <v>258</v>
      </c>
      <c r="H187" s="134">
        <v>1</v>
      </c>
      <c r="I187" s="135"/>
      <c r="J187" s="136">
        <f>ROUND(I187*H187,2)</f>
        <v>0</v>
      </c>
      <c r="K187" s="132" t="s">
        <v>1</v>
      </c>
      <c r="L187" s="32"/>
      <c r="M187" s="137" t="s">
        <v>1</v>
      </c>
      <c r="N187" s="138" t="s">
        <v>45</v>
      </c>
      <c r="P187" s="139">
        <f>O187*H187</f>
        <v>0</v>
      </c>
      <c r="Q187" s="139">
        <v>0</v>
      </c>
      <c r="R187" s="139">
        <f>Q187*H187</f>
        <v>0</v>
      </c>
      <c r="S187" s="139">
        <v>0</v>
      </c>
      <c r="T187" s="140">
        <f>S187*H187</f>
        <v>0</v>
      </c>
      <c r="AR187" s="141" t="s">
        <v>253</v>
      </c>
      <c r="AT187" s="141" t="s">
        <v>249</v>
      </c>
      <c r="AU187" s="141" t="s">
        <v>89</v>
      </c>
      <c r="AY187" s="17" t="s">
        <v>248</v>
      </c>
      <c r="BE187" s="142">
        <f>IF(N187="základní",J187,0)</f>
        <v>0</v>
      </c>
      <c r="BF187" s="142">
        <f>IF(N187="snížená",J187,0)</f>
        <v>0</v>
      </c>
      <c r="BG187" s="142">
        <f>IF(N187="zákl. přenesená",J187,0)</f>
        <v>0</v>
      </c>
      <c r="BH187" s="142">
        <f>IF(N187="sníž. přenesená",J187,0)</f>
        <v>0</v>
      </c>
      <c r="BI187" s="142">
        <f>IF(N187="nulová",J187,0)</f>
        <v>0</v>
      </c>
      <c r="BJ187" s="17" t="s">
        <v>87</v>
      </c>
      <c r="BK187" s="142">
        <f>ROUND(I187*H187,2)</f>
        <v>0</v>
      </c>
      <c r="BL187" s="17" t="s">
        <v>253</v>
      </c>
      <c r="BM187" s="141" t="s">
        <v>924</v>
      </c>
    </row>
    <row r="188" spans="2:65" s="1" customFormat="1" ht="58.5">
      <c r="B188" s="32"/>
      <c r="D188" s="143" t="s">
        <v>255</v>
      </c>
      <c r="F188" s="144" t="s">
        <v>771</v>
      </c>
      <c r="I188" s="145"/>
      <c r="L188" s="32"/>
      <c r="M188" s="146"/>
      <c r="T188" s="56"/>
      <c r="AT188" s="17" t="s">
        <v>255</v>
      </c>
      <c r="AU188" s="17" t="s">
        <v>89</v>
      </c>
    </row>
    <row r="189" spans="2:65" s="10" customFormat="1" ht="22.9" customHeight="1">
      <c r="B189" s="120"/>
      <c r="D189" s="121" t="s">
        <v>79</v>
      </c>
      <c r="E189" s="155" t="s">
        <v>772</v>
      </c>
      <c r="F189" s="155" t="s">
        <v>773</v>
      </c>
      <c r="I189" s="123"/>
      <c r="J189" s="156">
        <f>BK189</f>
        <v>0</v>
      </c>
      <c r="L189" s="120"/>
      <c r="M189" s="125"/>
      <c r="P189" s="126">
        <f>SUM(P190:P197)</f>
        <v>0</v>
      </c>
      <c r="R189" s="126">
        <f>SUM(R190:R197)</f>
        <v>0</v>
      </c>
      <c r="T189" s="127">
        <f>SUM(T190:T197)</f>
        <v>0</v>
      </c>
      <c r="AR189" s="121" t="s">
        <v>247</v>
      </c>
      <c r="AT189" s="128" t="s">
        <v>79</v>
      </c>
      <c r="AU189" s="128" t="s">
        <v>87</v>
      </c>
      <c r="AY189" s="121" t="s">
        <v>248</v>
      </c>
      <c r="BK189" s="129">
        <f>SUM(BK190:BK197)</f>
        <v>0</v>
      </c>
    </row>
    <row r="190" spans="2:65" s="1" customFormat="1" ht="24.2" customHeight="1">
      <c r="B190" s="32"/>
      <c r="C190" s="130" t="s">
        <v>498</v>
      </c>
      <c r="D190" s="130" t="s">
        <v>249</v>
      </c>
      <c r="E190" s="131" t="s">
        <v>775</v>
      </c>
      <c r="F190" s="132" t="s">
        <v>925</v>
      </c>
      <c r="G190" s="133" t="s">
        <v>258</v>
      </c>
      <c r="H190" s="134">
        <v>1</v>
      </c>
      <c r="I190" s="135"/>
      <c r="J190" s="136">
        <f>ROUND(I190*H190,2)</f>
        <v>0</v>
      </c>
      <c r="K190" s="132" t="s">
        <v>1</v>
      </c>
      <c r="L190" s="32"/>
      <c r="M190" s="137" t="s">
        <v>1</v>
      </c>
      <c r="N190" s="138" t="s">
        <v>45</v>
      </c>
      <c r="P190" s="139">
        <f>O190*H190</f>
        <v>0</v>
      </c>
      <c r="Q190" s="139">
        <v>0</v>
      </c>
      <c r="R190" s="139">
        <f>Q190*H190</f>
        <v>0</v>
      </c>
      <c r="S190" s="139">
        <v>0</v>
      </c>
      <c r="T190" s="140">
        <f>S190*H190</f>
        <v>0</v>
      </c>
      <c r="AR190" s="141" t="s">
        <v>253</v>
      </c>
      <c r="AT190" s="141" t="s">
        <v>249</v>
      </c>
      <c r="AU190" s="141" t="s">
        <v>89</v>
      </c>
      <c r="AY190" s="17" t="s">
        <v>248</v>
      </c>
      <c r="BE190" s="142">
        <f>IF(N190="základní",J190,0)</f>
        <v>0</v>
      </c>
      <c r="BF190" s="142">
        <f>IF(N190="snížená",J190,0)</f>
        <v>0</v>
      </c>
      <c r="BG190" s="142">
        <f>IF(N190="zákl. přenesená",J190,0)</f>
        <v>0</v>
      </c>
      <c r="BH190" s="142">
        <f>IF(N190="sníž. přenesená",J190,0)</f>
        <v>0</v>
      </c>
      <c r="BI190" s="142">
        <f>IF(N190="nulová",J190,0)</f>
        <v>0</v>
      </c>
      <c r="BJ190" s="17" t="s">
        <v>87</v>
      </c>
      <c r="BK190" s="142">
        <f>ROUND(I190*H190,2)</f>
        <v>0</v>
      </c>
      <c r="BL190" s="17" t="s">
        <v>253</v>
      </c>
      <c r="BM190" s="141" t="s">
        <v>926</v>
      </c>
    </row>
    <row r="191" spans="2:65" s="1" customFormat="1" ht="48.75">
      <c r="B191" s="32"/>
      <c r="D191" s="143" t="s">
        <v>255</v>
      </c>
      <c r="F191" s="144" t="s">
        <v>927</v>
      </c>
      <c r="I191" s="145"/>
      <c r="L191" s="32"/>
      <c r="M191" s="146"/>
      <c r="T191" s="56"/>
      <c r="AT191" s="17" t="s">
        <v>255</v>
      </c>
      <c r="AU191" s="17" t="s">
        <v>89</v>
      </c>
    </row>
    <row r="192" spans="2:65" s="1" customFormat="1" ht="24.2" customHeight="1">
      <c r="B192" s="32"/>
      <c r="C192" s="130" t="s">
        <v>503</v>
      </c>
      <c r="D192" s="130" t="s">
        <v>249</v>
      </c>
      <c r="E192" s="131" t="s">
        <v>780</v>
      </c>
      <c r="F192" s="132" t="s">
        <v>928</v>
      </c>
      <c r="G192" s="133" t="s">
        <v>258</v>
      </c>
      <c r="H192" s="134">
        <v>2</v>
      </c>
      <c r="I192" s="135"/>
      <c r="J192" s="136">
        <f>ROUND(I192*H192,2)</f>
        <v>0</v>
      </c>
      <c r="K192" s="132" t="s">
        <v>1</v>
      </c>
      <c r="L192" s="32"/>
      <c r="M192" s="137" t="s">
        <v>1</v>
      </c>
      <c r="N192" s="138" t="s">
        <v>45</v>
      </c>
      <c r="P192" s="139">
        <f>O192*H192</f>
        <v>0</v>
      </c>
      <c r="Q192" s="139">
        <v>0</v>
      </c>
      <c r="R192" s="139">
        <f>Q192*H192</f>
        <v>0</v>
      </c>
      <c r="S192" s="139">
        <v>0</v>
      </c>
      <c r="T192" s="140">
        <f>S192*H192</f>
        <v>0</v>
      </c>
      <c r="AR192" s="141" t="s">
        <v>253</v>
      </c>
      <c r="AT192" s="141" t="s">
        <v>249</v>
      </c>
      <c r="AU192" s="141" t="s">
        <v>89</v>
      </c>
      <c r="AY192" s="17" t="s">
        <v>248</v>
      </c>
      <c r="BE192" s="142">
        <f>IF(N192="základní",J192,0)</f>
        <v>0</v>
      </c>
      <c r="BF192" s="142">
        <f>IF(N192="snížená",J192,0)</f>
        <v>0</v>
      </c>
      <c r="BG192" s="142">
        <f>IF(N192="zákl. přenesená",J192,0)</f>
        <v>0</v>
      </c>
      <c r="BH192" s="142">
        <f>IF(N192="sníž. přenesená",J192,0)</f>
        <v>0</v>
      </c>
      <c r="BI192" s="142">
        <f>IF(N192="nulová",J192,0)</f>
        <v>0</v>
      </c>
      <c r="BJ192" s="17" t="s">
        <v>87</v>
      </c>
      <c r="BK192" s="142">
        <f>ROUND(I192*H192,2)</f>
        <v>0</v>
      </c>
      <c r="BL192" s="17" t="s">
        <v>253</v>
      </c>
      <c r="BM192" s="141" t="s">
        <v>929</v>
      </c>
    </row>
    <row r="193" spans="2:65" s="1" customFormat="1" ht="48.75">
      <c r="B193" s="32"/>
      <c r="D193" s="143" t="s">
        <v>255</v>
      </c>
      <c r="F193" s="144" t="s">
        <v>930</v>
      </c>
      <c r="I193" s="145"/>
      <c r="L193" s="32"/>
      <c r="M193" s="146"/>
      <c r="T193" s="56"/>
      <c r="AT193" s="17" t="s">
        <v>255</v>
      </c>
      <c r="AU193" s="17" t="s">
        <v>89</v>
      </c>
    </row>
    <row r="194" spans="2:65" s="1" customFormat="1" ht="24.2" customHeight="1">
      <c r="B194" s="32"/>
      <c r="C194" s="130" t="s">
        <v>508</v>
      </c>
      <c r="D194" s="130" t="s">
        <v>249</v>
      </c>
      <c r="E194" s="131" t="s">
        <v>785</v>
      </c>
      <c r="F194" s="132" t="s">
        <v>791</v>
      </c>
      <c r="G194" s="133" t="s">
        <v>258</v>
      </c>
      <c r="H194" s="134">
        <v>1</v>
      </c>
      <c r="I194" s="135"/>
      <c r="J194" s="136">
        <f>ROUND(I194*H194,2)</f>
        <v>0</v>
      </c>
      <c r="K194" s="132" t="s">
        <v>1</v>
      </c>
      <c r="L194" s="32"/>
      <c r="M194" s="137" t="s">
        <v>1</v>
      </c>
      <c r="N194" s="138" t="s">
        <v>45</v>
      </c>
      <c r="P194" s="139">
        <f>O194*H194</f>
        <v>0</v>
      </c>
      <c r="Q194" s="139">
        <v>0</v>
      </c>
      <c r="R194" s="139">
        <f>Q194*H194</f>
        <v>0</v>
      </c>
      <c r="S194" s="139">
        <v>0</v>
      </c>
      <c r="T194" s="140">
        <f>S194*H194</f>
        <v>0</v>
      </c>
      <c r="AR194" s="141" t="s">
        <v>253</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253</v>
      </c>
      <c r="BM194" s="141" t="s">
        <v>931</v>
      </c>
    </row>
    <row r="195" spans="2:65" s="1" customFormat="1" ht="39">
      <c r="B195" s="32"/>
      <c r="D195" s="143" t="s">
        <v>255</v>
      </c>
      <c r="F195" s="144" t="s">
        <v>793</v>
      </c>
      <c r="I195" s="145"/>
      <c r="L195" s="32"/>
      <c r="M195" s="146"/>
      <c r="T195" s="56"/>
      <c r="AT195" s="17" t="s">
        <v>255</v>
      </c>
      <c r="AU195" s="17" t="s">
        <v>89</v>
      </c>
    </row>
    <row r="196" spans="2:65" s="1" customFormat="1" ht="21.75" customHeight="1">
      <c r="B196" s="32"/>
      <c r="C196" s="130" t="s">
        <v>513</v>
      </c>
      <c r="D196" s="130" t="s">
        <v>249</v>
      </c>
      <c r="E196" s="131" t="s">
        <v>790</v>
      </c>
      <c r="F196" s="132" t="s">
        <v>801</v>
      </c>
      <c r="G196" s="133" t="s">
        <v>258</v>
      </c>
      <c r="H196" s="134">
        <v>1</v>
      </c>
      <c r="I196" s="135"/>
      <c r="J196" s="136">
        <f>ROUND(I196*H196,2)</f>
        <v>0</v>
      </c>
      <c r="K196" s="132" t="s">
        <v>1</v>
      </c>
      <c r="L196" s="32"/>
      <c r="M196" s="137" t="s">
        <v>1</v>
      </c>
      <c r="N196" s="138" t="s">
        <v>45</v>
      </c>
      <c r="P196" s="139">
        <f>O196*H196</f>
        <v>0</v>
      </c>
      <c r="Q196" s="139">
        <v>0</v>
      </c>
      <c r="R196" s="139">
        <f>Q196*H196</f>
        <v>0</v>
      </c>
      <c r="S196" s="139">
        <v>0</v>
      </c>
      <c r="T196" s="140">
        <f>S196*H196</f>
        <v>0</v>
      </c>
      <c r="AR196" s="141" t="s">
        <v>253</v>
      </c>
      <c r="AT196" s="141" t="s">
        <v>249</v>
      </c>
      <c r="AU196" s="141" t="s">
        <v>89</v>
      </c>
      <c r="AY196" s="17" t="s">
        <v>248</v>
      </c>
      <c r="BE196" s="142">
        <f>IF(N196="základní",J196,0)</f>
        <v>0</v>
      </c>
      <c r="BF196" s="142">
        <f>IF(N196="snížená",J196,0)</f>
        <v>0</v>
      </c>
      <c r="BG196" s="142">
        <f>IF(N196="zákl. přenesená",J196,0)</f>
        <v>0</v>
      </c>
      <c r="BH196" s="142">
        <f>IF(N196="sníž. přenesená",J196,0)</f>
        <v>0</v>
      </c>
      <c r="BI196" s="142">
        <f>IF(N196="nulová",J196,0)</f>
        <v>0</v>
      </c>
      <c r="BJ196" s="17" t="s">
        <v>87</v>
      </c>
      <c r="BK196" s="142">
        <f>ROUND(I196*H196,2)</f>
        <v>0</v>
      </c>
      <c r="BL196" s="17" t="s">
        <v>253</v>
      </c>
      <c r="BM196" s="141" t="s">
        <v>932</v>
      </c>
    </row>
    <row r="197" spans="2:65" s="1" customFormat="1" ht="39">
      <c r="B197" s="32"/>
      <c r="D197" s="143" t="s">
        <v>255</v>
      </c>
      <c r="F197" s="144" t="s">
        <v>933</v>
      </c>
      <c r="I197" s="145"/>
      <c r="L197" s="32"/>
      <c r="M197" s="146"/>
      <c r="T197" s="56"/>
      <c r="AT197" s="17" t="s">
        <v>255</v>
      </c>
      <c r="AU197" s="17" t="s">
        <v>89</v>
      </c>
    </row>
    <row r="198" spans="2:65" s="10" customFormat="1" ht="22.9" customHeight="1">
      <c r="B198" s="120"/>
      <c r="D198" s="121" t="s">
        <v>79</v>
      </c>
      <c r="E198" s="155" t="s">
        <v>804</v>
      </c>
      <c r="F198" s="155" t="s">
        <v>805</v>
      </c>
      <c r="I198" s="123"/>
      <c r="J198" s="156">
        <f>BK198</f>
        <v>0</v>
      </c>
      <c r="L198" s="120"/>
      <c r="M198" s="125"/>
      <c r="P198" s="126">
        <f>SUM(P199:P205)</f>
        <v>0</v>
      </c>
      <c r="R198" s="126">
        <f>SUM(R199:R205)</f>
        <v>0</v>
      </c>
      <c r="T198" s="127">
        <f>SUM(T199:T205)</f>
        <v>0</v>
      </c>
      <c r="AR198" s="121" t="s">
        <v>247</v>
      </c>
      <c r="AT198" s="128" t="s">
        <v>79</v>
      </c>
      <c r="AU198" s="128" t="s">
        <v>87</v>
      </c>
      <c r="AY198" s="121" t="s">
        <v>248</v>
      </c>
      <c r="BK198" s="129">
        <f>SUM(BK199:BK205)</f>
        <v>0</v>
      </c>
    </row>
    <row r="199" spans="2:65" s="1" customFormat="1" ht="21.75" customHeight="1">
      <c r="B199" s="32"/>
      <c r="C199" s="130" t="s">
        <v>517</v>
      </c>
      <c r="D199" s="130" t="s">
        <v>249</v>
      </c>
      <c r="E199" s="131" t="s">
        <v>807</v>
      </c>
      <c r="F199" s="132" t="s">
        <v>808</v>
      </c>
      <c r="G199" s="133" t="s">
        <v>258</v>
      </c>
      <c r="H199" s="134">
        <v>1</v>
      </c>
      <c r="I199" s="135"/>
      <c r="J199" s="136">
        <f>ROUND(I199*H199,2)</f>
        <v>0</v>
      </c>
      <c r="K199" s="132" t="s">
        <v>1</v>
      </c>
      <c r="L199" s="32"/>
      <c r="M199" s="137" t="s">
        <v>1</v>
      </c>
      <c r="N199" s="138" t="s">
        <v>45</v>
      </c>
      <c r="P199" s="139">
        <f>O199*H199</f>
        <v>0</v>
      </c>
      <c r="Q199" s="139">
        <v>0</v>
      </c>
      <c r="R199" s="139">
        <f>Q199*H199</f>
        <v>0</v>
      </c>
      <c r="S199" s="139">
        <v>0</v>
      </c>
      <c r="T199" s="140">
        <f>S199*H199</f>
        <v>0</v>
      </c>
      <c r="AR199" s="141" t="s">
        <v>253</v>
      </c>
      <c r="AT199" s="141" t="s">
        <v>249</v>
      </c>
      <c r="AU199" s="141" t="s">
        <v>89</v>
      </c>
      <c r="AY199" s="17" t="s">
        <v>248</v>
      </c>
      <c r="BE199" s="142">
        <f>IF(N199="základní",J199,0)</f>
        <v>0</v>
      </c>
      <c r="BF199" s="142">
        <f>IF(N199="snížená",J199,0)</f>
        <v>0</v>
      </c>
      <c r="BG199" s="142">
        <f>IF(N199="zákl. přenesená",J199,0)</f>
        <v>0</v>
      </c>
      <c r="BH199" s="142">
        <f>IF(N199="sníž. přenesená",J199,0)</f>
        <v>0</v>
      </c>
      <c r="BI199" s="142">
        <f>IF(N199="nulová",J199,0)</f>
        <v>0</v>
      </c>
      <c r="BJ199" s="17" t="s">
        <v>87</v>
      </c>
      <c r="BK199" s="142">
        <f>ROUND(I199*H199,2)</f>
        <v>0</v>
      </c>
      <c r="BL199" s="17" t="s">
        <v>253</v>
      </c>
      <c r="BM199" s="141" t="s">
        <v>934</v>
      </c>
    </row>
    <row r="200" spans="2:65" s="1" customFormat="1" ht="29.25">
      <c r="B200" s="32"/>
      <c r="D200" s="143" t="s">
        <v>255</v>
      </c>
      <c r="F200" s="144" t="s">
        <v>810</v>
      </c>
      <c r="I200" s="145"/>
      <c r="L200" s="32"/>
      <c r="M200" s="146"/>
      <c r="T200" s="56"/>
      <c r="AT200" s="17" t="s">
        <v>255</v>
      </c>
      <c r="AU200" s="17" t="s">
        <v>89</v>
      </c>
    </row>
    <row r="201" spans="2:65" s="1" customFormat="1" ht="16.5" customHeight="1">
      <c r="B201" s="32"/>
      <c r="C201" s="130" t="s">
        <v>521</v>
      </c>
      <c r="D201" s="130" t="s">
        <v>249</v>
      </c>
      <c r="E201" s="131" t="s">
        <v>812</v>
      </c>
      <c r="F201" s="132" t="s">
        <v>813</v>
      </c>
      <c r="G201" s="133" t="s">
        <v>258</v>
      </c>
      <c r="H201" s="134">
        <v>1</v>
      </c>
      <c r="I201" s="135"/>
      <c r="J201" s="136">
        <f>ROUND(I201*H201,2)</f>
        <v>0</v>
      </c>
      <c r="K201" s="132" t="s">
        <v>1</v>
      </c>
      <c r="L201" s="32"/>
      <c r="M201" s="137" t="s">
        <v>1</v>
      </c>
      <c r="N201" s="138" t="s">
        <v>45</v>
      </c>
      <c r="P201" s="139">
        <f>O201*H201</f>
        <v>0</v>
      </c>
      <c r="Q201" s="139">
        <v>0</v>
      </c>
      <c r="R201" s="139">
        <f>Q201*H201</f>
        <v>0</v>
      </c>
      <c r="S201" s="139">
        <v>0</v>
      </c>
      <c r="T201" s="140">
        <f>S201*H201</f>
        <v>0</v>
      </c>
      <c r="AR201" s="141" t="s">
        <v>253</v>
      </c>
      <c r="AT201" s="141" t="s">
        <v>249</v>
      </c>
      <c r="AU201" s="141" t="s">
        <v>89</v>
      </c>
      <c r="AY201" s="17" t="s">
        <v>248</v>
      </c>
      <c r="BE201" s="142">
        <f>IF(N201="základní",J201,0)</f>
        <v>0</v>
      </c>
      <c r="BF201" s="142">
        <f>IF(N201="snížená",J201,0)</f>
        <v>0</v>
      </c>
      <c r="BG201" s="142">
        <f>IF(N201="zákl. přenesená",J201,0)</f>
        <v>0</v>
      </c>
      <c r="BH201" s="142">
        <f>IF(N201="sníž. přenesená",J201,0)</f>
        <v>0</v>
      </c>
      <c r="BI201" s="142">
        <f>IF(N201="nulová",J201,0)</f>
        <v>0</v>
      </c>
      <c r="BJ201" s="17" t="s">
        <v>87</v>
      </c>
      <c r="BK201" s="142">
        <f>ROUND(I201*H201,2)</f>
        <v>0</v>
      </c>
      <c r="BL201" s="17" t="s">
        <v>253</v>
      </c>
      <c r="BM201" s="141" t="s">
        <v>935</v>
      </c>
    </row>
    <row r="202" spans="2:65" s="1" customFormat="1" ht="29.25">
      <c r="B202" s="32"/>
      <c r="D202" s="143" t="s">
        <v>255</v>
      </c>
      <c r="F202" s="144" t="s">
        <v>815</v>
      </c>
      <c r="I202" s="145"/>
      <c r="L202" s="32"/>
      <c r="M202" s="146"/>
      <c r="T202" s="56"/>
      <c r="AT202" s="17" t="s">
        <v>255</v>
      </c>
      <c r="AU202" s="17" t="s">
        <v>89</v>
      </c>
    </row>
    <row r="203" spans="2:65" s="1" customFormat="1" ht="21.75" customHeight="1">
      <c r="B203" s="32"/>
      <c r="C203" s="130" t="s">
        <v>525</v>
      </c>
      <c r="D203" s="130" t="s">
        <v>249</v>
      </c>
      <c r="E203" s="131" t="s">
        <v>817</v>
      </c>
      <c r="F203" s="132" t="s">
        <v>936</v>
      </c>
      <c r="G203" s="133" t="s">
        <v>258</v>
      </c>
      <c r="H203" s="134">
        <v>1</v>
      </c>
      <c r="I203" s="135"/>
      <c r="J203" s="136">
        <f>ROUND(I203*H203,2)</f>
        <v>0</v>
      </c>
      <c r="K203" s="132" t="s">
        <v>1</v>
      </c>
      <c r="L203" s="32"/>
      <c r="M203" s="137" t="s">
        <v>1</v>
      </c>
      <c r="N203" s="138" t="s">
        <v>45</v>
      </c>
      <c r="P203" s="139">
        <f>O203*H203</f>
        <v>0</v>
      </c>
      <c r="Q203" s="139">
        <v>0</v>
      </c>
      <c r="R203" s="139">
        <f>Q203*H203</f>
        <v>0</v>
      </c>
      <c r="S203" s="139">
        <v>0</v>
      </c>
      <c r="T203" s="140">
        <f>S203*H203</f>
        <v>0</v>
      </c>
      <c r="AR203" s="141" t="s">
        <v>253</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253</v>
      </c>
      <c r="BM203" s="141" t="s">
        <v>937</v>
      </c>
    </row>
    <row r="204" spans="2:65" s="1" customFormat="1" ht="29.25">
      <c r="B204" s="32"/>
      <c r="D204" s="143" t="s">
        <v>255</v>
      </c>
      <c r="F204" s="144" t="s">
        <v>938</v>
      </c>
      <c r="I204" s="145"/>
      <c r="L204" s="32"/>
      <c r="M204" s="146"/>
      <c r="T204" s="56"/>
      <c r="AT204" s="17" t="s">
        <v>255</v>
      </c>
      <c r="AU204" s="17" t="s">
        <v>89</v>
      </c>
    </row>
    <row r="205" spans="2:65" s="1" customFormat="1" ht="16.5" customHeight="1">
      <c r="B205" s="32"/>
      <c r="C205" s="130" t="s">
        <v>530</v>
      </c>
      <c r="D205" s="130" t="s">
        <v>249</v>
      </c>
      <c r="E205" s="131" t="s">
        <v>822</v>
      </c>
      <c r="F205" s="132" t="s">
        <v>823</v>
      </c>
      <c r="G205" s="133" t="s">
        <v>258</v>
      </c>
      <c r="H205" s="134">
        <v>1</v>
      </c>
      <c r="I205" s="135"/>
      <c r="J205" s="136">
        <f>ROUND(I205*H205,2)</f>
        <v>0</v>
      </c>
      <c r="K205" s="132" t="s">
        <v>1</v>
      </c>
      <c r="L205" s="32"/>
      <c r="M205" s="157" t="s">
        <v>1</v>
      </c>
      <c r="N205" s="158" t="s">
        <v>45</v>
      </c>
      <c r="O205" s="149"/>
      <c r="P205" s="159">
        <f>O205*H205</f>
        <v>0</v>
      </c>
      <c r="Q205" s="159">
        <v>0</v>
      </c>
      <c r="R205" s="159">
        <f>Q205*H205</f>
        <v>0</v>
      </c>
      <c r="S205" s="159">
        <v>0</v>
      </c>
      <c r="T205" s="160">
        <f>S205*H205</f>
        <v>0</v>
      </c>
      <c r="AR205" s="141" t="s">
        <v>253</v>
      </c>
      <c r="AT205" s="141" t="s">
        <v>249</v>
      </c>
      <c r="AU205" s="141" t="s">
        <v>89</v>
      </c>
      <c r="AY205" s="17" t="s">
        <v>248</v>
      </c>
      <c r="BE205" s="142">
        <f>IF(N205="základní",J205,0)</f>
        <v>0</v>
      </c>
      <c r="BF205" s="142">
        <f>IF(N205="snížená",J205,0)</f>
        <v>0</v>
      </c>
      <c r="BG205" s="142">
        <f>IF(N205="zákl. přenesená",J205,0)</f>
        <v>0</v>
      </c>
      <c r="BH205" s="142">
        <f>IF(N205="sníž. přenesená",J205,0)</f>
        <v>0</v>
      </c>
      <c r="BI205" s="142">
        <f>IF(N205="nulová",J205,0)</f>
        <v>0</v>
      </c>
      <c r="BJ205" s="17" t="s">
        <v>87</v>
      </c>
      <c r="BK205" s="142">
        <f>ROUND(I205*H205,2)</f>
        <v>0</v>
      </c>
      <c r="BL205" s="17" t="s">
        <v>253</v>
      </c>
      <c r="BM205" s="141" t="s">
        <v>939</v>
      </c>
    </row>
    <row r="206" spans="2:65" s="1" customFormat="1" ht="6.95" customHeight="1">
      <c r="B206" s="44"/>
      <c r="C206" s="45"/>
      <c r="D206" s="45"/>
      <c r="E206" s="45"/>
      <c r="F206" s="45"/>
      <c r="G206" s="45"/>
      <c r="H206" s="45"/>
      <c r="I206" s="45"/>
      <c r="J206" s="45"/>
      <c r="K206" s="45"/>
      <c r="L206" s="32"/>
    </row>
  </sheetData>
  <sheetProtection algorithmName="SHA-512" hashValue="QVbokEh26Cf5oaUEfSK0s5ClFZHelgbZzjrIcUVu6O/53uj53UKD/sGEjz9AaZLVZHPg2BmxHLF3uiqUoqqpJQ==" saltValue="LcUboTI4iEi/jNfhbPnxC87485Cw5ZvJYpPda5/cc0RNaAFtpH0hj6fw6Ky6Yxv48mWQ9coT5dNaDQuGZ1sECg==" spinCount="100000" sheet="1" objects="1" scenarios="1" formatColumns="0" formatRows="0" autoFilter="0"/>
  <autoFilter ref="C123:K205" xr:uid="{00000000-0009-0000-0000-000004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5"/>
  <sheetViews>
    <sheetView showGridLines="0" topLeftCell="A121" workbookViewId="0">
      <selection activeCell="I121" sqref="I12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112</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940</v>
      </c>
      <c r="F9" s="251"/>
      <c r="G9" s="251"/>
      <c r="H9" s="251"/>
      <c r="L9" s="32"/>
    </row>
    <row r="10" spans="2:46" s="1" customFormat="1" ht="12" customHeight="1">
      <c r="B10" s="32"/>
      <c r="D10" s="27" t="s">
        <v>224</v>
      </c>
      <c r="L10" s="32"/>
    </row>
    <row r="11" spans="2:46" s="1" customFormat="1" ht="30" customHeight="1">
      <c r="B11" s="32"/>
      <c r="E11" s="230" t="s">
        <v>941</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226</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ROUND((SUM(BE121:BE174)),  2)</f>
        <v>0</v>
      </c>
      <c r="I35" s="96">
        <v>0.21</v>
      </c>
      <c r="J35" s="86">
        <f>ROUND(((SUM(BE121:BE174))*I35),  2)</f>
        <v>0</v>
      </c>
      <c r="L35" s="32"/>
    </row>
    <row r="36" spans="2:12" s="1" customFormat="1" ht="14.45" customHeight="1">
      <c r="B36" s="32"/>
      <c r="E36" s="27" t="s">
        <v>46</v>
      </c>
      <c r="F36" s="86">
        <f>ROUND((SUM(BF121:BF174)),  2)</f>
        <v>0</v>
      </c>
      <c r="I36" s="96">
        <v>0.12</v>
      </c>
      <c r="J36" s="86">
        <f>ROUND(((SUM(BF121:BF174))*I36),  2)</f>
        <v>0</v>
      </c>
      <c r="L36" s="32"/>
    </row>
    <row r="37" spans="2:12" s="1" customFormat="1" ht="14.45" hidden="1" customHeight="1">
      <c r="B37" s="32"/>
      <c r="E37" s="27" t="s">
        <v>47</v>
      </c>
      <c r="F37" s="86">
        <f>ROUND((SUM(BG121:BG174)),  2)</f>
        <v>0</v>
      </c>
      <c r="I37" s="96">
        <v>0.21</v>
      </c>
      <c r="J37" s="86">
        <f>0</f>
        <v>0</v>
      </c>
      <c r="L37" s="32"/>
    </row>
    <row r="38" spans="2:12" s="1" customFormat="1" ht="14.45" hidden="1" customHeight="1">
      <c r="B38" s="32"/>
      <c r="E38" s="27" t="s">
        <v>48</v>
      </c>
      <c r="F38" s="86">
        <f>ROUND((SUM(BH121:BH174)),  2)</f>
        <v>0</v>
      </c>
      <c r="I38" s="96">
        <v>0.12</v>
      </c>
      <c r="J38" s="86">
        <f>0</f>
        <v>0</v>
      </c>
      <c r="L38" s="32"/>
    </row>
    <row r="39" spans="2:12" s="1" customFormat="1" ht="14.45" hidden="1" customHeight="1">
      <c r="B39" s="32"/>
      <c r="E39" s="27" t="s">
        <v>49</v>
      </c>
      <c r="F39" s="86">
        <f>ROUND((SUM(BI121:BI174)),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940</v>
      </c>
      <c r="F87" s="251"/>
      <c r="G87" s="251"/>
      <c r="H87" s="251"/>
      <c r="L87" s="32"/>
    </row>
    <row r="88" spans="2:12" s="1" customFormat="1" ht="12" customHeight="1">
      <c r="B88" s="32"/>
      <c r="C88" s="27" t="s">
        <v>224</v>
      </c>
      <c r="L88" s="32"/>
    </row>
    <row r="89" spans="2:12" s="1" customFormat="1" ht="30" customHeight="1">
      <c r="B89" s="32"/>
      <c r="E89" s="230" t="str">
        <f>E11</f>
        <v>F.2.103.1 - Strojně-technologická část - biologické čištění OV+DN - udržovací práce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Michal Ašer</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J121</f>
        <v>0</v>
      </c>
      <c r="L98" s="32"/>
      <c r="AU98" s="17" t="s">
        <v>231</v>
      </c>
    </row>
    <row r="99" spans="2:47" s="8" customFormat="1" ht="24.95" customHeight="1">
      <c r="B99" s="108"/>
      <c r="D99" s="109" t="s">
        <v>942</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233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2" t="str">
        <f>E7</f>
        <v>MLADÁ BOLESLAV ČOV II - REKONSTRUKCE</v>
      </c>
      <c r="F109" s="253"/>
      <c r="G109" s="253"/>
      <c r="H109" s="253"/>
      <c r="L109" s="32"/>
    </row>
    <row r="110" spans="2:47" ht="12" customHeight="1">
      <c r="B110" s="20"/>
      <c r="C110" s="27" t="s">
        <v>222</v>
      </c>
      <c r="L110" s="20"/>
    </row>
    <row r="111" spans="2:47" s="1" customFormat="1" ht="16.5" customHeight="1">
      <c r="B111" s="32"/>
      <c r="E111" s="252" t="s">
        <v>940</v>
      </c>
      <c r="F111" s="251"/>
      <c r="G111" s="251"/>
      <c r="H111" s="251"/>
      <c r="L111" s="32"/>
    </row>
    <row r="112" spans="2:47" s="1" customFormat="1" ht="12" customHeight="1">
      <c r="B112" s="32"/>
      <c r="C112" s="27" t="s">
        <v>224</v>
      </c>
      <c r="L112" s="32"/>
    </row>
    <row r="113" spans="2:65" s="1" customFormat="1" ht="30" customHeight="1">
      <c r="B113" s="32"/>
      <c r="E113" s="230" t="str">
        <f>E11</f>
        <v>F.2.103.1 - Strojně-technologická část - biologické čištění OV+DN - udržovací práce</v>
      </c>
      <c r="F113" s="251"/>
      <c r="G113" s="251"/>
      <c r="H113" s="251"/>
      <c r="L113" s="32"/>
    </row>
    <row r="114" spans="2:65" s="1" customFormat="1" ht="6.95" customHeight="1">
      <c r="B114" s="32"/>
      <c r="L114" s="32"/>
    </row>
    <row r="115" spans="2:65" s="1" customFormat="1" ht="12" customHeight="1">
      <c r="B115" s="32"/>
      <c r="C115" s="27" t="s">
        <v>20</v>
      </c>
      <c r="F115" s="25" t="str">
        <f>F14</f>
        <v>Mladá Boleslav</v>
      </c>
      <c r="I115" s="27" t="s">
        <v>22</v>
      </c>
      <c r="J115" s="52" t="str">
        <f>IF(J14="","",J14)</f>
        <v>30. 10. 2024</v>
      </c>
      <c r="L115" s="32"/>
    </row>
    <row r="116" spans="2:65" s="1" customFormat="1" ht="6.95" customHeight="1">
      <c r="B116" s="32"/>
      <c r="L116" s="32"/>
    </row>
    <row r="117" spans="2:65" s="1" customFormat="1" ht="40.15" customHeight="1">
      <c r="B117" s="32"/>
      <c r="C117" s="27" t="s">
        <v>24</v>
      </c>
      <c r="F117" s="25" t="str">
        <f>E17</f>
        <v>VaK Mladá Boleslav a.s., Čechova 1151, Ml.Boleslav</v>
      </c>
      <c r="I117" s="27" t="s">
        <v>32</v>
      </c>
      <c r="J117" s="30" t="str">
        <f>E23</f>
        <v>Aquaprocon s.r.o. divize Praha, Dukelských hrdinů</v>
      </c>
      <c r="L117" s="32"/>
    </row>
    <row r="118" spans="2:65" s="1" customFormat="1" ht="15.2" customHeight="1">
      <c r="B118" s="32"/>
      <c r="C118" s="27" t="s">
        <v>30</v>
      </c>
      <c r="F118" s="25" t="str">
        <f>IF(E20="","",E20)</f>
        <v>Vyplň údaj</v>
      </c>
      <c r="I118" s="27" t="s">
        <v>37</v>
      </c>
      <c r="J118" s="30" t="str">
        <f>E26</f>
        <v>ing. Michal Ašer</v>
      </c>
      <c r="L118" s="32"/>
    </row>
    <row r="119" spans="2:65" s="1" customFormat="1" ht="10.35" customHeight="1">
      <c r="B119" s="32"/>
      <c r="L119" s="32"/>
    </row>
    <row r="120" spans="2:65" s="9" customFormat="1" ht="29.25" customHeight="1">
      <c r="B120" s="112"/>
      <c r="C120" s="113" t="s">
        <v>234</v>
      </c>
      <c r="D120" s="114" t="s">
        <v>65</v>
      </c>
      <c r="E120" s="114" t="s">
        <v>61</v>
      </c>
      <c r="F120" s="114" t="s">
        <v>62</v>
      </c>
      <c r="G120" s="114" t="s">
        <v>235</v>
      </c>
      <c r="H120" s="114" t="s">
        <v>236</v>
      </c>
      <c r="I120" s="114" t="s">
        <v>237</v>
      </c>
      <c r="J120" s="114" t="s">
        <v>229</v>
      </c>
      <c r="K120" s="115" t="s">
        <v>238</v>
      </c>
      <c r="L120" s="112"/>
      <c r="M120" s="59" t="s">
        <v>1</v>
      </c>
      <c r="N120" s="60" t="s">
        <v>44</v>
      </c>
      <c r="O120" s="60" t="s">
        <v>239</v>
      </c>
      <c r="P120" s="60" t="s">
        <v>240</v>
      </c>
      <c r="Q120" s="60" t="s">
        <v>241</v>
      </c>
      <c r="R120" s="60" t="s">
        <v>242</v>
      </c>
      <c r="S120" s="60" t="s">
        <v>243</v>
      </c>
      <c r="T120" s="61" t="s">
        <v>244</v>
      </c>
    </row>
    <row r="121" spans="2:65" s="1" customFormat="1" ht="22.9" customHeight="1">
      <c r="B121" s="32"/>
      <c r="C121" s="64" t="s">
        <v>245</v>
      </c>
      <c r="J121" s="116">
        <f>BK121</f>
        <v>0</v>
      </c>
      <c r="L121" s="32"/>
      <c r="M121" s="62"/>
      <c r="N121" s="53"/>
      <c r="O121" s="53"/>
      <c r="P121" s="117">
        <f>P122</f>
        <v>0</v>
      </c>
      <c r="Q121" s="53"/>
      <c r="R121" s="117">
        <f>R122</f>
        <v>0</v>
      </c>
      <c r="S121" s="53"/>
      <c r="T121" s="118">
        <f>T122</f>
        <v>0</v>
      </c>
      <c r="AT121" s="17" t="s">
        <v>79</v>
      </c>
      <c r="AU121" s="17" t="s">
        <v>231</v>
      </c>
      <c r="BK121" s="119">
        <f>BK122</f>
        <v>0</v>
      </c>
    </row>
    <row r="122" spans="2:65" s="10" customFormat="1" ht="25.9" customHeight="1">
      <c r="B122" s="120"/>
      <c r="D122" s="121" t="s">
        <v>79</v>
      </c>
      <c r="E122" s="122" t="s">
        <v>79</v>
      </c>
      <c r="F122" s="122" t="s">
        <v>943</v>
      </c>
      <c r="I122" s="123"/>
      <c r="J122" s="124">
        <f>BK122</f>
        <v>0</v>
      </c>
      <c r="L122" s="120"/>
      <c r="M122" s="125"/>
      <c r="P122" s="126">
        <f>SUM(P123:P174)</f>
        <v>0</v>
      </c>
      <c r="R122" s="126">
        <f>SUM(R123:R174)</f>
        <v>0</v>
      </c>
      <c r="T122" s="127">
        <f>SUM(T123:T174)</f>
        <v>0</v>
      </c>
      <c r="AR122" s="121" t="s">
        <v>247</v>
      </c>
      <c r="AT122" s="128" t="s">
        <v>79</v>
      </c>
      <c r="AU122" s="128" t="s">
        <v>80</v>
      </c>
      <c r="AY122" s="121" t="s">
        <v>248</v>
      </c>
      <c r="BK122" s="129">
        <f>SUM(BK123:BK174)</f>
        <v>0</v>
      </c>
    </row>
    <row r="123" spans="2:65" s="1" customFormat="1" ht="24.2" customHeight="1">
      <c r="B123" s="32"/>
      <c r="C123" s="130" t="s">
        <v>87</v>
      </c>
      <c r="D123" s="130" t="s">
        <v>249</v>
      </c>
      <c r="E123" s="131" t="s">
        <v>944</v>
      </c>
      <c r="F123" s="132" t="s">
        <v>945</v>
      </c>
      <c r="G123" s="133" t="s">
        <v>252</v>
      </c>
      <c r="H123" s="134">
        <v>1</v>
      </c>
      <c r="I123" s="205">
        <v>0</v>
      </c>
      <c r="J123" s="136">
        <f>ROUND(I123*H123,2)</f>
        <v>0</v>
      </c>
      <c r="K123" s="132" t="s">
        <v>1</v>
      </c>
      <c r="L123" s="32"/>
      <c r="M123" s="137" t="s">
        <v>1</v>
      </c>
      <c r="N123" s="138" t="s">
        <v>45</v>
      </c>
      <c r="P123" s="139">
        <f>O123*H123</f>
        <v>0</v>
      </c>
      <c r="Q123" s="139">
        <v>0</v>
      </c>
      <c r="R123" s="139">
        <f>Q123*H123</f>
        <v>0</v>
      </c>
      <c r="S123" s="139">
        <v>0</v>
      </c>
      <c r="T123" s="140">
        <f>S123*H123</f>
        <v>0</v>
      </c>
      <c r="AR123" s="141" t="s">
        <v>253</v>
      </c>
      <c r="AT123" s="141" t="s">
        <v>249</v>
      </c>
      <c r="AU123" s="141" t="s">
        <v>87</v>
      </c>
      <c r="AY123" s="17" t="s">
        <v>248</v>
      </c>
      <c r="BE123" s="142">
        <f>IF(N123="základní",J123,0)</f>
        <v>0</v>
      </c>
      <c r="BF123" s="142">
        <f>IF(N123="snížená",J123,0)</f>
        <v>0</v>
      </c>
      <c r="BG123" s="142">
        <f>IF(N123="zákl. přenesená",J123,0)</f>
        <v>0</v>
      </c>
      <c r="BH123" s="142">
        <f>IF(N123="sníž. přenesená",J123,0)</f>
        <v>0</v>
      </c>
      <c r="BI123" s="142">
        <f>IF(N123="nulová",J123,0)</f>
        <v>0</v>
      </c>
      <c r="BJ123" s="17" t="s">
        <v>87</v>
      </c>
      <c r="BK123" s="142">
        <f>ROUND(I123*H123,2)</f>
        <v>0</v>
      </c>
      <c r="BL123" s="17" t="s">
        <v>253</v>
      </c>
      <c r="BM123" s="141" t="s">
        <v>946</v>
      </c>
    </row>
    <row r="124" spans="2:65" s="1" customFormat="1" ht="263.25">
      <c r="B124" s="32"/>
      <c r="D124" s="143" t="s">
        <v>255</v>
      </c>
      <c r="F124" s="144" t="s">
        <v>947</v>
      </c>
      <c r="I124" s="145"/>
      <c r="L124" s="32"/>
      <c r="M124" s="146"/>
      <c r="T124" s="56"/>
      <c r="AT124" s="17" t="s">
        <v>255</v>
      </c>
      <c r="AU124" s="17" t="s">
        <v>87</v>
      </c>
    </row>
    <row r="125" spans="2:65" s="1" customFormat="1" ht="24.2" customHeight="1">
      <c r="B125" s="32"/>
      <c r="C125" s="130" t="s">
        <v>89</v>
      </c>
      <c r="D125" s="130" t="s">
        <v>249</v>
      </c>
      <c r="E125" s="131" t="s">
        <v>948</v>
      </c>
      <c r="F125" s="132" t="s">
        <v>949</v>
      </c>
      <c r="G125" s="133" t="s">
        <v>252</v>
      </c>
      <c r="H125" s="134">
        <v>1</v>
      </c>
      <c r="I125" s="205">
        <v>0</v>
      </c>
      <c r="J125" s="136">
        <f>ROUND(I125*H125,2)</f>
        <v>0</v>
      </c>
      <c r="K125" s="132" t="s">
        <v>1</v>
      </c>
      <c r="L125" s="32"/>
      <c r="M125" s="137" t="s">
        <v>1</v>
      </c>
      <c r="N125" s="138" t="s">
        <v>45</v>
      </c>
      <c r="P125" s="139">
        <f>O125*H125</f>
        <v>0</v>
      </c>
      <c r="Q125" s="139">
        <v>0</v>
      </c>
      <c r="R125" s="139">
        <f>Q125*H125</f>
        <v>0</v>
      </c>
      <c r="S125" s="139">
        <v>0</v>
      </c>
      <c r="T125" s="140">
        <f>S125*H125</f>
        <v>0</v>
      </c>
      <c r="AR125" s="141" t="s">
        <v>253</v>
      </c>
      <c r="AT125" s="141" t="s">
        <v>249</v>
      </c>
      <c r="AU125" s="141" t="s">
        <v>87</v>
      </c>
      <c r="AY125" s="17" t="s">
        <v>248</v>
      </c>
      <c r="BE125" s="142">
        <f>IF(N125="základní",J125,0)</f>
        <v>0</v>
      </c>
      <c r="BF125" s="142">
        <f>IF(N125="snížená",J125,0)</f>
        <v>0</v>
      </c>
      <c r="BG125" s="142">
        <f>IF(N125="zákl. přenesená",J125,0)</f>
        <v>0</v>
      </c>
      <c r="BH125" s="142">
        <f>IF(N125="sníž. přenesená",J125,0)</f>
        <v>0</v>
      </c>
      <c r="BI125" s="142">
        <f>IF(N125="nulová",J125,0)</f>
        <v>0</v>
      </c>
      <c r="BJ125" s="17" t="s">
        <v>87</v>
      </c>
      <c r="BK125" s="142">
        <f>ROUND(I125*H125,2)</f>
        <v>0</v>
      </c>
      <c r="BL125" s="17" t="s">
        <v>253</v>
      </c>
      <c r="BM125" s="141" t="s">
        <v>950</v>
      </c>
    </row>
    <row r="126" spans="2:65" s="1" customFormat="1" ht="253.5">
      <c r="B126" s="32"/>
      <c r="D126" s="143" t="s">
        <v>255</v>
      </c>
      <c r="F126" s="144" t="s">
        <v>951</v>
      </c>
      <c r="I126" s="145"/>
      <c r="L126" s="32"/>
      <c r="M126" s="146"/>
      <c r="T126" s="56"/>
      <c r="AT126" s="17" t="s">
        <v>255</v>
      </c>
      <c r="AU126" s="17" t="s">
        <v>87</v>
      </c>
    </row>
    <row r="127" spans="2:65" s="1" customFormat="1" ht="24.2" customHeight="1">
      <c r="B127" s="32"/>
      <c r="C127" s="130" t="s">
        <v>247</v>
      </c>
      <c r="D127" s="130" t="s">
        <v>249</v>
      </c>
      <c r="E127" s="131" t="s">
        <v>952</v>
      </c>
      <c r="F127" s="132" t="s">
        <v>953</v>
      </c>
      <c r="G127" s="133" t="s">
        <v>252</v>
      </c>
      <c r="H127" s="134">
        <v>1</v>
      </c>
      <c r="I127" s="205">
        <v>0</v>
      </c>
      <c r="J127" s="136">
        <f>ROUND(I127*H127,2)</f>
        <v>0</v>
      </c>
      <c r="K127" s="132" t="s">
        <v>1</v>
      </c>
      <c r="L127" s="32"/>
      <c r="M127" s="137" t="s">
        <v>1</v>
      </c>
      <c r="N127" s="138" t="s">
        <v>45</v>
      </c>
      <c r="P127" s="139">
        <f>O127*H127</f>
        <v>0</v>
      </c>
      <c r="Q127" s="139">
        <v>0</v>
      </c>
      <c r="R127" s="139">
        <f>Q127*H127</f>
        <v>0</v>
      </c>
      <c r="S127" s="139">
        <v>0</v>
      </c>
      <c r="T127" s="140">
        <f>S127*H127</f>
        <v>0</v>
      </c>
      <c r="AR127" s="141" t="s">
        <v>253</v>
      </c>
      <c r="AT127" s="141" t="s">
        <v>249</v>
      </c>
      <c r="AU127" s="141" t="s">
        <v>87</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253</v>
      </c>
      <c r="BM127" s="141" t="s">
        <v>954</v>
      </c>
    </row>
    <row r="128" spans="2:65" s="1" customFormat="1" ht="234">
      <c r="B128" s="32"/>
      <c r="D128" s="143" t="s">
        <v>255</v>
      </c>
      <c r="F128" s="144" t="s">
        <v>955</v>
      </c>
      <c r="I128" s="145"/>
      <c r="L128" s="32"/>
      <c r="M128" s="146"/>
      <c r="T128" s="56"/>
      <c r="AT128" s="17" t="s">
        <v>255</v>
      </c>
      <c r="AU128" s="17" t="s">
        <v>87</v>
      </c>
    </row>
    <row r="129" spans="2:65" s="1" customFormat="1" ht="24.2" customHeight="1">
      <c r="B129" s="32"/>
      <c r="C129" s="130" t="s">
        <v>264</v>
      </c>
      <c r="D129" s="130" t="s">
        <v>249</v>
      </c>
      <c r="E129" s="131" t="s">
        <v>956</v>
      </c>
      <c r="F129" s="132" t="s">
        <v>957</v>
      </c>
      <c r="G129" s="133" t="s">
        <v>252</v>
      </c>
      <c r="H129" s="134">
        <v>1</v>
      </c>
      <c r="I129" s="205">
        <v>0</v>
      </c>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87</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958</v>
      </c>
    </row>
    <row r="130" spans="2:65" s="1" customFormat="1" ht="234">
      <c r="B130" s="32"/>
      <c r="D130" s="143" t="s">
        <v>255</v>
      </c>
      <c r="F130" s="144" t="s">
        <v>959</v>
      </c>
      <c r="I130" s="145"/>
      <c r="L130" s="32"/>
      <c r="M130" s="146"/>
      <c r="T130" s="56"/>
      <c r="AT130" s="17" t="s">
        <v>255</v>
      </c>
      <c r="AU130" s="17" t="s">
        <v>87</v>
      </c>
    </row>
    <row r="131" spans="2:65" s="1" customFormat="1" ht="37.9" customHeight="1">
      <c r="B131" s="32"/>
      <c r="C131" s="130" t="s">
        <v>269</v>
      </c>
      <c r="D131" s="130" t="s">
        <v>249</v>
      </c>
      <c r="E131" s="131" t="s">
        <v>960</v>
      </c>
      <c r="F131" s="132" t="s">
        <v>961</v>
      </c>
      <c r="G131" s="133" t="s">
        <v>252</v>
      </c>
      <c r="H131" s="134">
        <v>1</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87</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962</v>
      </c>
    </row>
    <row r="132" spans="2:65" s="1" customFormat="1" ht="97.5">
      <c r="B132" s="32"/>
      <c r="D132" s="143" t="s">
        <v>255</v>
      </c>
      <c r="F132" s="144" t="s">
        <v>963</v>
      </c>
      <c r="I132" s="145"/>
      <c r="L132" s="32"/>
      <c r="M132" s="146"/>
      <c r="T132" s="56"/>
      <c r="AT132" s="17" t="s">
        <v>255</v>
      </c>
      <c r="AU132" s="17" t="s">
        <v>87</v>
      </c>
    </row>
    <row r="133" spans="2:65" s="1" customFormat="1" ht="37.9" customHeight="1">
      <c r="B133" s="32"/>
      <c r="C133" s="130" t="s">
        <v>274</v>
      </c>
      <c r="D133" s="130" t="s">
        <v>249</v>
      </c>
      <c r="E133" s="131" t="s">
        <v>964</v>
      </c>
      <c r="F133" s="132" t="s">
        <v>961</v>
      </c>
      <c r="G133" s="133" t="s">
        <v>252</v>
      </c>
      <c r="H133" s="134">
        <v>1</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87</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965</v>
      </c>
    </row>
    <row r="134" spans="2:65" s="1" customFormat="1" ht="97.5">
      <c r="B134" s="32"/>
      <c r="D134" s="143" t="s">
        <v>255</v>
      </c>
      <c r="F134" s="144" t="s">
        <v>966</v>
      </c>
      <c r="I134" s="145"/>
      <c r="L134" s="32"/>
      <c r="M134" s="146"/>
      <c r="T134" s="56"/>
      <c r="AT134" s="17" t="s">
        <v>255</v>
      </c>
      <c r="AU134" s="17" t="s">
        <v>87</v>
      </c>
    </row>
    <row r="135" spans="2:65" s="1" customFormat="1" ht="37.9" customHeight="1">
      <c r="B135" s="32"/>
      <c r="C135" s="130" t="s">
        <v>278</v>
      </c>
      <c r="D135" s="130" t="s">
        <v>249</v>
      </c>
      <c r="E135" s="131" t="s">
        <v>967</v>
      </c>
      <c r="F135" s="132" t="s">
        <v>961</v>
      </c>
      <c r="G135" s="133" t="s">
        <v>252</v>
      </c>
      <c r="H135" s="134">
        <v>1</v>
      </c>
      <c r="I135" s="135"/>
      <c r="J135" s="136">
        <f>ROUND(I135*H135,2)</f>
        <v>0</v>
      </c>
      <c r="K135" s="132" t="s">
        <v>1</v>
      </c>
      <c r="L135" s="32"/>
      <c r="M135" s="137" t="s">
        <v>1</v>
      </c>
      <c r="N135" s="138" t="s">
        <v>45</v>
      </c>
      <c r="P135" s="139">
        <f>O135*H135</f>
        <v>0</v>
      </c>
      <c r="Q135" s="139">
        <v>0</v>
      </c>
      <c r="R135" s="139">
        <f>Q135*H135</f>
        <v>0</v>
      </c>
      <c r="S135" s="139">
        <v>0</v>
      </c>
      <c r="T135" s="140">
        <f>S135*H135</f>
        <v>0</v>
      </c>
      <c r="AR135" s="141" t="s">
        <v>253</v>
      </c>
      <c r="AT135" s="141" t="s">
        <v>249</v>
      </c>
      <c r="AU135" s="141" t="s">
        <v>87</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253</v>
      </c>
      <c r="BM135" s="141" t="s">
        <v>968</v>
      </c>
    </row>
    <row r="136" spans="2:65" s="1" customFormat="1" ht="97.5">
      <c r="B136" s="32"/>
      <c r="D136" s="143" t="s">
        <v>255</v>
      </c>
      <c r="F136" s="144" t="s">
        <v>966</v>
      </c>
      <c r="I136" s="145"/>
      <c r="L136" s="32"/>
      <c r="M136" s="146"/>
      <c r="T136" s="56"/>
      <c r="AT136" s="17" t="s">
        <v>255</v>
      </c>
      <c r="AU136" s="17" t="s">
        <v>87</v>
      </c>
    </row>
    <row r="137" spans="2:65" s="1" customFormat="1" ht="37.9" customHeight="1">
      <c r="B137" s="32"/>
      <c r="C137" s="130" t="s">
        <v>283</v>
      </c>
      <c r="D137" s="130" t="s">
        <v>249</v>
      </c>
      <c r="E137" s="131" t="s">
        <v>969</v>
      </c>
      <c r="F137" s="132" t="s">
        <v>970</v>
      </c>
      <c r="G137" s="133" t="s">
        <v>252</v>
      </c>
      <c r="H137" s="134">
        <v>1</v>
      </c>
      <c r="I137" s="205">
        <v>0</v>
      </c>
      <c r="J137" s="136">
        <f>ROUND(I137*H137,2)</f>
        <v>0</v>
      </c>
      <c r="K137" s="132" t="s">
        <v>1</v>
      </c>
      <c r="L137" s="32"/>
      <c r="M137" s="137" t="s">
        <v>1</v>
      </c>
      <c r="N137" s="138" t="s">
        <v>45</v>
      </c>
      <c r="P137" s="139">
        <f>O137*H137</f>
        <v>0</v>
      </c>
      <c r="Q137" s="139">
        <v>0</v>
      </c>
      <c r="R137" s="139">
        <f>Q137*H137</f>
        <v>0</v>
      </c>
      <c r="S137" s="139">
        <v>0</v>
      </c>
      <c r="T137" s="140">
        <f>S137*H137</f>
        <v>0</v>
      </c>
      <c r="AR137" s="141" t="s">
        <v>253</v>
      </c>
      <c r="AT137" s="141" t="s">
        <v>249</v>
      </c>
      <c r="AU137" s="141" t="s">
        <v>87</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253</v>
      </c>
      <c r="BM137" s="141" t="s">
        <v>971</v>
      </c>
    </row>
    <row r="138" spans="2:65" s="1" customFormat="1" ht="126.75">
      <c r="B138" s="32"/>
      <c r="D138" s="143" t="s">
        <v>255</v>
      </c>
      <c r="F138" s="144" t="s">
        <v>972</v>
      </c>
      <c r="I138" s="145"/>
      <c r="L138" s="32"/>
      <c r="M138" s="146"/>
      <c r="T138" s="56"/>
      <c r="AT138" s="17" t="s">
        <v>255</v>
      </c>
      <c r="AU138" s="17" t="s">
        <v>87</v>
      </c>
    </row>
    <row r="139" spans="2:65" s="1" customFormat="1" ht="44.25" customHeight="1">
      <c r="B139" s="32"/>
      <c r="C139" s="130" t="s">
        <v>288</v>
      </c>
      <c r="D139" s="130" t="s">
        <v>249</v>
      </c>
      <c r="E139" s="131" t="s">
        <v>973</v>
      </c>
      <c r="F139" s="132" t="s">
        <v>974</v>
      </c>
      <c r="G139" s="133" t="s">
        <v>252</v>
      </c>
      <c r="H139" s="134">
        <v>1</v>
      </c>
      <c r="I139" s="205">
        <v>0</v>
      </c>
      <c r="J139" s="136">
        <f>ROUND(I139*H139,2)</f>
        <v>0</v>
      </c>
      <c r="K139" s="132" t="s">
        <v>1</v>
      </c>
      <c r="L139" s="32"/>
      <c r="M139" s="137" t="s">
        <v>1</v>
      </c>
      <c r="N139" s="138" t="s">
        <v>45</v>
      </c>
      <c r="P139" s="139">
        <f>O139*H139</f>
        <v>0</v>
      </c>
      <c r="Q139" s="139">
        <v>0</v>
      </c>
      <c r="R139" s="139">
        <f>Q139*H139</f>
        <v>0</v>
      </c>
      <c r="S139" s="139">
        <v>0</v>
      </c>
      <c r="T139" s="140">
        <f>S139*H139</f>
        <v>0</v>
      </c>
      <c r="AR139" s="141" t="s">
        <v>253</v>
      </c>
      <c r="AT139" s="141" t="s">
        <v>249</v>
      </c>
      <c r="AU139" s="141" t="s">
        <v>87</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253</v>
      </c>
      <c r="BM139" s="141" t="s">
        <v>975</v>
      </c>
    </row>
    <row r="140" spans="2:65" s="1" customFormat="1" ht="282.75">
      <c r="B140" s="32"/>
      <c r="D140" s="143" t="s">
        <v>255</v>
      </c>
      <c r="F140" s="144" t="s">
        <v>976</v>
      </c>
      <c r="I140" s="145"/>
      <c r="L140" s="32"/>
      <c r="M140" s="146"/>
      <c r="T140" s="56"/>
      <c r="AT140" s="17" t="s">
        <v>255</v>
      </c>
      <c r="AU140" s="17" t="s">
        <v>87</v>
      </c>
    </row>
    <row r="141" spans="2:65" s="1" customFormat="1" ht="24.2" customHeight="1">
      <c r="B141" s="32"/>
      <c r="C141" s="130" t="s">
        <v>336</v>
      </c>
      <c r="D141" s="130" t="s">
        <v>249</v>
      </c>
      <c r="E141" s="131" t="s">
        <v>977</v>
      </c>
      <c r="F141" s="132" t="s">
        <v>978</v>
      </c>
      <c r="G141" s="133" t="s">
        <v>979</v>
      </c>
      <c r="H141" s="134">
        <v>1</v>
      </c>
      <c r="I141" s="205">
        <v>0</v>
      </c>
      <c r="J141" s="136">
        <f>ROUND(I141*H141,2)</f>
        <v>0</v>
      </c>
      <c r="K141" s="132" t="s">
        <v>1</v>
      </c>
      <c r="L141" s="32"/>
      <c r="M141" s="137" t="s">
        <v>1</v>
      </c>
      <c r="N141" s="138" t="s">
        <v>45</v>
      </c>
      <c r="P141" s="139">
        <f>O141*H141</f>
        <v>0</v>
      </c>
      <c r="Q141" s="139">
        <v>0</v>
      </c>
      <c r="R141" s="139">
        <f>Q141*H141</f>
        <v>0</v>
      </c>
      <c r="S141" s="139">
        <v>0</v>
      </c>
      <c r="T141" s="140">
        <f>S141*H141</f>
        <v>0</v>
      </c>
      <c r="AR141" s="141" t="s">
        <v>253</v>
      </c>
      <c r="AT141" s="141" t="s">
        <v>249</v>
      </c>
      <c r="AU141" s="141" t="s">
        <v>87</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253</v>
      </c>
      <c r="BM141" s="141" t="s">
        <v>980</v>
      </c>
    </row>
    <row r="142" spans="2:65" s="1" customFormat="1" ht="370.5">
      <c r="B142" s="32"/>
      <c r="D142" s="143" t="s">
        <v>255</v>
      </c>
      <c r="F142" s="206" t="s">
        <v>6051</v>
      </c>
      <c r="I142" s="145"/>
      <c r="L142" s="32"/>
      <c r="M142" s="146"/>
      <c r="T142" s="56"/>
      <c r="AT142" s="17" t="s">
        <v>255</v>
      </c>
      <c r="AU142" s="17" t="s">
        <v>87</v>
      </c>
    </row>
    <row r="143" spans="2:65" s="1" customFormat="1" ht="78">
      <c r="B143" s="32"/>
      <c r="D143" s="143"/>
      <c r="F143" s="206" t="s">
        <v>6052</v>
      </c>
      <c r="I143" s="145"/>
      <c r="L143" s="32"/>
      <c r="M143" s="146"/>
      <c r="T143" s="56"/>
      <c r="AT143" s="17"/>
      <c r="AU143" s="17"/>
    </row>
    <row r="144" spans="2:65" s="1" customFormat="1" ht="24.2" customHeight="1">
      <c r="B144" s="32"/>
      <c r="C144" s="130" t="s">
        <v>340</v>
      </c>
      <c r="D144" s="130" t="s">
        <v>249</v>
      </c>
      <c r="E144" s="131" t="s">
        <v>981</v>
      </c>
      <c r="F144" s="132" t="s">
        <v>982</v>
      </c>
      <c r="G144" s="133" t="s">
        <v>252</v>
      </c>
      <c r="H144" s="134">
        <v>1</v>
      </c>
      <c r="I144" s="205">
        <v>0</v>
      </c>
      <c r="J144" s="136">
        <f>ROUND(I144*H144,2)</f>
        <v>0</v>
      </c>
      <c r="K144" s="132" t="s">
        <v>1</v>
      </c>
      <c r="L144" s="32"/>
      <c r="M144" s="137" t="s">
        <v>1</v>
      </c>
      <c r="N144" s="138" t="s">
        <v>45</v>
      </c>
      <c r="P144" s="139">
        <f>O144*H144</f>
        <v>0</v>
      </c>
      <c r="Q144" s="139">
        <v>0</v>
      </c>
      <c r="R144" s="139">
        <f>Q144*H144</f>
        <v>0</v>
      </c>
      <c r="S144" s="139">
        <v>0</v>
      </c>
      <c r="T144" s="140">
        <f>S144*H144</f>
        <v>0</v>
      </c>
      <c r="AR144" s="141" t="s">
        <v>253</v>
      </c>
      <c r="AT144" s="141" t="s">
        <v>249</v>
      </c>
      <c r="AU144" s="141" t="s">
        <v>87</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253</v>
      </c>
      <c r="BM144" s="141" t="s">
        <v>983</v>
      </c>
    </row>
    <row r="145" spans="2:65" s="1" customFormat="1" ht="204.75">
      <c r="B145" s="32"/>
      <c r="D145" s="143" t="s">
        <v>255</v>
      </c>
      <c r="F145" s="144" t="s">
        <v>984</v>
      </c>
      <c r="I145" s="145"/>
      <c r="L145" s="32"/>
      <c r="M145" s="146"/>
      <c r="T145" s="56"/>
      <c r="AT145" s="17" t="s">
        <v>255</v>
      </c>
      <c r="AU145" s="17" t="s">
        <v>87</v>
      </c>
    </row>
    <row r="146" spans="2:65" s="1" customFormat="1" ht="16.5" customHeight="1">
      <c r="B146" s="32"/>
      <c r="C146" s="130" t="s">
        <v>8</v>
      </c>
      <c r="D146" s="130" t="s">
        <v>249</v>
      </c>
      <c r="E146" s="131" t="s">
        <v>985</v>
      </c>
      <c r="F146" s="132" t="s">
        <v>986</v>
      </c>
      <c r="G146" s="133" t="s">
        <v>979</v>
      </c>
      <c r="H146" s="134">
        <v>1</v>
      </c>
      <c r="I146" s="135"/>
      <c r="J146" s="136">
        <f>ROUND(I146*H146,2)</f>
        <v>0</v>
      </c>
      <c r="K146" s="132" t="s">
        <v>1</v>
      </c>
      <c r="L146" s="32"/>
      <c r="M146" s="137" t="s">
        <v>1</v>
      </c>
      <c r="N146" s="138" t="s">
        <v>45</v>
      </c>
      <c r="P146" s="139">
        <f>O146*H146</f>
        <v>0</v>
      </c>
      <c r="Q146" s="139">
        <v>0</v>
      </c>
      <c r="R146" s="139">
        <f>Q146*H146</f>
        <v>0</v>
      </c>
      <c r="S146" s="139">
        <v>0</v>
      </c>
      <c r="T146" s="140">
        <f>S146*H146</f>
        <v>0</v>
      </c>
      <c r="AR146" s="141" t="s">
        <v>253</v>
      </c>
      <c r="AT146" s="141" t="s">
        <v>249</v>
      </c>
      <c r="AU146" s="141" t="s">
        <v>87</v>
      </c>
      <c r="AY146" s="17" t="s">
        <v>248</v>
      </c>
      <c r="BE146" s="142">
        <f>IF(N146="základní",J146,0)</f>
        <v>0</v>
      </c>
      <c r="BF146" s="142">
        <f>IF(N146="snížená",J146,0)</f>
        <v>0</v>
      </c>
      <c r="BG146" s="142">
        <f>IF(N146="zákl. přenesená",J146,0)</f>
        <v>0</v>
      </c>
      <c r="BH146" s="142">
        <f>IF(N146="sníž. přenesená",J146,0)</f>
        <v>0</v>
      </c>
      <c r="BI146" s="142">
        <f>IF(N146="nulová",J146,0)</f>
        <v>0</v>
      </c>
      <c r="BJ146" s="17" t="s">
        <v>87</v>
      </c>
      <c r="BK146" s="142">
        <f>ROUND(I146*H146,2)</f>
        <v>0</v>
      </c>
      <c r="BL146" s="17" t="s">
        <v>253</v>
      </c>
      <c r="BM146" s="141" t="s">
        <v>987</v>
      </c>
    </row>
    <row r="147" spans="2:65" s="1" customFormat="1" ht="321.75">
      <c r="B147" s="32"/>
      <c r="D147" s="143" t="s">
        <v>255</v>
      </c>
      <c r="F147" s="144" t="s">
        <v>988</v>
      </c>
      <c r="I147" s="145"/>
      <c r="L147" s="32"/>
      <c r="M147" s="146"/>
      <c r="T147" s="56"/>
      <c r="AT147" s="17" t="s">
        <v>255</v>
      </c>
      <c r="AU147" s="17" t="s">
        <v>87</v>
      </c>
    </row>
    <row r="148" spans="2:65" s="1" customFormat="1" ht="24.2" customHeight="1">
      <c r="B148" s="32"/>
      <c r="C148" s="130" t="s">
        <v>347</v>
      </c>
      <c r="D148" s="130" t="s">
        <v>249</v>
      </c>
      <c r="E148" s="131" t="s">
        <v>989</v>
      </c>
      <c r="F148" s="132" t="s">
        <v>990</v>
      </c>
      <c r="G148" s="133" t="s">
        <v>979</v>
      </c>
      <c r="H148" s="134">
        <v>1</v>
      </c>
      <c r="I148" s="205">
        <v>0</v>
      </c>
      <c r="J148" s="136">
        <f>ROUND(I148*H148,2)</f>
        <v>0</v>
      </c>
      <c r="K148" s="132" t="s">
        <v>1</v>
      </c>
      <c r="L148" s="32"/>
      <c r="M148" s="137" t="s">
        <v>1</v>
      </c>
      <c r="N148" s="138" t="s">
        <v>45</v>
      </c>
      <c r="P148" s="139">
        <f>O148*H148</f>
        <v>0</v>
      </c>
      <c r="Q148" s="139">
        <v>0</v>
      </c>
      <c r="R148" s="139">
        <f>Q148*H148</f>
        <v>0</v>
      </c>
      <c r="S148" s="139">
        <v>0</v>
      </c>
      <c r="T148" s="140">
        <f>S148*H148</f>
        <v>0</v>
      </c>
      <c r="AR148" s="141" t="s">
        <v>253</v>
      </c>
      <c r="AT148" s="141" t="s">
        <v>249</v>
      </c>
      <c r="AU148" s="141" t="s">
        <v>87</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253</v>
      </c>
      <c r="BM148" s="141" t="s">
        <v>991</v>
      </c>
    </row>
    <row r="149" spans="2:65" s="1" customFormat="1" ht="329.45" customHeight="1">
      <c r="B149" s="32"/>
      <c r="D149" s="143" t="s">
        <v>255</v>
      </c>
      <c r="F149" s="206" t="s">
        <v>6053</v>
      </c>
      <c r="I149" s="145"/>
      <c r="L149" s="32"/>
      <c r="M149" s="146"/>
      <c r="T149" s="56"/>
      <c r="AT149" s="17" t="s">
        <v>255</v>
      </c>
      <c r="AU149" s="17" t="s">
        <v>87</v>
      </c>
    </row>
    <row r="150" spans="2:65" s="1" customFormat="1" ht="87.75">
      <c r="B150" s="32"/>
      <c r="D150" s="143"/>
      <c r="F150" s="206" t="s">
        <v>6054</v>
      </c>
      <c r="I150" s="145"/>
      <c r="L150" s="32"/>
      <c r="M150" s="146"/>
      <c r="T150" s="56"/>
      <c r="AT150" s="17"/>
      <c r="AU150" s="17"/>
    </row>
    <row r="151" spans="2:65" s="1" customFormat="1" ht="24.2" customHeight="1">
      <c r="B151" s="32"/>
      <c r="C151" s="130" t="s">
        <v>351</v>
      </c>
      <c r="D151" s="130" t="s">
        <v>249</v>
      </c>
      <c r="E151" s="131" t="s">
        <v>992</v>
      </c>
      <c r="F151" s="132" t="s">
        <v>993</v>
      </c>
      <c r="G151" s="133" t="s">
        <v>252</v>
      </c>
      <c r="H151" s="134">
        <v>1</v>
      </c>
      <c r="I151" s="205">
        <v>0</v>
      </c>
      <c r="J151" s="136">
        <f>ROUND(I151*H151,2)</f>
        <v>0</v>
      </c>
      <c r="K151" s="132" t="s">
        <v>1</v>
      </c>
      <c r="L151" s="32"/>
      <c r="M151" s="137" t="s">
        <v>1</v>
      </c>
      <c r="N151" s="138" t="s">
        <v>45</v>
      </c>
      <c r="P151" s="139">
        <f>O151*H151</f>
        <v>0</v>
      </c>
      <c r="Q151" s="139">
        <v>0</v>
      </c>
      <c r="R151" s="139">
        <f>Q151*H151</f>
        <v>0</v>
      </c>
      <c r="S151" s="139">
        <v>0</v>
      </c>
      <c r="T151" s="140">
        <f>S151*H151</f>
        <v>0</v>
      </c>
      <c r="AR151" s="141" t="s">
        <v>253</v>
      </c>
      <c r="AT151" s="141" t="s">
        <v>249</v>
      </c>
      <c r="AU151" s="141" t="s">
        <v>87</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253</v>
      </c>
      <c r="BM151" s="141" t="s">
        <v>994</v>
      </c>
    </row>
    <row r="152" spans="2:65" s="1" customFormat="1" ht="107.25">
      <c r="B152" s="32"/>
      <c r="D152" s="143" t="s">
        <v>255</v>
      </c>
      <c r="F152" s="144" t="s">
        <v>995</v>
      </c>
      <c r="I152" s="145"/>
      <c r="L152" s="32"/>
      <c r="M152" s="146"/>
      <c r="T152" s="56"/>
      <c r="AT152" s="17" t="s">
        <v>255</v>
      </c>
      <c r="AU152" s="17" t="s">
        <v>87</v>
      </c>
    </row>
    <row r="153" spans="2:65" s="1" customFormat="1" ht="16.5" customHeight="1">
      <c r="B153" s="32"/>
      <c r="C153" s="130" t="s">
        <v>355</v>
      </c>
      <c r="D153" s="130" t="s">
        <v>249</v>
      </c>
      <c r="E153" s="131" t="s">
        <v>996</v>
      </c>
      <c r="F153" s="132" t="s">
        <v>997</v>
      </c>
      <c r="G153" s="133" t="s">
        <v>979</v>
      </c>
      <c r="H153" s="134">
        <v>1</v>
      </c>
      <c r="I153" s="205">
        <v>0</v>
      </c>
      <c r="J153" s="136">
        <f>ROUND(I153*H153,2)</f>
        <v>0</v>
      </c>
      <c r="K153" s="132" t="s">
        <v>1</v>
      </c>
      <c r="L153" s="32"/>
      <c r="M153" s="137" t="s">
        <v>1</v>
      </c>
      <c r="N153" s="138" t="s">
        <v>45</v>
      </c>
      <c r="P153" s="139">
        <f>O153*H153</f>
        <v>0</v>
      </c>
      <c r="Q153" s="139">
        <v>0</v>
      </c>
      <c r="R153" s="139">
        <f>Q153*H153</f>
        <v>0</v>
      </c>
      <c r="S153" s="139">
        <v>0</v>
      </c>
      <c r="T153" s="140">
        <f>S153*H153</f>
        <v>0</v>
      </c>
      <c r="AR153" s="141" t="s">
        <v>253</v>
      </c>
      <c r="AT153" s="141" t="s">
        <v>249</v>
      </c>
      <c r="AU153" s="141" t="s">
        <v>87</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253</v>
      </c>
      <c r="BM153" s="141" t="s">
        <v>998</v>
      </c>
    </row>
    <row r="154" spans="2:65" s="1" customFormat="1" ht="117">
      <c r="B154" s="32"/>
      <c r="D154" s="143" t="s">
        <v>255</v>
      </c>
      <c r="F154" s="144" t="s">
        <v>999</v>
      </c>
      <c r="I154" s="145"/>
      <c r="L154" s="32"/>
      <c r="M154" s="146"/>
      <c r="T154" s="56"/>
      <c r="AT154" s="17" t="s">
        <v>255</v>
      </c>
      <c r="AU154" s="17" t="s">
        <v>87</v>
      </c>
    </row>
    <row r="155" spans="2:65" s="1" customFormat="1" ht="24.2" customHeight="1">
      <c r="B155" s="32"/>
      <c r="C155" s="130" t="s">
        <v>359</v>
      </c>
      <c r="D155" s="130" t="s">
        <v>249</v>
      </c>
      <c r="E155" s="131" t="s">
        <v>1000</v>
      </c>
      <c r="F155" s="132" t="s">
        <v>1001</v>
      </c>
      <c r="G155" s="133" t="s">
        <v>258</v>
      </c>
      <c r="H155" s="134">
        <v>1</v>
      </c>
      <c r="I155" s="135"/>
      <c r="J155" s="136">
        <f>ROUND(I155*H155,2)</f>
        <v>0</v>
      </c>
      <c r="K155" s="132" t="s">
        <v>1</v>
      </c>
      <c r="L155" s="32"/>
      <c r="M155" s="137" t="s">
        <v>1</v>
      </c>
      <c r="N155" s="138" t="s">
        <v>45</v>
      </c>
      <c r="P155" s="139">
        <f>O155*H155</f>
        <v>0</v>
      </c>
      <c r="Q155" s="139">
        <v>0</v>
      </c>
      <c r="R155" s="139">
        <f>Q155*H155</f>
        <v>0</v>
      </c>
      <c r="S155" s="139">
        <v>0</v>
      </c>
      <c r="T155" s="140">
        <f>S155*H155</f>
        <v>0</v>
      </c>
      <c r="AR155" s="141" t="s">
        <v>253</v>
      </c>
      <c r="AT155" s="141" t="s">
        <v>249</v>
      </c>
      <c r="AU155" s="141" t="s">
        <v>87</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253</v>
      </c>
      <c r="BM155" s="141" t="s">
        <v>1002</v>
      </c>
    </row>
    <row r="156" spans="2:65" s="1" customFormat="1" ht="97.5">
      <c r="B156" s="32"/>
      <c r="D156" s="143" t="s">
        <v>255</v>
      </c>
      <c r="F156" s="144" t="s">
        <v>1003</v>
      </c>
      <c r="I156" s="145"/>
      <c r="L156" s="32"/>
      <c r="M156" s="146"/>
      <c r="T156" s="56"/>
      <c r="AT156" s="17" t="s">
        <v>255</v>
      </c>
      <c r="AU156" s="17" t="s">
        <v>87</v>
      </c>
    </row>
    <row r="157" spans="2:65" s="1" customFormat="1" ht="16.5" customHeight="1">
      <c r="B157" s="32"/>
      <c r="C157" s="130" t="s">
        <v>363</v>
      </c>
      <c r="D157" s="130" t="s">
        <v>249</v>
      </c>
      <c r="E157" s="131" t="s">
        <v>1004</v>
      </c>
      <c r="F157" s="132" t="s">
        <v>1005</v>
      </c>
      <c r="G157" s="133" t="s">
        <v>258</v>
      </c>
      <c r="H157" s="134">
        <v>1</v>
      </c>
      <c r="I157" s="205">
        <v>0</v>
      </c>
      <c r="J157" s="136">
        <f>ROUND(I157*H157,2)</f>
        <v>0</v>
      </c>
      <c r="K157" s="132" t="s">
        <v>1</v>
      </c>
      <c r="L157" s="32"/>
      <c r="M157" s="137" t="s">
        <v>1</v>
      </c>
      <c r="N157" s="138" t="s">
        <v>45</v>
      </c>
      <c r="P157" s="139">
        <f>O157*H157</f>
        <v>0</v>
      </c>
      <c r="Q157" s="139">
        <v>0</v>
      </c>
      <c r="R157" s="139">
        <f>Q157*H157</f>
        <v>0</v>
      </c>
      <c r="S157" s="139">
        <v>0</v>
      </c>
      <c r="T157" s="140">
        <f>S157*H157</f>
        <v>0</v>
      </c>
      <c r="AR157" s="141" t="s">
        <v>253</v>
      </c>
      <c r="AT157" s="141" t="s">
        <v>249</v>
      </c>
      <c r="AU157" s="141" t="s">
        <v>87</v>
      </c>
      <c r="AY157" s="17" t="s">
        <v>248</v>
      </c>
      <c r="BE157" s="142">
        <f>IF(N157="základní",J157,0)</f>
        <v>0</v>
      </c>
      <c r="BF157" s="142">
        <f>IF(N157="snížená",J157,0)</f>
        <v>0</v>
      </c>
      <c r="BG157" s="142">
        <f>IF(N157="zákl. přenesená",J157,0)</f>
        <v>0</v>
      </c>
      <c r="BH157" s="142">
        <f>IF(N157="sníž. přenesená",J157,0)</f>
        <v>0</v>
      </c>
      <c r="BI157" s="142">
        <f>IF(N157="nulová",J157,0)</f>
        <v>0</v>
      </c>
      <c r="BJ157" s="17" t="s">
        <v>87</v>
      </c>
      <c r="BK157" s="142">
        <f>ROUND(I157*H157,2)</f>
        <v>0</v>
      </c>
      <c r="BL157" s="17" t="s">
        <v>253</v>
      </c>
      <c r="BM157" s="141" t="s">
        <v>1006</v>
      </c>
    </row>
    <row r="158" spans="2:65" s="1" customFormat="1" ht="39">
      <c r="B158" s="32"/>
      <c r="D158" s="143" t="s">
        <v>255</v>
      </c>
      <c r="F158" s="144" t="s">
        <v>1007</v>
      </c>
      <c r="I158" s="145"/>
      <c r="L158" s="32"/>
      <c r="M158" s="146"/>
      <c r="T158" s="56"/>
      <c r="AT158" s="17" t="s">
        <v>255</v>
      </c>
      <c r="AU158" s="17" t="s">
        <v>87</v>
      </c>
    </row>
    <row r="159" spans="2:65" s="1" customFormat="1" ht="24.2" customHeight="1">
      <c r="B159" s="32"/>
      <c r="C159" s="130" t="s">
        <v>367</v>
      </c>
      <c r="D159" s="130" t="s">
        <v>249</v>
      </c>
      <c r="E159" s="131" t="s">
        <v>1008</v>
      </c>
      <c r="F159" s="132" t="s">
        <v>1009</v>
      </c>
      <c r="G159" s="133" t="s">
        <v>258</v>
      </c>
      <c r="H159" s="134">
        <v>1</v>
      </c>
      <c r="I159" s="205">
        <v>0</v>
      </c>
      <c r="J159" s="136">
        <f>ROUND(I159*H159,2)</f>
        <v>0</v>
      </c>
      <c r="K159" s="132" t="s">
        <v>1</v>
      </c>
      <c r="L159" s="32"/>
      <c r="M159" s="137" t="s">
        <v>1</v>
      </c>
      <c r="N159" s="138" t="s">
        <v>45</v>
      </c>
      <c r="P159" s="139">
        <f>O159*H159</f>
        <v>0</v>
      </c>
      <c r="Q159" s="139">
        <v>0</v>
      </c>
      <c r="R159" s="139">
        <f>Q159*H159</f>
        <v>0</v>
      </c>
      <c r="S159" s="139">
        <v>0</v>
      </c>
      <c r="T159" s="140">
        <f>S159*H159</f>
        <v>0</v>
      </c>
      <c r="AR159" s="141" t="s">
        <v>253</v>
      </c>
      <c r="AT159" s="141" t="s">
        <v>249</v>
      </c>
      <c r="AU159" s="141" t="s">
        <v>87</v>
      </c>
      <c r="AY159" s="17" t="s">
        <v>248</v>
      </c>
      <c r="BE159" s="142">
        <f>IF(N159="základní",J159,0)</f>
        <v>0</v>
      </c>
      <c r="BF159" s="142">
        <f>IF(N159="snížená",J159,0)</f>
        <v>0</v>
      </c>
      <c r="BG159" s="142">
        <f>IF(N159="zákl. přenesená",J159,0)</f>
        <v>0</v>
      </c>
      <c r="BH159" s="142">
        <f>IF(N159="sníž. přenesená",J159,0)</f>
        <v>0</v>
      </c>
      <c r="BI159" s="142">
        <f>IF(N159="nulová",J159,0)</f>
        <v>0</v>
      </c>
      <c r="BJ159" s="17" t="s">
        <v>87</v>
      </c>
      <c r="BK159" s="142">
        <f>ROUND(I159*H159,2)</f>
        <v>0</v>
      </c>
      <c r="BL159" s="17" t="s">
        <v>253</v>
      </c>
      <c r="BM159" s="141" t="s">
        <v>1010</v>
      </c>
    </row>
    <row r="160" spans="2:65" s="1" customFormat="1" ht="39">
      <c r="B160" s="32"/>
      <c r="D160" s="143" t="s">
        <v>255</v>
      </c>
      <c r="F160" s="144" t="s">
        <v>1011</v>
      </c>
      <c r="I160" s="145"/>
      <c r="L160" s="32"/>
      <c r="M160" s="146"/>
      <c r="T160" s="56"/>
      <c r="AT160" s="17" t="s">
        <v>255</v>
      </c>
      <c r="AU160" s="17" t="s">
        <v>87</v>
      </c>
    </row>
    <row r="161" spans="2:65" s="1" customFormat="1" ht="16.5" customHeight="1">
      <c r="B161" s="32"/>
      <c r="C161" s="130" t="s">
        <v>371</v>
      </c>
      <c r="D161" s="130" t="s">
        <v>249</v>
      </c>
      <c r="E161" s="131" t="s">
        <v>1012</v>
      </c>
      <c r="F161" s="132" t="s">
        <v>1013</v>
      </c>
      <c r="G161" s="133" t="s">
        <v>258</v>
      </c>
      <c r="H161" s="134">
        <v>1</v>
      </c>
      <c r="I161" s="135"/>
      <c r="J161" s="136">
        <f>ROUND(I161*H161,2)</f>
        <v>0</v>
      </c>
      <c r="K161" s="132" t="s">
        <v>1</v>
      </c>
      <c r="L161" s="32"/>
      <c r="M161" s="137" t="s">
        <v>1</v>
      </c>
      <c r="N161" s="138" t="s">
        <v>45</v>
      </c>
      <c r="P161" s="139">
        <f>O161*H161</f>
        <v>0</v>
      </c>
      <c r="Q161" s="139">
        <v>0</v>
      </c>
      <c r="R161" s="139">
        <f>Q161*H161</f>
        <v>0</v>
      </c>
      <c r="S161" s="139">
        <v>0</v>
      </c>
      <c r="T161" s="140">
        <f>S161*H161</f>
        <v>0</v>
      </c>
      <c r="AR161" s="141" t="s">
        <v>253</v>
      </c>
      <c r="AT161" s="141" t="s">
        <v>249</v>
      </c>
      <c r="AU161" s="141" t="s">
        <v>87</v>
      </c>
      <c r="AY161" s="17" t="s">
        <v>248</v>
      </c>
      <c r="BE161" s="142">
        <f>IF(N161="základní",J161,0)</f>
        <v>0</v>
      </c>
      <c r="BF161" s="142">
        <f>IF(N161="snížená",J161,0)</f>
        <v>0</v>
      </c>
      <c r="BG161" s="142">
        <f>IF(N161="zákl. přenesená",J161,0)</f>
        <v>0</v>
      </c>
      <c r="BH161" s="142">
        <f>IF(N161="sníž. přenesená",J161,0)</f>
        <v>0</v>
      </c>
      <c r="BI161" s="142">
        <f>IF(N161="nulová",J161,0)</f>
        <v>0</v>
      </c>
      <c r="BJ161" s="17" t="s">
        <v>87</v>
      </c>
      <c r="BK161" s="142">
        <f>ROUND(I161*H161,2)</f>
        <v>0</v>
      </c>
      <c r="BL161" s="17" t="s">
        <v>253</v>
      </c>
      <c r="BM161" s="141" t="s">
        <v>1014</v>
      </c>
    </row>
    <row r="162" spans="2:65" s="1" customFormat="1" ht="19.5">
      <c r="B162" s="32"/>
      <c r="D162" s="143" t="s">
        <v>255</v>
      </c>
      <c r="F162" s="144" t="s">
        <v>1015</v>
      </c>
      <c r="I162" s="145"/>
      <c r="L162" s="32"/>
      <c r="M162" s="146"/>
      <c r="T162" s="56"/>
      <c r="AT162" s="17" t="s">
        <v>255</v>
      </c>
      <c r="AU162" s="17" t="s">
        <v>87</v>
      </c>
    </row>
    <row r="163" spans="2:65" s="1" customFormat="1" ht="16.5" customHeight="1">
      <c r="B163" s="32"/>
      <c r="C163" s="130" t="s">
        <v>375</v>
      </c>
      <c r="D163" s="130" t="s">
        <v>249</v>
      </c>
      <c r="E163" s="131" t="s">
        <v>1016</v>
      </c>
      <c r="F163" s="132" t="s">
        <v>1017</v>
      </c>
      <c r="G163" s="133" t="s">
        <v>258</v>
      </c>
      <c r="H163" s="134">
        <v>1</v>
      </c>
      <c r="I163" s="205">
        <v>0</v>
      </c>
      <c r="J163" s="136">
        <f>ROUND(I163*H163,2)</f>
        <v>0</v>
      </c>
      <c r="K163" s="132" t="s">
        <v>1</v>
      </c>
      <c r="L163" s="32"/>
      <c r="M163" s="137" t="s">
        <v>1</v>
      </c>
      <c r="N163" s="138" t="s">
        <v>45</v>
      </c>
      <c r="P163" s="139">
        <f>O163*H163</f>
        <v>0</v>
      </c>
      <c r="Q163" s="139">
        <v>0</v>
      </c>
      <c r="R163" s="139">
        <f>Q163*H163</f>
        <v>0</v>
      </c>
      <c r="S163" s="139">
        <v>0</v>
      </c>
      <c r="T163" s="140">
        <f>S163*H163</f>
        <v>0</v>
      </c>
      <c r="AR163" s="141" t="s">
        <v>253</v>
      </c>
      <c r="AT163" s="141" t="s">
        <v>249</v>
      </c>
      <c r="AU163" s="141" t="s">
        <v>87</v>
      </c>
      <c r="AY163" s="17" t="s">
        <v>248</v>
      </c>
      <c r="BE163" s="142">
        <f>IF(N163="základní",J163,0)</f>
        <v>0</v>
      </c>
      <c r="BF163" s="142">
        <f>IF(N163="snížená",J163,0)</f>
        <v>0</v>
      </c>
      <c r="BG163" s="142">
        <f>IF(N163="zákl. přenesená",J163,0)</f>
        <v>0</v>
      </c>
      <c r="BH163" s="142">
        <f>IF(N163="sníž. přenesená",J163,0)</f>
        <v>0</v>
      </c>
      <c r="BI163" s="142">
        <f>IF(N163="nulová",J163,0)</f>
        <v>0</v>
      </c>
      <c r="BJ163" s="17" t="s">
        <v>87</v>
      </c>
      <c r="BK163" s="142">
        <f>ROUND(I163*H163,2)</f>
        <v>0</v>
      </c>
      <c r="BL163" s="17" t="s">
        <v>253</v>
      </c>
      <c r="BM163" s="141" t="s">
        <v>1018</v>
      </c>
    </row>
    <row r="164" spans="2:65" s="1" customFormat="1" ht="39">
      <c r="B164" s="32"/>
      <c r="D164" s="143" t="s">
        <v>255</v>
      </c>
      <c r="F164" s="144" t="s">
        <v>1019</v>
      </c>
      <c r="I164" s="145"/>
      <c r="L164" s="32"/>
      <c r="M164" s="146"/>
      <c r="T164" s="56"/>
      <c r="AT164" s="17" t="s">
        <v>255</v>
      </c>
      <c r="AU164" s="17" t="s">
        <v>87</v>
      </c>
    </row>
    <row r="165" spans="2:65" s="1" customFormat="1" ht="24.2" customHeight="1">
      <c r="B165" s="32"/>
      <c r="C165" s="130" t="s">
        <v>7</v>
      </c>
      <c r="D165" s="130" t="s">
        <v>249</v>
      </c>
      <c r="E165" s="131" t="s">
        <v>1020</v>
      </c>
      <c r="F165" s="132" t="s">
        <v>1021</v>
      </c>
      <c r="G165" s="133" t="s">
        <v>258</v>
      </c>
      <c r="H165" s="134">
        <v>1</v>
      </c>
      <c r="I165" s="205">
        <v>0</v>
      </c>
      <c r="J165" s="136">
        <f>ROUND(I165*H165,2)</f>
        <v>0</v>
      </c>
      <c r="K165" s="132" t="s">
        <v>1</v>
      </c>
      <c r="L165" s="32"/>
      <c r="M165" s="137" t="s">
        <v>1</v>
      </c>
      <c r="N165" s="138" t="s">
        <v>45</v>
      </c>
      <c r="P165" s="139">
        <f>O165*H165</f>
        <v>0</v>
      </c>
      <c r="Q165" s="139">
        <v>0</v>
      </c>
      <c r="R165" s="139">
        <f>Q165*H165</f>
        <v>0</v>
      </c>
      <c r="S165" s="139">
        <v>0</v>
      </c>
      <c r="T165" s="140">
        <f>S165*H165</f>
        <v>0</v>
      </c>
      <c r="AR165" s="141" t="s">
        <v>253</v>
      </c>
      <c r="AT165" s="141" t="s">
        <v>249</v>
      </c>
      <c r="AU165" s="141" t="s">
        <v>87</v>
      </c>
      <c r="AY165" s="17" t="s">
        <v>248</v>
      </c>
      <c r="BE165" s="142">
        <f>IF(N165="základní",J165,0)</f>
        <v>0</v>
      </c>
      <c r="BF165" s="142">
        <f>IF(N165="snížená",J165,0)</f>
        <v>0</v>
      </c>
      <c r="BG165" s="142">
        <f>IF(N165="zákl. přenesená",J165,0)</f>
        <v>0</v>
      </c>
      <c r="BH165" s="142">
        <f>IF(N165="sníž. přenesená",J165,0)</f>
        <v>0</v>
      </c>
      <c r="BI165" s="142">
        <f>IF(N165="nulová",J165,0)</f>
        <v>0</v>
      </c>
      <c r="BJ165" s="17" t="s">
        <v>87</v>
      </c>
      <c r="BK165" s="142">
        <f>ROUND(I165*H165,2)</f>
        <v>0</v>
      </c>
      <c r="BL165" s="17" t="s">
        <v>253</v>
      </c>
      <c r="BM165" s="141" t="s">
        <v>1022</v>
      </c>
    </row>
    <row r="166" spans="2:65" s="1" customFormat="1" ht="39">
      <c r="B166" s="32"/>
      <c r="D166" s="143" t="s">
        <v>255</v>
      </c>
      <c r="F166" s="144" t="s">
        <v>1023</v>
      </c>
      <c r="I166" s="145"/>
      <c r="L166" s="32"/>
      <c r="M166" s="146"/>
      <c r="T166" s="56"/>
      <c r="AT166" s="17" t="s">
        <v>255</v>
      </c>
      <c r="AU166" s="17" t="s">
        <v>87</v>
      </c>
    </row>
    <row r="167" spans="2:65" s="1" customFormat="1" ht="24.2" customHeight="1">
      <c r="B167" s="32"/>
      <c r="C167" s="130" t="s">
        <v>382</v>
      </c>
      <c r="D167" s="130" t="s">
        <v>249</v>
      </c>
      <c r="E167" s="131" t="s">
        <v>1024</v>
      </c>
      <c r="F167" s="132" t="s">
        <v>1025</v>
      </c>
      <c r="G167" s="133" t="s">
        <v>258</v>
      </c>
      <c r="H167" s="134">
        <v>1</v>
      </c>
      <c r="I167" s="205">
        <v>0</v>
      </c>
      <c r="J167" s="136">
        <f>ROUND(I167*H167,2)</f>
        <v>0</v>
      </c>
      <c r="K167" s="132" t="s">
        <v>1</v>
      </c>
      <c r="L167" s="32"/>
      <c r="M167" s="137" t="s">
        <v>1</v>
      </c>
      <c r="N167" s="138" t="s">
        <v>45</v>
      </c>
      <c r="P167" s="139">
        <f>O167*H167</f>
        <v>0</v>
      </c>
      <c r="Q167" s="139">
        <v>0</v>
      </c>
      <c r="R167" s="139">
        <f>Q167*H167</f>
        <v>0</v>
      </c>
      <c r="S167" s="139">
        <v>0</v>
      </c>
      <c r="T167" s="140">
        <f>S167*H167</f>
        <v>0</v>
      </c>
      <c r="AR167" s="141" t="s">
        <v>253</v>
      </c>
      <c r="AT167" s="141" t="s">
        <v>249</v>
      </c>
      <c r="AU167" s="141" t="s">
        <v>87</v>
      </c>
      <c r="AY167" s="17" t="s">
        <v>248</v>
      </c>
      <c r="BE167" s="142">
        <f>IF(N167="základní",J167,0)</f>
        <v>0</v>
      </c>
      <c r="BF167" s="142">
        <f>IF(N167="snížená",J167,0)</f>
        <v>0</v>
      </c>
      <c r="BG167" s="142">
        <f>IF(N167="zákl. přenesená",J167,0)</f>
        <v>0</v>
      </c>
      <c r="BH167" s="142">
        <f>IF(N167="sníž. přenesená",J167,0)</f>
        <v>0</v>
      </c>
      <c r="BI167" s="142">
        <f>IF(N167="nulová",J167,0)</f>
        <v>0</v>
      </c>
      <c r="BJ167" s="17" t="s">
        <v>87</v>
      </c>
      <c r="BK167" s="142">
        <f>ROUND(I167*H167,2)</f>
        <v>0</v>
      </c>
      <c r="BL167" s="17" t="s">
        <v>253</v>
      </c>
      <c r="BM167" s="141" t="s">
        <v>1026</v>
      </c>
    </row>
    <row r="168" spans="2:65" s="1" customFormat="1" ht="39">
      <c r="B168" s="32"/>
      <c r="D168" s="143" t="s">
        <v>255</v>
      </c>
      <c r="F168" s="144" t="s">
        <v>1027</v>
      </c>
      <c r="I168" s="145"/>
      <c r="L168" s="32"/>
      <c r="M168" s="146"/>
      <c r="T168" s="56"/>
      <c r="AT168" s="17" t="s">
        <v>255</v>
      </c>
      <c r="AU168" s="17" t="s">
        <v>87</v>
      </c>
    </row>
    <row r="169" spans="2:65" s="1" customFormat="1" ht="24.2" customHeight="1">
      <c r="B169" s="32"/>
      <c r="C169" s="130" t="s">
        <v>386</v>
      </c>
      <c r="D169" s="130" t="s">
        <v>249</v>
      </c>
      <c r="E169" s="131" t="s">
        <v>1028</v>
      </c>
      <c r="F169" s="132" t="s">
        <v>1029</v>
      </c>
      <c r="G169" s="133" t="s">
        <v>258</v>
      </c>
      <c r="H169" s="134">
        <v>1</v>
      </c>
      <c r="I169" s="205">
        <v>0</v>
      </c>
      <c r="J169" s="136">
        <f>ROUND(I169*H169,2)</f>
        <v>0</v>
      </c>
      <c r="K169" s="132" t="s">
        <v>1</v>
      </c>
      <c r="L169" s="32"/>
      <c r="M169" s="137" t="s">
        <v>1</v>
      </c>
      <c r="N169" s="138" t="s">
        <v>45</v>
      </c>
      <c r="P169" s="139">
        <f>O169*H169</f>
        <v>0</v>
      </c>
      <c r="Q169" s="139">
        <v>0</v>
      </c>
      <c r="R169" s="139">
        <f>Q169*H169</f>
        <v>0</v>
      </c>
      <c r="S169" s="139">
        <v>0</v>
      </c>
      <c r="T169" s="140">
        <f>S169*H169</f>
        <v>0</v>
      </c>
      <c r="AR169" s="141" t="s">
        <v>253</v>
      </c>
      <c r="AT169" s="141" t="s">
        <v>249</v>
      </c>
      <c r="AU169" s="141" t="s">
        <v>87</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253</v>
      </c>
      <c r="BM169" s="141" t="s">
        <v>1030</v>
      </c>
    </row>
    <row r="170" spans="2:65" s="1" customFormat="1" ht="39">
      <c r="B170" s="32"/>
      <c r="D170" s="143" t="s">
        <v>255</v>
      </c>
      <c r="F170" s="144" t="s">
        <v>1031</v>
      </c>
      <c r="I170" s="145"/>
      <c r="L170" s="32"/>
      <c r="M170" s="146"/>
      <c r="T170" s="56"/>
      <c r="AT170" s="17" t="s">
        <v>255</v>
      </c>
      <c r="AU170" s="17" t="s">
        <v>87</v>
      </c>
    </row>
    <row r="171" spans="2:65" s="1" customFormat="1" ht="24.2" customHeight="1">
      <c r="B171" s="32"/>
      <c r="C171" s="130" t="s">
        <v>390</v>
      </c>
      <c r="D171" s="130" t="s">
        <v>249</v>
      </c>
      <c r="E171" s="131" t="s">
        <v>1032</v>
      </c>
      <c r="F171" s="132" t="s">
        <v>1033</v>
      </c>
      <c r="G171" s="133" t="s">
        <v>258</v>
      </c>
      <c r="H171" s="134">
        <v>1</v>
      </c>
      <c r="I171" s="205">
        <v>0</v>
      </c>
      <c r="J171" s="136">
        <f>ROUND(I171*H171,2)</f>
        <v>0</v>
      </c>
      <c r="K171" s="132" t="s">
        <v>1</v>
      </c>
      <c r="L171" s="32"/>
      <c r="M171" s="137" t="s">
        <v>1</v>
      </c>
      <c r="N171" s="138" t="s">
        <v>45</v>
      </c>
      <c r="P171" s="139">
        <f>O171*H171</f>
        <v>0</v>
      </c>
      <c r="Q171" s="139">
        <v>0</v>
      </c>
      <c r="R171" s="139">
        <f>Q171*H171</f>
        <v>0</v>
      </c>
      <c r="S171" s="139">
        <v>0</v>
      </c>
      <c r="T171" s="140">
        <f>S171*H171</f>
        <v>0</v>
      </c>
      <c r="AR171" s="141" t="s">
        <v>253</v>
      </c>
      <c r="AT171" s="141" t="s">
        <v>249</v>
      </c>
      <c r="AU171" s="141" t="s">
        <v>87</v>
      </c>
      <c r="AY171" s="17" t="s">
        <v>248</v>
      </c>
      <c r="BE171" s="142">
        <f>IF(N171="základní",J171,0)</f>
        <v>0</v>
      </c>
      <c r="BF171" s="142">
        <f>IF(N171="snížená",J171,0)</f>
        <v>0</v>
      </c>
      <c r="BG171" s="142">
        <f>IF(N171="zákl. přenesená",J171,0)</f>
        <v>0</v>
      </c>
      <c r="BH171" s="142">
        <f>IF(N171="sníž. přenesená",J171,0)</f>
        <v>0</v>
      </c>
      <c r="BI171" s="142">
        <f>IF(N171="nulová",J171,0)</f>
        <v>0</v>
      </c>
      <c r="BJ171" s="17" t="s">
        <v>87</v>
      </c>
      <c r="BK171" s="142">
        <f>ROUND(I171*H171,2)</f>
        <v>0</v>
      </c>
      <c r="BL171" s="17" t="s">
        <v>253</v>
      </c>
      <c r="BM171" s="141" t="s">
        <v>1034</v>
      </c>
    </row>
    <row r="172" spans="2:65" s="1" customFormat="1" ht="39">
      <c r="B172" s="32"/>
      <c r="D172" s="143" t="s">
        <v>255</v>
      </c>
      <c r="F172" s="144" t="s">
        <v>1035</v>
      </c>
      <c r="I172" s="145"/>
      <c r="L172" s="32"/>
      <c r="M172" s="146"/>
      <c r="T172" s="56"/>
      <c r="AT172" s="17" t="s">
        <v>255</v>
      </c>
      <c r="AU172" s="17" t="s">
        <v>87</v>
      </c>
    </row>
    <row r="173" spans="2:65" s="1" customFormat="1" ht="16.5" customHeight="1">
      <c r="B173" s="32"/>
      <c r="C173" s="130" t="s">
        <v>394</v>
      </c>
      <c r="D173" s="130" t="s">
        <v>249</v>
      </c>
      <c r="E173" s="131" t="s">
        <v>1036</v>
      </c>
      <c r="F173" s="132" t="s">
        <v>1037</v>
      </c>
      <c r="G173" s="133" t="s">
        <v>258</v>
      </c>
      <c r="H173" s="134">
        <v>1</v>
      </c>
      <c r="I173" s="205">
        <v>0</v>
      </c>
      <c r="J173" s="136">
        <f>ROUND(I173*H173,2)</f>
        <v>0</v>
      </c>
      <c r="K173" s="132" t="s">
        <v>1</v>
      </c>
      <c r="L173" s="32"/>
      <c r="M173" s="137" t="s">
        <v>1</v>
      </c>
      <c r="N173" s="138" t="s">
        <v>45</v>
      </c>
      <c r="P173" s="139">
        <f>O173*H173</f>
        <v>0</v>
      </c>
      <c r="Q173" s="139">
        <v>0</v>
      </c>
      <c r="R173" s="139">
        <f>Q173*H173</f>
        <v>0</v>
      </c>
      <c r="S173" s="139">
        <v>0</v>
      </c>
      <c r="T173" s="140">
        <f>S173*H173</f>
        <v>0</v>
      </c>
      <c r="AR173" s="141" t="s">
        <v>253</v>
      </c>
      <c r="AT173" s="141" t="s">
        <v>249</v>
      </c>
      <c r="AU173" s="141" t="s">
        <v>87</v>
      </c>
      <c r="AY173" s="17" t="s">
        <v>248</v>
      </c>
      <c r="BE173" s="142">
        <f>IF(N173="základní",J173,0)</f>
        <v>0</v>
      </c>
      <c r="BF173" s="142">
        <f>IF(N173="snížená",J173,0)</f>
        <v>0</v>
      </c>
      <c r="BG173" s="142">
        <f>IF(N173="zákl. přenesená",J173,0)</f>
        <v>0</v>
      </c>
      <c r="BH173" s="142">
        <f>IF(N173="sníž. přenesená",J173,0)</f>
        <v>0</v>
      </c>
      <c r="BI173" s="142">
        <f>IF(N173="nulová",J173,0)</f>
        <v>0</v>
      </c>
      <c r="BJ173" s="17" t="s">
        <v>87</v>
      </c>
      <c r="BK173" s="142">
        <f>ROUND(I173*H173,2)</f>
        <v>0</v>
      </c>
      <c r="BL173" s="17" t="s">
        <v>253</v>
      </c>
      <c r="BM173" s="141" t="s">
        <v>1038</v>
      </c>
    </row>
    <row r="174" spans="2:65" s="1" customFormat="1" ht="39">
      <c r="B174" s="32"/>
      <c r="D174" s="143" t="s">
        <v>255</v>
      </c>
      <c r="F174" s="144" t="s">
        <v>1039</v>
      </c>
      <c r="I174" s="145"/>
      <c r="L174" s="32"/>
      <c r="M174" s="148"/>
      <c r="N174" s="149"/>
      <c r="O174" s="149"/>
      <c r="P174" s="149"/>
      <c r="Q174" s="149"/>
      <c r="R174" s="149"/>
      <c r="S174" s="149"/>
      <c r="T174" s="150"/>
      <c r="AT174" s="17" t="s">
        <v>255</v>
      </c>
      <c r="AU174" s="17" t="s">
        <v>87</v>
      </c>
    </row>
    <row r="175" spans="2:65" s="1" customFormat="1" ht="6.95" customHeight="1">
      <c r="B175" s="44"/>
      <c r="C175" s="45"/>
      <c r="D175" s="45"/>
      <c r="E175" s="45"/>
      <c r="F175" s="45"/>
      <c r="G175" s="45"/>
      <c r="H175" s="45"/>
      <c r="I175" s="45"/>
      <c r="J175" s="45"/>
      <c r="K175" s="45"/>
      <c r="L175" s="32"/>
    </row>
  </sheetData>
  <sheetProtection algorithmName="SHA-512" hashValue="Ai+w1Gk/fm+9YtSnKSP+nUaYAobVtPHUFyX121y36rvzcuwKQGbg0IOLklZNQOqoIxABZTZLBOkTjwaKKNSXtA==" saltValue="9v+Q4+1W8RnCmnkRNp9E5g==" spinCount="100000" sheet="1" objects="1" scenarios="1" formatColumns="0" formatRows="0" autoFilter="0"/>
  <autoFilter ref="C120:K174" xr:uid="{00000000-0009-0000-0000-00000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115</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940</v>
      </c>
      <c r="F9" s="251"/>
      <c r="G9" s="251"/>
      <c r="H9" s="251"/>
      <c r="L9" s="32"/>
    </row>
    <row r="10" spans="2:46" s="1" customFormat="1" ht="12" customHeight="1">
      <c r="B10" s="32"/>
      <c r="D10" s="27" t="s">
        <v>224</v>
      </c>
      <c r="L10" s="32"/>
    </row>
    <row r="11" spans="2:46" s="1" customFormat="1" ht="30" customHeight="1">
      <c r="B11" s="32"/>
      <c r="E11" s="230" t="s">
        <v>1040</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ROUND((SUM(BE125:BE243)),  2)</f>
        <v>0</v>
      </c>
      <c r="I35" s="96">
        <v>0.21</v>
      </c>
      <c r="J35" s="86">
        <f>ROUND(((SUM(BE125:BE243))*I35),  2)</f>
        <v>0</v>
      </c>
      <c r="L35" s="32"/>
    </row>
    <row r="36" spans="2:12" s="1" customFormat="1" ht="14.45" customHeight="1">
      <c r="B36" s="32"/>
      <c r="E36" s="27" t="s">
        <v>46</v>
      </c>
      <c r="F36" s="86">
        <f>ROUND((SUM(BF125:BF243)),  2)</f>
        <v>0</v>
      </c>
      <c r="I36" s="96">
        <v>0.12</v>
      </c>
      <c r="J36" s="86">
        <f>ROUND(((SUM(BF125:BF243))*I36),  2)</f>
        <v>0</v>
      </c>
      <c r="L36" s="32"/>
    </row>
    <row r="37" spans="2:12" s="1" customFormat="1" ht="14.45" hidden="1" customHeight="1">
      <c r="B37" s="32"/>
      <c r="E37" s="27" t="s">
        <v>47</v>
      </c>
      <c r="F37" s="86">
        <f>ROUND((SUM(BG125:BG243)),  2)</f>
        <v>0</v>
      </c>
      <c r="I37" s="96">
        <v>0.21</v>
      </c>
      <c r="J37" s="86">
        <f>0</f>
        <v>0</v>
      </c>
      <c r="L37" s="32"/>
    </row>
    <row r="38" spans="2:12" s="1" customFormat="1" ht="14.45" hidden="1" customHeight="1">
      <c r="B38" s="32"/>
      <c r="E38" s="27" t="s">
        <v>48</v>
      </c>
      <c r="F38" s="86">
        <f>ROUND((SUM(BH125:BH243)),  2)</f>
        <v>0</v>
      </c>
      <c r="I38" s="96">
        <v>0.12</v>
      </c>
      <c r="J38" s="86">
        <f>0</f>
        <v>0</v>
      </c>
      <c r="L38" s="32"/>
    </row>
    <row r="39" spans="2:12" s="1" customFormat="1" ht="14.45" hidden="1" customHeight="1">
      <c r="B39" s="32"/>
      <c r="E39" s="27" t="s">
        <v>49</v>
      </c>
      <c r="F39" s="86">
        <f>ROUND((SUM(BI125:BI243)),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940</v>
      </c>
      <c r="F87" s="251"/>
      <c r="G87" s="251"/>
      <c r="H87" s="251"/>
      <c r="L87" s="32"/>
    </row>
    <row r="88" spans="2:12" s="1" customFormat="1" ht="12" customHeight="1">
      <c r="B88" s="32"/>
      <c r="C88" s="27" t="s">
        <v>224</v>
      </c>
      <c r="L88" s="32"/>
    </row>
    <row r="89" spans="2:12" s="1" customFormat="1" ht="30" customHeight="1">
      <c r="B89" s="32"/>
      <c r="E89" s="230" t="str">
        <f>E11</f>
        <v>F.2.103.2 - Elektro-technologická část - biologické čištění OV+DN - udržovací práce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J125</f>
        <v>0</v>
      </c>
      <c r="L98" s="32"/>
      <c r="AU98" s="17" t="s">
        <v>231</v>
      </c>
    </row>
    <row r="99" spans="2:47" s="8" customFormat="1" ht="24.95" customHeight="1">
      <c r="B99" s="108"/>
      <c r="D99" s="109" t="s">
        <v>295</v>
      </c>
      <c r="E99" s="110"/>
      <c r="F99" s="110"/>
      <c r="G99" s="110"/>
      <c r="H99" s="110"/>
      <c r="I99" s="110"/>
      <c r="J99" s="111">
        <f>J126</f>
        <v>0</v>
      </c>
      <c r="L99" s="108"/>
    </row>
    <row r="100" spans="2:47" s="11" customFormat="1" ht="19.899999999999999" customHeight="1">
      <c r="B100" s="151"/>
      <c r="D100" s="152" t="s">
        <v>1041</v>
      </c>
      <c r="E100" s="153"/>
      <c r="F100" s="153"/>
      <c r="G100" s="153"/>
      <c r="H100" s="153"/>
      <c r="I100" s="153"/>
      <c r="J100" s="154">
        <f>J127</f>
        <v>0</v>
      </c>
      <c r="L100" s="151"/>
    </row>
    <row r="101" spans="2:47" s="11" customFormat="1" ht="19.899999999999999" customHeight="1">
      <c r="B101" s="151"/>
      <c r="D101" s="152" t="s">
        <v>1042</v>
      </c>
      <c r="E101" s="153"/>
      <c r="F101" s="153"/>
      <c r="G101" s="153"/>
      <c r="H101" s="153"/>
      <c r="I101" s="153"/>
      <c r="J101" s="154">
        <f>J218</f>
        <v>0</v>
      </c>
      <c r="L101" s="151"/>
    </row>
    <row r="102" spans="2:47" s="11" customFormat="1" ht="19.899999999999999" customHeight="1">
      <c r="B102" s="151"/>
      <c r="D102" s="152" t="s">
        <v>1043</v>
      </c>
      <c r="E102" s="153"/>
      <c r="F102" s="153"/>
      <c r="G102" s="153"/>
      <c r="H102" s="153"/>
      <c r="I102" s="153"/>
      <c r="J102" s="154">
        <f>J227</f>
        <v>0</v>
      </c>
      <c r="L102" s="151"/>
    </row>
    <row r="103" spans="2:47" s="11" customFormat="1" ht="19.899999999999999" customHeight="1">
      <c r="B103" s="151"/>
      <c r="D103" s="152" t="s">
        <v>1044</v>
      </c>
      <c r="E103" s="153"/>
      <c r="F103" s="153"/>
      <c r="G103" s="153"/>
      <c r="H103" s="153"/>
      <c r="I103" s="153"/>
      <c r="J103" s="154">
        <f>J236</f>
        <v>0</v>
      </c>
      <c r="L103" s="151"/>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233</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2" t="str">
        <f>E7</f>
        <v>MLADÁ BOLESLAV ČOV II - REKONSTRUKCE</v>
      </c>
      <c r="F113" s="253"/>
      <c r="G113" s="253"/>
      <c r="H113" s="253"/>
      <c r="L113" s="32"/>
    </row>
    <row r="114" spans="2:65" ht="12" customHeight="1">
      <c r="B114" s="20"/>
      <c r="C114" s="27" t="s">
        <v>222</v>
      </c>
      <c r="L114" s="20"/>
    </row>
    <row r="115" spans="2:65" s="1" customFormat="1" ht="16.5" customHeight="1">
      <c r="B115" s="32"/>
      <c r="E115" s="252" t="s">
        <v>940</v>
      </c>
      <c r="F115" s="251"/>
      <c r="G115" s="251"/>
      <c r="H115" s="251"/>
      <c r="L115" s="32"/>
    </row>
    <row r="116" spans="2:65" s="1" customFormat="1" ht="12" customHeight="1">
      <c r="B116" s="32"/>
      <c r="C116" s="27" t="s">
        <v>224</v>
      </c>
      <c r="L116" s="32"/>
    </row>
    <row r="117" spans="2:65" s="1" customFormat="1" ht="30" customHeight="1">
      <c r="B117" s="32"/>
      <c r="E117" s="230" t="str">
        <f>E11</f>
        <v>F.2.103.2 - Elektro-technologická část - biologické čištění OV+DN - udržovací práce</v>
      </c>
      <c r="F117" s="251"/>
      <c r="G117" s="251"/>
      <c r="H117" s="251"/>
      <c r="L117" s="32"/>
    </row>
    <row r="118" spans="2:65" s="1" customFormat="1" ht="6.95" customHeight="1">
      <c r="B118" s="32"/>
      <c r="L118" s="32"/>
    </row>
    <row r="119" spans="2:65" s="1" customFormat="1" ht="12" customHeight="1">
      <c r="B119" s="32"/>
      <c r="C119" s="27" t="s">
        <v>20</v>
      </c>
      <c r="F119" s="25" t="str">
        <f>F14</f>
        <v>Mladá Boleslav</v>
      </c>
      <c r="I119" s="27" t="s">
        <v>22</v>
      </c>
      <c r="J119" s="52" t="str">
        <f>IF(J14="","",J14)</f>
        <v>30. 10. 2024</v>
      </c>
      <c r="L119" s="32"/>
    </row>
    <row r="120" spans="2:65" s="1" customFormat="1" ht="6.95" customHeight="1">
      <c r="B120" s="32"/>
      <c r="L120" s="32"/>
    </row>
    <row r="121" spans="2:65" s="1" customFormat="1" ht="40.15" customHeight="1">
      <c r="B121" s="32"/>
      <c r="C121" s="27" t="s">
        <v>24</v>
      </c>
      <c r="F121" s="25" t="str">
        <f>E17</f>
        <v>VaK Mladá Boleslav a.s., Čechova 1151, Ml.Boleslav</v>
      </c>
      <c r="I121" s="27" t="s">
        <v>32</v>
      </c>
      <c r="J121" s="30" t="str">
        <f>E23</f>
        <v>Aquaprocon s.r.o. divize Praha, Dukelských hrdinů</v>
      </c>
      <c r="L121" s="32"/>
    </row>
    <row r="122" spans="2:65" s="1" customFormat="1" ht="15.2" customHeight="1">
      <c r="B122" s="32"/>
      <c r="C122" s="27" t="s">
        <v>30</v>
      </c>
      <c r="F122" s="25" t="str">
        <f>IF(E20="","",E20)</f>
        <v>Vyplň údaj</v>
      </c>
      <c r="I122" s="27" t="s">
        <v>37</v>
      </c>
      <c r="J122" s="30" t="str">
        <f>E26</f>
        <v>ing. Jaroslav Bedáň</v>
      </c>
      <c r="L122" s="32"/>
    </row>
    <row r="123" spans="2:65" s="1" customFormat="1" ht="10.35" customHeight="1">
      <c r="B123" s="32"/>
      <c r="L123" s="32"/>
    </row>
    <row r="124" spans="2:65" s="9" customFormat="1" ht="29.25" customHeight="1">
      <c r="B124" s="112"/>
      <c r="C124" s="113" t="s">
        <v>234</v>
      </c>
      <c r="D124" s="114" t="s">
        <v>65</v>
      </c>
      <c r="E124" s="114" t="s">
        <v>61</v>
      </c>
      <c r="F124" s="114" t="s">
        <v>62</v>
      </c>
      <c r="G124" s="114" t="s">
        <v>235</v>
      </c>
      <c r="H124" s="114" t="s">
        <v>236</v>
      </c>
      <c r="I124" s="114" t="s">
        <v>237</v>
      </c>
      <c r="J124" s="114" t="s">
        <v>229</v>
      </c>
      <c r="K124" s="115" t="s">
        <v>238</v>
      </c>
      <c r="L124" s="112"/>
      <c r="M124" s="59" t="s">
        <v>1</v>
      </c>
      <c r="N124" s="60" t="s">
        <v>44</v>
      </c>
      <c r="O124" s="60" t="s">
        <v>239</v>
      </c>
      <c r="P124" s="60" t="s">
        <v>240</v>
      </c>
      <c r="Q124" s="60" t="s">
        <v>241</v>
      </c>
      <c r="R124" s="60" t="s">
        <v>242</v>
      </c>
      <c r="S124" s="60" t="s">
        <v>243</v>
      </c>
      <c r="T124" s="61" t="s">
        <v>244</v>
      </c>
    </row>
    <row r="125" spans="2:65" s="1" customFormat="1" ht="22.9" customHeight="1">
      <c r="B125" s="32"/>
      <c r="C125" s="64" t="s">
        <v>245</v>
      </c>
      <c r="J125" s="116">
        <f>BK125</f>
        <v>0</v>
      </c>
      <c r="L125" s="32"/>
      <c r="M125" s="62"/>
      <c r="N125" s="53"/>
      <c r="O125" s="53"/>
      <c r="P125" s="117">
        <f>P126</f>
        <v>0</v>
      </c>
      <c r="Q125" s="53"/>
      <c r="R125" s="117">
        <f>R126</f>
        <v>0</v>
      </c>
      <c r="S125" s="53"/>
      <c r="T125" s="118">
        <f>T126</f>
        <v>0</v>
      </c>
      <c r="AT125" s="17" t="s">
        <v>79</v>
      </c>
      <c r="AU125" s="17" t="s">
        <v>231</v>
      </c>
      <c r="BK125" s="119">
        <f>BK126</f>
        <v>0</v>
      </c>
    </row>
    <row r="126" spans="2:65" s="10" customFormat="1" ht="25.9" customHeight="1">
      <c r="B126" s="120"/>
      <c r="D126" s="121" t="s">
        <v>79</v>
      </c>
      <c r="E126" s="122" t="s">
        <v>301</v>
      </c>
      <c r="F126" s="122" t="s">
        <v>302</v>
      </c>
      <c r="I126" s="123"/>
      <c r="J126" s="124">
        <f>BK126</f>
        <v>0</v>
      </c>
      <c r="L126" s="120"/>
      <c r="M126" s="125"/>
      <c r="P126" s="126">
        <f>P127+P218+P227+P236</f>
        <v>0</v>
      </c>
      <c r="R126" s="126">
        <f>R127+R218+R227+R236</f>
        <v>0</v>
      </c>
      <c r="T126" s="127">
        <f>T127+T218+T227+T236</f>
        <v>0</v>
      </c>
      <c r="AR126" s="121" t="s">
        <v>247</v>
      </c>
      <c r="AT126" s="128" t="s">
        <v>79</v>
      </c>
      <c r="AU126" s="128" t="s">
        <v>80</v>
      </c>
      <c r="AY126" s="121" t="s">
        <v>248</v>
      </c>
      <c r="BK126" s="129">
        <f>BK127+BK218+BK227+BK236</f>
        <v>0</v>
      </c>
    </row>
    <row r="127" spans="2:65" s="10" customFormat="1" ht="22.9" customHeight="1">
      <c r="B127" s="120"/>
      <c r="D127" s="121" t="s">
        <v>79</v>
      </c>
      <c r="E127" s="155" t="s">
        <v>1045</v>
      </c>
      <c r="F127" s="155" t="s">
        <v>482</v>
      </c>
      <c r="I127" s="123"/>
      <c r="J127" s="156">
        <f>BK127</f>
        <v>0</v>
      </c>
      <c r="L127" s="120"/>
      <c r="M127" s="125"/>
      <c r="P127" s="126">
        <f>SUM(P128:P217)</f>
        <v>0</v>
      </c>
      <c r="R127" s="126">
        <f>SUM(R128:R217)</f>
        <v>0</v>
      </c>
      <c r="T127" s="127">
        <f>SUM(T128:T217)</f>
        <v>0</v>
      </c>
      <c r="AR127" s="121" t="s">
        <v>247</v>
      </c>
      <c r="AT127" s="128" t="s">
        <v>79</v>
      </c>
      <c r="AU127" s="128" t="s">
        <v>87</v>
      </c>
      <c r="AY127" s="121" t="s">
        <v>248</v>
      </c>
      <c r="BK127" s="129">
        <f>SUM(BK128:BK217)</f>
        <v>0</v>
      </c>
    </row>
    <row r="128" spans="2:65" s="1" customFormat="1" ht="21.75" customHeight="1">
      <c r="B128" s="32"/>
      <c r="C128" s="130" t="s">
        <v>87</v>
      </c>
      <c r="D128" s="130" t="s">
        <v>249</v>
      </c>
      <c r="E128" s="131" t="s">
        <v>1046</v>
      </c>
      <c r="F128" s="132" t="s">
        <v>1047</v>
      </c>
      <c r="G128" s="133" t="s">
        <v>258</v>
      </c>
      <c r="H128" s="134">
        <v>1</v>
      </c>
      <c r="I128" s="135"/>
      <c r="J128" s="136">
        <f>ROUND(I128*H128,2)</f>
        <v>0</v>
      </c>
      <c r="K128" s="132" t="s">
        <v>1</v>
      </c>
      <c r="L128" s="32"/>
      <c r="M128" s="137" t="s">
        <v>1</v>
      </c>
      <c r="N128" s="138" t="s">
        <v>45</v>
      </c>
      <c r="P128" s="139">
        <f>O128*H128</f>
        <v>0</v>
      </c>
      <c r="Q128" s="139">
        <v>0</v>
      </c>
      <c r="R128" s="139">
        <f>Q128*H128</f>
        <v>0</v>
      </c>
      <c r="S128" s="139">
        <v>0</v>
      </c>
      <c r="T128" s="140">
        <f>S128*H128</f>
        <v>0</v>
      </c>
      <c r="AR128" s="141" t="s">
        <v>253</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253</v>
      </c>
      <c r="BM128" s="141" t="s">
        <v>1048</v>
      </c>
    </row>
    <row r="129" spans="2:65" s="1" customFormat="1" ht="78">
      <c r="B129" s="32"/>
      <c r="D129" s="143" t="s">
        <v>255</v>
      </c>
      <c r="F129" s="144" t="s">
        <v>1049</v>
      </c>
      <c r="I129" s="145"/>
      <c r="L129" s="32"/>
      <c r="M129" s="146"/>
      <c r="T129" s="56"/>
      <c r="AT129" s="17" t="s">
        <v>255</v>
      </c>
      <c r="AU129" s="17" t="s">
        <v>89</v>
      </c>
    </row>
    <row r="130" spans="2:65" s="1" customFormat="1" ht="21.75" customHeight="1">
      <c r="B130" s="32"/>
      <c r="C130" s="130" t="s">
        <v>89</v>
      </c>
      <c r="D130" s="130" t="s">
        <v>249</v>
      </c>
      <c r="E130" s="131" t="s">
        <v>1050</v>
      </c>
      <c r="F130" s="132" t="s">
        <v>1051</v>
      </c>
      <c r="G130" s="133" t="s">
        <v>258</v>
      </c>
      <c r="H130" s="134">
        <v>1</v>
      </c>
      <c r="I130" s="135"/>
      <c r="J130" s="136">
        <f>ROUND(I130*H130,2)</f>
        <v>0</v>
      </c>
      <c r="K130" s="132" t="s">
        <v>1</v>
      </c>
      <c r="L130" s="32"/>
      <c r="M130" s="137" t="s">
        <v>1</v>
      </c>
      <c r="N130" s="138" t="s">
        <v>45</v>
      </c>
      <c r="P130" s="139">
        <f>O130*H130</f>
        <v>0</v>
      </c>
      <c r="Q130" s="139">
        <v>0</v>
      </c>
      <c r="R130" s="139">
        <f>Q130*H130</f>
        <v>0</v>
      </c>
      <c r="S130" s="139">
        <v>0</v>
      </c>
      <c r="T130" s="140">
        <f>S130*H130</f>
        <v>0</v>
      </c>
      <c r="AR130" s="141" t="s">
        <v>253</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253</v>
      </c>
      <c r="BM130" s="141" t="s">
        <v>1052</v>
      </c>
    </row>
    <row r="131" spans="2:65" s="1" customFormat="1" ht="78">
      <c r="B131" s="32"/>
      <c r="D131" s="143" t="s">
        <v>255</v>
      </c>
      <c r="F131" s="144" t="s">
        <v>1053</v>
      </c>
      <c r="I131" s="145"/>
      <c r="L131" s="32"/>
      <c r="M131" s="146"/>
      <c r="T131" s="56"/>
      <c r="AT131" s="17" t="s">
        <v>255</v>
      </c>
      <c r="AU131" s="17" t="s">
        <v>89</v>
      </c>
    </row>
    <row r="132" spans="2:65" s="1" customFormat="1" ht="21.75" customHeight="1">
      <c r="B132" s="32"/>
      <c r="C132" s="130" t="s">
        <v>247</v>
      </c>
      <c r="D132" s="130" t="s">
        <v>249</v>
      </c>
      <c r="E132" s="131" t="s">
        <v>1054</v>
      </c>
      <c r="F132" s="132" t="s">
        <v>1055</v>
      </c>
      <c r="G132" s="133" t="s">
        <v>258</v>
      </c>
      <c r="H132" s="134">
        <v>1</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1056</v>
      </c>
    </row>
    <row r="133" spans="2:65" s="1" customFormat="1" ht="68.25">
      <c r="B133" s="32"/>
      <c r="D133" s="143" t="s">
        <v>255</v>
      </c>
      <c r="F133" s="144" t="s">
        <v>1057</v>
      </c>
      <c r="I133" s="145"/>
      <c r="L133" s="32"/>
      <c r="M133" s="146"/>
      <c r="T133" s="56"/>
      <c r="AT133" s="17" t="s">
        <v>255</v>
      </c>
      <c r="AU133" s="17" t="s">
        <v>89</v>
      </c>
    </row>
    <row r="134" spans="2:65" s="1" customFormat="1" ht="21.75" customHeight="1">
      <c r="B134" s="32"/>
      <c r="C134" s="130" t="s">
        <v>264</v>
      </c>
      <c r="D134" s="130" t="s">
        <v>249</v>
      </c>
      <c r="E134" s="131" t="s">
        <v>1058</v>
      </c>
      <c r="F134" s="132" t="s">
        <v>1059</v>
      </c>
      <c r="G134" s="133" t="s">
        <v>258</v>
      </c>
      <c r="H134" s="134">
        <v>1</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1060</v>
      </c>
    </row>
    <row r="135" spans="2:65" s="1" customFormat="1" ht="78">
      <c r="B135" s="32"/>
      <c r="D135" s="143" t="s">
        <v>255</v>
      </c>
      <c r="F135" s="144" t="s">
        <v>1061</v>
      </c>
      <c r="I135" s="145"/>
      <c r="L135" s="32"/>
      <c r="M135" s="146"/>
      <c r="T135" s="56"/>
      <c r="AT135" s="17" t="s">
        <v>255</v>
      </c>
      <c r="AU135" s="17" t="s">
        <v>89</v>
      </c>
    </row>
    <row r="136" spans="2:65" s="1" customFormat="1" ht="24.2" customHeight="1">
      <c r="B136" s="32"/>
      <c r="C136" s="130" t="s">
        <v>269</v>
      </c>
      <c r="D136" s="130" t="s">
        <v>249</v>
      </c>
      <c r="E136" s="131" t="s">
        <v>1062</v>
      </c>
      <c r="F136" s="132" t="s">
        <v>1063</v>
      </c>
      <c r="G136" s="133" t="s">
        <v>258</v>
      </c>
      <c r="H136" s="134">
        <v>1</v>
      </c>
      <c r="I136" s="135"/>
      <c r="J136" s="136">
        <f>ROUND(I136*H136,2)</f>
        <v>0</v>
      </c>
      <c r="K136" s="132" t="s">
        <v>1</v>
      </c>
      <c r="L136" s="32"/>
      <c r="M136" s="137" t="s">
        <v>1</v>
      </c>
      <c r="N136" s="138" t="s">
        <v>45</v>
      </c>
      <c r="P136" s="139">
        <f>O136*H136</f>
        <v>0</v>
      </c>
      <c r="Q136" s="139">
        <v>0</v>
      </c>
      <c r="R136" s="139">
        <f>Q136*H136</f>
        <v>0</v>
      </c>
      <c r="S136" s="139">
        <v>0</v>
      </c>
      <c r="T136" s="140">
        <f>S136*H136</f>
        <v>0</v>
      </c>
      <c r="AR136" s="141" t="s">
        <v>253</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253</v>
      </c>
      <c r="BM136" s="141" t="s">
        <v>1064</v>
      </c>
    </row>
    <row r="137" spans="2:65" s="1" customFormat="1" ht="87.75">
      <c r="B137" s="32"/>
      <c r="D137" s="143" t="s">
        <v>255</v>
      </c>
      <c r="F137" s="144" t="s">
        <v>1065</v>
      </c>
      <c r="I137" s="145"/>
      <c r="L137" s="32"/>
      <c r="M137" s="146"/>
      <c r="T137" s="56"/>
      <c r="AT137" s="17" t="s">
        <v>255</v>
      </c>
      <c r="AU137" s="17" t="s">
        <v>89</v>
      </c>
    </row>
    <row r="138" spans="2:65" s="1" customFormat="1" ht="24.2" customHeight="1">
      <c r="B138" s="32"/>
      <c r="C138" s="130" t="s">
        <v>274</v>
      </c>
      <c r="D138" s="130" t="s">
        <v>249</v>
      </c>
      <c r="E138" s="131" t="s">
        <v>1066</v>
      </c>
      <c r="F138" s="132" t="s">
        <v>1067</v>
      </c>
      <c r="G138" s="133" t="s">
        <v>258</v>
      </c>
      <c r="H138" s="134">
        <v>1</v>
      </c>
      <c r="I138" s="135"/>
      <c r="J138" s="136">
        <f>ROUND(I138*H138,2)</f>
        <v>0</v>
      </c>
      <c r="K138" s="132" t="s">
        <v>1</v>
      </c>
      <c r="L138" s="32"/>
      <c r="M138" s="137" t="s">
        <v>1</v>
      </c>
      <c r="N138" s="138" t="s">
        <v>45</v>
      </c>
      <c r="P138" s="139">
        <f>O138*H138</f>
        <v>0</v>
      </c>
      <c r="Q138" s="139">
        <v>0</v>
      </c>
      <c r="R138" s="139">
        <f>Q138*H138</f>
        <v>0</v>
      </c>
      <c r="S138" s="139">
        <v>0</v>
      </c>
      <c r="T138" s="140">
        <f>S138*H138</f>
        <v>0</v>
      </c>
      <c r="AR138" s="141" t="s">
        <v>253</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253</v>
      </c>
      <c r="BM138" s="141" t="s">
        <v>1068</v>
      </c>
    </row>
    <row r="139" spans="2:65" s="1" customFormat="1" ht="87.75">
      <c r="B139" s="32"/>
      <c r="D139" s="143" t="s">
        <v>255</v>
      </c>
      <c r="F139" s="144" t="s">
        <v>1069</v>
      </c>
      <c r="I139" s="145"/>
      <c r="L139" s="32"/>
      <c r="M139" s="146"/>
      <c r="T139" s="56"/>
      <c r="AT139" s="17" t="s">
        <v>255</v>
      </c>
      <c r="AU139" s="17" t="s">
        <v>89</v>
      </c>
    </row>
    <row r="140" spans="2:65" s="1" customFormat="1" ht="24.2" customHeight="1">
      <c r="B140" s="32"/>
      <c r="C140" s="130" t="s">
        <v>278</v>
      </c>
      <c r="D140" s="130" t="s">
        <v>249</v>
      </c>
      <c r="E140" s="131" t="s">
        <v>1070</v>
      </c>
      <c r="F140" s="132" t="s">
        <v>1071</v>
      </c>
      <c r="G140" s="133" t="s">
        <v>258</v>
      </c>
      <c r="H140" s="134">
        <v>1</v>
      </c>
      <c r="I140" s="135"/>
      <c r="J140" s="136">
        <f>ROUND(I140*H140,2)</f>
        <v>0</v>
      </c>
      <c r="K140" s="132" t="s">
        <v>1</v>
      </c>
      <c r="L140" s="32"/>
      <c r="M140" s="137" t="s">
        <v>1</v>
      </c>
      <c r="N140" s="138" t="s">
        <v>45</v>
      </c>
      <c r="P140" s="139">
        <f>O140*H140</f>
        <v>0</v>
      </c>
      <c r="Q140" s="139">
        <v>0</v>
      </c>
      <c r="R140" s="139">
        <f>Q140*H140</f>
        <v>0</v>
      </c>
      <c r="S140" s="139">
        <v>0</v>
      </c>
      <c r="T140" s="140">
        <f>S140*H140</f>
        <v>0</v>
      </c>
      <c r="AR140" s="141" t="s">
        <v>253</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253</v>
      </c>
      <c r="BM140" s="141" t="s">
        <v>1072</v>
      </c>
    </row>
    <row r="141" spans="2:65" s="1" customFormat="1" ht="97.5">
      <c r="B141" s="32"/>
      <c r="D141" s="143" t="s">
        <v>255</v>
      </c>
      <c r="F141" s="144" t="s">
        <v>1073</v>
      </c>
      <c r="I141" s="145"/>
      <c r="L141" s="32"/>
      <c r="M141" s="146"/>
      <c r="T141" s="56"/>
      <c r="AT141" s="17" t="s">
        <v>255</v>
      </c>
      <c r="AU141" s="17" t="s">
        <v>89</v>
      </c>
    </row>
    <row r="142" spans="2:65" s="1" customFormat="1" ht="21.75" customHeight="1">
      <c r="B142" s="32"/>
      <c r="C142" s="130" t="s">
        <v>283</v>
      </c>
      <c r="D142" s="130" t="s">
        <v>249</v>
      </c>
      <c r="E142" s="131" t="s">
        <v>1074</v>
      </c>
      <c r="F142" s="132" t="s">
        <v>1075</v>
      </c>
      <c r="G142" s="133" t="s">
        <v>258</v>
      </c>
      <c r="H142" s="134">
        <v>1</v>
      </c>
      <c r="I142" s="135"/>
      <c r="J142" s="136">
        <f>ROUND(I142*H142,2)</f>
        <v>0</v>
      </c>
      <c r="K142" s="132" t="s">
        <v>1</v>
      </c>
      <c r="L142" s="32"/>
      <c r="M142" s="137" t="s">
        <v>1</v>
      </c>
      <c r="N142" s="138" t="s">
        <v>45</v>
      </c>
      <c r="P142" s="139">
        <f>O142*H142</f>
        <v>0</v>
      </c>
      <c r="Q142" s="139">
        <v>0</v>
      </c>
      <c r="R142" s="139">
        <f>Q142*H142</f>
        <v>0</v>
      </c>
      <c r="S142" s="139">
        <v>0</v>
      </c>
      <c r="T142" s="140">
        <f>S142*H142</f>
        <v>0</v>
      </c>
      <c r="AR142" s="141" t="s">
        <v>253</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253</v>
      </c>
      <c r="BM142" s="141" t="s">
        <v>1076</v>
      </c>
    </row>
    <row r="143" spans="2:65" s="1" customFormat="1" ht="87.75">
      <c r="B143" s="32"/>
      <c r="D143" s="143" t="s">
        <v>255</v>
      </c>
      <c r="F143" s="144" t="s">
        <v>1077</v>
      </c>
      <c r="I143" s="145"/>
      <c r="L143" s="32"/>
      <c r="M143" s="146"/>
      <c r="T143" s="56"/>
      <c r="AT143" s="17" t="s">
        <v>255</v>
      </c>
      <c r="AU143" s="17" t="s">
        <v>89</v>
      </c>
    </row>
    <row r="144" spans="2:65" s="1" customFormat="1" ht="21.75" customHeight="1">
      <c r="B144" s="32"/>
      <c r="C144" s="130" t="s">
        <v>288</v>
      </c>
      <c r="D144" s="130" t="s">
        <v>249</v>
      </c>
      <c r="E144" s="131" t="s">
        <v>1078</v>
      </c>
      <c r="F144" s="132" t="s">
        <v>1079</v>
      </c>
      <c r="G144" s="133" t="s">
        <v>258</v>
      </c>
      <c r="H144" s="134">
        <v>1</v>
      </c>
      <c r="I144" s="135"/>
      <c r="J144" s="136">
        <f>ROUND(I144*H144,2)</f>
        <v>0</v>
      </c>
      <c r="K144" s="132" t="s">
        <v>1</v>
      </c>
      <c r="L144" s="32"/>
      <c r="M144" s="137" t="s">
        <v>1</v>
      </c>
      <c r="N144" s="138" t="s">
        <v>45</v>
      </c>
      <c r="P144" s="139">
        <f>O144*H144</f>
        <v>0</v>
      </c>
      <c r="Q144" s="139">
        <v>0</v>
      </c>
      <c r="R144" s="139">
        <f>Q144*H144</f>
        <v>0</v>
      </c>
      <c r="S144" s="139">
        <v>0</v>
      </c>
      <c r="T144" s="140">
        <f>S144*H144</f>
        <v>0</v>
      </c>
      <c r="AR144" s="141" t="s">
        <v>253</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253</v>
      </c>
      <c r="BM144" s="141" t="s">
        <v>1080</v>
      </c>
    </row>
    <row r="145" spans="2:65" s="1" customFormat="1" ht="87.75">
      <c r="B145" s="32"/>
      <c r="D145" s="143" t="s">
        <v>255</v>
      </c>
      <c r="F145" s="144" t="s">
        <v>1081</v>
      </c>
      <c r="I145" s="145"/>
      <c r="L145" s="32"/>
      <c r="M145" s="146"/>
      <c r="T145" s="56"/>
      <c r="AT145" s="17" t="s">
        <v>255</v>
      </c>
      <c r="AU145" s="17" t="s">
        <v>89</v>
      </c>
    </row>
    <row r="146" spans="2:65" s="1" customFormat="1" ht="16.5" customHeight="1">
      <c r="B146" s="32"/>
      <c r="C146" s="130" t="s">
        <v>336</v>
      </c>
      <c r="D146" s="130" t="s">
        <v>249</v>
      </c>
      <c r="E146" s="131" t="s">
        <v>1082</v>
      </c>
      <c r="F146" s="132" t="s">
        <v>532</v>
      </c>
      <c r="G146" s="133" t="s">
        <v>528</v>
      </c>
      <c r="H146" s="134">
        <v>541</v>
      </c>
      <c r="I146" s="135"/>
      <c r="J146" s="136">
        <f t="shared" ref="J146:J178" si="0">ROUND(I146*H146,2)</f>
        <v>0</v>
      </c>
      <c r="K146" s="132" t="s">
        <v>1</v>
      </c>
      <c r="L146" s="32"/>
      <c r="M146" s="137" t="s">
        <v>1</v>
      </c>
      <c r="N146" s="138" t="s">
        <v>45</v>
      </c>
      <c r="P146" s="139">
        <f t="shared" ref="P146:P178" si="1">O146*H146</f>
        <v>0</v>
      </c>
      <c r="Q146" s="139">
        <v>0</v>
      </c>
      <c r="R146" s="139">
        <f t="shared" ref="R146:R178" si="2">Q146*H146</f>
        <v>0</v>
      </c>
      <c r="S146" s="139">
        <v>0</v>
      </c>
      <c r="T146" s="140">
        <f t="shared" ref="T146:T178" si="3">S146*H146</f>
        <v>0</v>
      </c>
      <c r="AR146" s="141" t="s">
        <v>253</v>
      </c>
      <c r="AT146" s="141" t="s">
        <v>249</v>
      </c>
      <c r="AU146" s="141" t="s">
        <v>89</v>
      </c>
      <c r="AY146" s="17" t="s">
        <v>248</v>
      </c>
      <c r="BE146" s="142">
        <f t="shared" ref="BE146:BE178" si="4">IF(N146="základní",J146,0)</f>
        <v>0</v>
      </c>
      <c r="BF146" s="142">
        <f t="shared" ref="BF146:BF178" si="5">IF(N146="snížená",J146,0)</f>
        <v>0</v>
      </c>
      <c r="BG146" s="142">
        <f t="shared" ref="BG146:BG178" si="6">IF(N146="zákl. přenesená",J146,0)</f>
        <v>0</v>
      </c>
      <c r="BH146" s="142">
        <f t="shared" ref="BH146:BH178" si="7">IF(N146="sníž. přenesená",J146,0)</f>
        <v>0</v>
      </c>
      <c r="BI146" s="142">
        <f t="shared" ref="BI146:BI178" si="8">IF(N146="nulová",J146,0)</f>
        <v>0</v>
      </c>
      <c r="BJ146" s="17" t="s">
        <v>87</v>
      </c>
      <c r="BK146" s="142">
        <f t="shared" ref="BK146:BK178" si="9">ROUND(I146*H146,2)</f>
        <v>0</v>
      </c>
      <c r="BL146" s="17" t="s">
        <v>253</v>
      </c>
      <c r="BM146" s="141" t="s">
        <v>1083</v>
      </c>
    </row>
    <row r="147" spans="2:65" s="1" customFormat="1" ht="16.5" customHeight="1">
      <c r="B147" s="32"/>
      <c r="C147" s="130" t="s">
        <v>340</v>
      </c>
      <c r="D147" s="130" t="s">
        <v>249</v>
      </c>
      <c r="E147" s="131" t="s">
        <v>1084</v>
      </c>
      <c r="F147" s="132" t="s">
        <v>1085</v>
      </c>
      <c r="G147" s="133" t="s">
        <v>528</v>
      </c>
      <c r="H147" s="134">
        <v>495</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1086</v>
      </c>
    </row>
    <row r="148" spans="2:65" s="1" customFormat="1" ht="16.5" customHeight="1">
      <c r="B148" s="32"/>
      <c r="C148" s="130" t="s">
        <v>8</v>
      </c>
      <c r="D148" s="130" t="s">
        <v>249</v>
      </c>
      <c r="E148" s="131" t="s">
        <v>1087</v>
      </c>
      <c r="F148" s="132" t="s">
        <v>1088</v>
      </c>
      <c r="G148" s="133" t="s">
        <v>528</v>
      </c>
      <c r="H148" s="134">
        <v>676</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1089</v>
      </c>
    </row>
    <row r="149" spans="2:65" s="1" customFormat="1" ht="16.5" customHeight="1">
      <c r="B149" s="32"/>
      <c r="C149" s="130" t="s">
        <v>347</v>
      </c>
      <c r="D149" s="130" t="s">
        <v>249</v>
      </c>
      <c r="E149" s="131" t="s">
        <v>1090</v>
      </c>
      <c r="F149" s="132" t="s">
        <v>540</v>
      </c>
      <c r="G149" s="133" t="s">
        <v>528</v>
      </c>
      <c r="H149" s="134">
        <v>598</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1091</v>
      </c>
    </row>
    <row r="150" spans="2:65" s="1" customFormat="1" ht="21.75" customHeight="1">
      <c r="B150" s="32"/>
      <c r="C150" s="130" t="s">
        <v>351</v>
      </c>
      <c r="D150" s="130" t="s">
        <v>249</v>
      </c>
      <c r="E150" s="131" t="s">
        <v>1092</v>
      </c>
      <c r="F150" s="132" t="s">
        <v>878</v>
      </c>
      <c r="G150" s="133" t="s">
        <v>528</v>
      </c>
      <c r="H150" s="134">
        <v>3220</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1093</v>
      </c>
    </row>
    <row r="151" spans="2:65" s="1" customFormat="1" ht="16.5" customHeight="1">
      <c r="B151" s="32"/>
      <c r="C151" s="130" t="s">
        <v>355</v>
      </c>
      <c r="D151" s="130" t="s">
        <v>249</v>
      </c>
      <c r="E151" s="131" t="s">
        <v>1094</v>
      </c>
      <c r="F151" s="132" t="s">
        <v>880</v>
      </c>
      <c r="G151" s="133" t="s">
        <v>528</v>
      </c>
      <c r="H151" s="134">
        <v>518</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1095</v>
      </c>
    </row>
    <row r="152" spans="2:65" s="1" customFormat="1" ht="16.5" customHeight="1">
      <c r="B152" s="32"/>
      <c r="C152" s="130" t="s">
        <v>359</v>
      </c>
      <c r="D152" s="130" t="s">
        <v>249</v>
      </c>
      <c r="E152" s="131" t="s">
        <v>1096</v>
      </c>
      <c r="F152" s="132" t="s">
        <v>1097</v>
      </c>
      <c r="G152" s="133" t="s">
        <v>528</v>
      </c>
      <c r="H152" s="134">
        <v>276</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1098</v>
      </c>
    </row>
    <row r="153" spans="2:65" s="1" customFormat="1" ht="16.5" customHeight="1">
      <c r="B153" s="32"/>
      <c r="C153" s="130" t="s">
        <v>363</v>
      </c>
      <c r="D153" s="130" t="s">
        <v>249</v>
      </c>
      <c r="E153" s="131" t="s">
        <v>1099</v>
      </c>
      <c r="F153" s="132" t="s">
        <v>548</v>
      </c>
      <c r="G153" s="133" t="s">
        <v>528</v>
      </c>
      <c r="H153" s="134">
        <v>955</v>
      </c>
      <c r="I153" s="135"/>
      <c r="J153" s="136">
        <f t="shared" si="0"/>
        <v>0</v>
      </c>
      <c r="K153" s="132" t="s">
        <v>1</v>
      </c>
      <c r="L153" s="32"/>
      <c r="M153" s="137" t="s">
        <v>1</v>
      </c>
      <c r="N153" s="138" t="s">
        <v>45</v>
      </c>
      <c r="P153" s="139">
        <f t="shared" si="1"/>
        <v>0</v>
      </c>
      <c r="Q153" s="139">
        <v>0</v>
      </c>
      <c r="R153" s="139">
        <f t="shared" si="2"/>
        <v>0</v>
      </c>
      <c r="S153" s="139">
        <v>0</v>
      </c>
      <c r="T153" s="14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1100</v>
      </c>
    </row>
    <row r="154" spans="2:65" s="1" customFormat="1" ht="16.5" customHeight="1">
      <c r="B154" s="32"/>
      <c r="C154" s="130" t="s">
        <v>367</v>
      </c>
      <c r="D154" s="130" t="s">
        <v>249</v>
      </c>
      <c r="E154" s="131" t="s">
        <v>1101</v>
      </c>
      <c r="F154" s="132" t="s">
        <v>1102</v>
      </c>
      <c r="G154" s="133" t="s">
        <v>528</v>
      </c>
      <c r="H154" s="134">
        <v>276</v>
      </c>
      <c r="I154" s="135"/>
      <c r="J154" s="136">
        <f t="shared" si="0"/>
        <v>0</v>
      </c>
      <c r="K154" s="132" t="s">
        <v>1</v>
      </c>
      <c r="L154" s="32"/>
      <c r="M154" s="137" t="s">
        <v>1</v>
      </c>
      <c r="N154" s="138" t="s">
        <v>45</v>
      </c>
      <c r="P154" s="139">
        <f t="shared" si="1"/>
        <v>0</v>
      </c>
      <c r="Q154" s="139">
        <v>0</v>
      </c>
      <c r="R154" s="139">
        <f t="shared" si="2"/>
        <v>0</v>
      </c>
      <c r="S154" s="139">
        <v>0</v>
      </c>
      <c r="T154" s="140">
        <f t="shared" si="3"/>
        <v>0</v>
      </c>
      <c r="AR154" s="141" t="s">
        <v>253</v>
      </c>
      <c r="AT154" s="141" t="s">
        <v>249</v>
      </c>
      <c r="AU154" s="141" t="s">
        <v>89</v>
      </c>
      <c r="AY154" s="17" t="s">
        <v>248</v>
      </c>
      <c r="BE154" s="142">
        <f t="shared" si="4"/>
        <v>0</v>
      </c>
      <c r="BF154" s="142">
        <f t="shared" si="5"/>
        <v>0</v>
      </c>
      <c r="BG154" s="142">
        <f t="shared" si="6"/>
        <v>0</v>
      </c>
      <c r="BH154" s="142">
        <f t="shared" si="7"/>
        <v>0</v>
      </c>
      <c r="BI154" s="142">
        <f t="shared" si="8"/>
        <v>0</v>
      </c>
      <c r="BJ154" s="17" t="s">
        <v>87</v>
      </c>
      <c r="BK154" s="142">
        <f t="shared" si="9"/>
        <v>0</v>
      </c>
      <c r="BL154" s="17" t="s">
        <v>253</v>
      </c>
      <c r="BM154" s="141" t="s">
        <v>1103</v>
      </c>
    </row>
    <row r="155" spans="2:65" s="1" customFormat="1" ht="16.5" customHeight="1">
      <c r="B155" s="32"/>
      <c r="C155" s="130" t="s">
        <v>371</v>
      </c>
      <c r="D155" s="130" t="s">
        <v>249</v>
      </c>
      <c r="E155" s="131" t="s">
        <v>1104</v>
      </c>
      <c r="F155" s="132" t="s">
        <v>1105</v>
      </c>
      <c r="G155" s="133" t="s">
        <v>528</v>
      </c>
      <c r="H155" s="134">
        <v>5</v>
      </c>
      <c r="I155" s="135"/>
      <c r="J155" s="136">
        <f t="shared" si="0"/>
        <v>0</v>
      </c>
      <c r="K155" s="132" t="s">
        <v>1</v>
      </c>
      <c r="L155" s="32"/>
      <c r="M155" s="137" t="s">
        <v>1</v>
      </c>
      <c r="N155" s="138" t="s">
        <v>45</v>
      </c>
      <c r="P155" s="139">
        <f t="shared" si="1"/>
        <v>0</v>
      </c>
      <c r="Q155" s="139">
        <v>0</v>
      </c>
      <c r="R155" s="139">
        <f t="shared" si="2"/>
        <v>0</v>
      </c>
      <c r="S155" s="139">
        <v>0</v>
      </c>
      <c r="T155" s="140">
        <f t="shared" si="3"/>
        <v>0</v>
      </c>
      <c r="AR155" s="141" t="s">
        <v>253</v>
      </c>
      <c r="AT155" s="141" t="s">
        <v>249</v>
      </c>
      <c r="AU155" s="141" t="s">
        <v>89</v>
      </c>
      <c r="AY155" s="17" t="s">
        <v>248</v>
      </c>
      <c r="BE155" s="142">
        <f t="shared" si="4"/>
        <v>0</v>
      </c>
      <c r="BF155" s="142">
        <f t="shared" si="5"/>
        <v>0</v>
      </c>
      <c r="BG155" s="142">
        <f t="shared" si="6"/>
        <v>0</v>
      </c>
      <c r="BH155" s="142">
        <f t="shared" si="7"/>
        <v>0</v>
      </c>
      <c r="BI155" s="142">
        <f t="shared" si="8"/>
        <v>0</v>
      </c>
      <c r="BJ155" s="17" t="s">
        <v>87</v>
      </c>
      <c r="BK155" s="142">
        <f t="shared" si="9"/>
        <v>0</v>
      </c>
      <c r="BL155" s="17" t="s">
        <v>253</v>
      </c>
      <c r="BM155" s="141" t="s">
        <v>1106</v>
      </c>
    </row>
    <row r="156" spans="2:65" s="1" customFormat="1" ht="16.5" customHeight="1">
      <c r="B156" s="32"/>
      <c r="C156" s="130" t="s">
        <v>375</v>
      </c>
      <c r="D156" s="130" t="s">
        <v>249</v>
      </c>
      <c r="E156" s="131" t="s">
        <v>1107</v>
      </c>
      <c r="F156" s="132" t="s">
        <v>1108</v>
      </c>
      <c r="G156" s="133" t="s">
        <v>528</v>
      </c>
      <c r="H156" s="134">
        <v>242</v>
      </c>
      <c r="I156" s="135"/>
      <c r="J156" s="136">
        <f t="shared" si="0"/>
        <v>0</v>
      </c>
      <c r="K156" s="132" t="s">
        <v>1</v>
      </c>
      <c r="L156" s="32"/>
      <c r="M156" s="137" t="s">
        <v>1</v>
      </c>
      <c r="N156" s="138" t="s">
        <v>45</v>
      </c>
      <c r="P156" s="139">
        <f t="shared" si="1"/>
        <v>0</v>
      </c>
      <c r="Q156" s="139">
        <v>0</v>
      </c>
      <c r="R156" s="139">
        <f t="shared" si="2"/>
        <v>0</v>
      </c>
      <c r="S156" s="139">
        <v>0</v>
      </c>
      <c r="T156" s="140">
        <f t="shared" si="3"/>
        <v>0</v>
      </c>
      <c r="AR156" s="141" t="s">
        <v>253</v>
      </c>
      <c r="AT156" s="141" t="s">
        <v>249</v>
      </c>
      <c r="AU156" s="141" t="s">
        <v>89</v>
      </c>
      <c r="AY156" s="17" t="s">
        <v>248</v>
      </c>
      <c r="BE156" s="142">
        <f t="shared" si="4"/>
        <v>0</v>
      </c>
      <c r="BF156" s="142">
        <f t="shared" si="5"/>
        <v>0</v>
      </c>
      <c r="BG156" s="142">
        <f t="shared" si="6"/>
        <v>0</v>
      </c>
      <c r="BH156" s="142">
        <f t="shared" si="7"/>
        <v>0</v>
      </c>
      <c r="BI156" s="142">
        <f t="shared" si="8"/>
        <v>0</v>
      </c>
      <c r="BJ156" s="17" t="s">
        <v>87</v>
      </c>
      <c r="BK156" s="142">
        <f t="shared" si="9"/>
        <v>0</v>
      </c>
      <c r="BL156" s="17" t="s">
        <v>253</v>
      </c>
      <c r="BM156" s="141" t="s">
        <v>1109</v>
      </c>
    </row>
    <row r="157" spans="2:65" s="1" customFormat="1" ht="21.75" customHeight="1">
      <c r="B157" s="32"/>
      <c r="C157" s="130" t="s">
        <v>7</v>
      </c>
      <c r="D157" s="130" t="s">
        <v>249</v>
      </c>
      <c r="E157" s="131" t="s">
        <v>1110</v>
      </c>
      <c r="F157" s="132" t="s">
        <v>1111</v>
      </c>
      <c r="G157" s="133" t="s">
        <v>528</v>
      </c>
      <c r="H157" s="134">
        <v>253</v>
      </c>
      <c r="I157" s="135"/>
      <c r="J157" s="136">
        <f t="shared" si="0"/>
        <v>0</v>
      </c>
      <c r="K157" s="132" t="s">
        <v>1</v>
      </c>
      <c r="L157" s="32"/>
      <c r="M157" s="137" t="s">
        <v>1</v>
      </c>
      <c r="N157" s="138" t="s">
        <v>45</v>
      </c>
      <c r="P157" s="139">
        <f t="shared" si="1"/>
        <v>0</v>
      </c>
      <c r="Q157" s="139">
        <v>0</v>
      </c>
      <c r="R157" s="139">
        <f t="shared" si="2"/>
        <v>0</v>
      </c>
      <c r="S157" s="139">
        <v>0</v>
      </c>
      <c r="T157" s="140">
        <f t="shared" si="3"/>
        <v>0</v>
      </c>
      <c r="AR157" s="141" t="s">
        <v>253</v>
      </c>
      <c r="AT157" s="141" t="s">
        <v>249</v>
      </c>
      <c r="AU157" s="141" t="s">
        <v>89</v>
      </c>
      <c r="AY157" s="17" t="s">
        <v>248</v>
      </c>
      <c r="BE157" s="142">
        <f t="shared" si="4"/>
        <v>0</v>
      </c>
      <c r="BF157" s="142">
        <f t="shared" si="5"/>
        <v>0</v>
      </c>
      <c r="BG157" s="142">
        <f t="shared" si="6"/>
        <v>0</v>
      </c>
      <c r="BH157" s="142">
        <f t="shared" si="7"/>
        <v>0</v>
      </c>
      <c r="BI157" s="142">
        <f t="shared" si="8"/>
        <v>0</v>
      </c>
      <c r="BJ157" s="17" t="s">
        <v>87</v>
      </c>
      <c r="BK157" s="142">
        <f t="shared" si="9"/>
        <v>0</v>
      </c>
      <c r="BL157" s="17" t="s">
        <v>253</v>
      </c>
      <c r="BM157" s="141" t="s">
        <v>1112</v>
      </c>
    </row>
    <row r="158" spans="2:65" s="1" customFormat="1" ht="21.75" customHeight="1">
      <c r="B158" s="32"/>
      <c r="C158" s="130" t="s">
        <v>382</v>
      </c>
      <c r="D158" s="130" t="s">
        <v>249</v>
      </c>
      <c r="E158" s="131" t="s">
        <v>1113</v>
      </c>
      <c r="F158" s="132" t="s">
        <v>567</v>
      </c>
      <c r="G158" s="133" t="s">
        <v>528</v>
      </c>
      <c r="H158" s="134">
        <v>39</v>
      </c>
      <c r="I158" s="135"/>
      <c r="J158" s="136">
        <f t="shared" si="0"/>
        <v>0</v>
      </c>
      <c r="K158" s="132" t="s">
        <v>1</v>
      </c>
      <c r="L158" s="32"/>
      <c r="M158" s="137" t="s">
        <v>1</v>
      </c>
      <c r="N158" s="138" t="s">
        <v>45</v>
      </c>
      <c r="P158" s="139">
        <f t="shared" si="1"/>
        <v>0</v>
      </c>
      <c r="Q158" s="139">
        <v>0</v>
      </c>
      <c r="R158" s="139">
        <f t="shared" si="2"/>
        <v>0</v>
      </c>
      <c r="S158" s="139">
        <v>0</v>
      </c>
      <c r="T158" s="140">
        <f t="shared" si="3"/>
        <v>0</v>
      </c>
      <c r="AR158" s="141" t="s">
        <v>253</v>
      </c>
      <c r="AT158" s="141" t="s">
        <v>249</v>
      </c>
      <c r="AU158" s="141" t="s">
        <v>89</v>
      </c>
      <c r="AY158" s="17" t="s">
        <v>248</v>
      </c>
      <c r="BE158" s="142">
        <f t="shared" si="4"/>
        <v>0</v>
      </c>
      <c r="BF158" s="142">
        <f t="shared" si="5"/>
        <v>0</v>
      </c>
      <c r="BG158" s="142">
        <f t="shared" si="6"/>
        <v>0</v>
      </c>
      <c r="BH158" s="142">
        <f t="shared" si="7"/>
        <v>0</v>
      </c>
      <c r="BI158" s="142">
        <f t="shared" si="8"/>
        <v>0</v>
      </c>
      <c r="BJ158" s="17" t="s">
        <v>87</v>
      </c>
      <c r="BK158" s="142">
        <f t="shared" si="9"/>
        <v>0</v>
      </c>
      <c r="BL158" s="17" t="s">
        <v>253</v>
      </c>
      <c r="BM158" s="141" t="s">
        <v>1114</v>
      </c>
    </row>
    <row r="159" spans="2:65" s="1" customFormat="1" ht="21.75" customHeight="1">
      <c r="B159" s="32"/>
      <c r="C159" s="130" t="s">
        <v>386</v>
      </c>
      <c r="D159" s="130" t="s">
        <v>249</v>
      </c>
      <c r="E159" s="131" t="s">
        <v>1115</v>
      </c>
      <c r="F159" s="132" t="s">
        <v>571</v>
      </c>
      <c r="G159" s="133" t="s">
        <v>528</v>
      </c>
      <c r="H159" s="134">
        <v>39</v>
      </c>
      <c r="I159" s="135"/>
      <c r="J159" s="136">
        <f t="shared" si="0"/>
        <v>0</v>
      </c>
      <c r="K159" s="132" t="s">
        <v>1</v>
      </c>
      <c r="L159" s="32"/>
      <c r="M159" s="137" t="s">
        <v>1</v>
      </c>
      <c r="N159" s="138" t="s">
        <v>45</v>
      </c>
      <c r="P159" s="139">
        <f t="shared" si="1"/>
        <v>0</v>
      </c>
      <c r="Q159" s="139">
        <v>0</v>
      </c>
      <c r="R159" s="139">
        <f t="shared" si="2"/>
        <v>0</v>
      </c>
      <c r="S159" s="139">
        <v>0</v>
      </c>
      <c r="T159" s="140">
        <f t="shared" si="3"/>
        <v>0</v>
      </c>
      <c r="AR159" s="141" t="s">
        <v>253</v>
      </c>
      <c r="AT159" s="141" t="s">
        <v>249</v>
      </c>
      <c r="AU159" s="141" t="s">
        <v>89</v>
      </c>
      <c r="AY159" s="17" t="s">
        <v>248</v>
      </c>
      <c r="BE159" s="142">
        <f t="shared" si="4"/>
        <v>0</v>
      </c>
      <c r="BF159" s="142">
        <f t="shared" si="5"/>
        <v>0</v>
      </c>
      <c r="BG159" s="142">
        <f t="shared" si="6"/>
        <v>0</v>
      </c>
      <c r="BH159" s="142">
        <f t="shared" si="7"/>
        <v>0</v>
      </c>
      <c r="BI159" s="142">
        <f t="shared" si="8"/>
        <v>0</v>
      </c>
      <c r="BJ159" s="17" t="s">
        <v>87</v>
      </c>
      <c r="BK159" s="142">
        <f t="shared" si="9"/>
        <v>0</v>
      </c>
      <c r="BL159" s="17" t="s">
        <v>253</v>
      </c>
      <c r="BM159" s="141" t="s">
        <v>1116</v>
      </c>
    </row>
    <row r="160" spans="2:65" s="1" customFormat="1" ht="21.75" customHeight="1">
      <c r="B160" s="32"/>
      <c r="C160" s="130" t="s">
        <v>390</v>
      </c>
      <c r="D160" s="130" t="s">
        <v>249</v>
      </c>
      <c r="E160" s="131" t="s">
        <v>1117</v>
      </c>
      <c r="F160" s="132" t="s">
        <v>575</v>
      </c>
      <c r="G160" s="133" t="s">
        <v>528</v>
      </c>
      <c r="H160" s="134">
        <v>2</v>
      </c>
      <c r="I160" s="135"/>
      <c r="J160" s="136">
        <f t="shared" si="0"/>
        <v>0</v>
      </c>
      <c r="K160" s="132" t="s">
        <v>1</v>
      </c>
      <c r="L160" s="32"/>
      <c r="M160" s="137" t="s">
        <v>1</v>
      </c>
      <c r="N160" s="138" t="s">
        <v>45</v>
      </c>
      <c r="P160" s="139">
        <f t="shared" si="1"/>
        <v>0</v>
      </c>
      <c r="Q160" s="139">
        <v>0</v>
      </c>
      <c r="R160" s="139">
        <f t="shared" si="2"/>
        <v>0</v>
      </c>
      <c r="S160" s="139">
        <v>0</v>
      </c>
      <c r="T160" s="140">
        <f t="shared" si="3"/>
        <v>0</v>
      </c>
      <c r="AR160" s="141" t="s">
        <v>253</v>
      </c>
      <c r="AT160" s="141" t="s">
        <v>249</v>
      </c>
      <c r="AU160" s="141" t="s">
        <v>89</v>
      </c>
      <c r="AY160" s="17" t="s">
        <v>248</v>
      </c>
      <c r="BE160" s="142">
        <f t="shared" si="4"/>
        <v>0</v>
      </c>
      <c r="BF160" s="142">
        <f t="shared" si="5"/>
        <v>0</v>
      </c>
      <c r="BG160" s="142">
        <f t="shared" si="6"/>
        <v>0</v>
      </c>
      <c r="BH160" s="142">
        <f t="shared" si="7"/>
        <v>0</v>
      </c>
      <c r="BI160" s="142">
        <f t="shared" si="8"/>
        <v>0</v>
      </c>
      <c r="BJ160" s="17" t="s">
        <v>87</v>
      </c>
      <c r="BK160" s="142">
        <f t="shared" si="9"/>
        <v>0</v>
      </c>
      <c r="BL160" s="17" t="s">
        <v>253</v>
      </c>
      <c r="BM160" s="141" t="s">
        <v>1118</v>
      </c>
    </row>
    <row r="161" spans="2:65" s="1" customFormat="1" ht="24.2" customHeight="1">
      <c r="B161" s="32"/>
      <c r="C161" s="130" t="s">
        <v>394</v>
      </c>
      <c r="D161" s="130" t="s">
        <v>249</v>
      </c>
      <c r="E161" s="131" t="s">
        <v>1119</v>
      </c>
      <c r="F161" s="132" t="s">
        <v>1120</v>
      </c>
      <c r="G161" s="133" t="s">
        <v>528</v>
      </c>
      <c r="H161" s="134">
        <v>426</v>
      </c>
      <c r="I161" s="135"/>
      <c r="J161" s="136">
        <f t="shared" si="0"/>
        <v>0</v>
      </c>
      <c r="K161" s="132" t="s">
        <v>1</v>
      </c>
      <c r="L161" s="32"/>
      <c r="M161" s="137" t="s">
        <v>1</v>
      </c>
      <c r="N161" s="138" t="s">
        <v>45</v>
      </c>
      <c r="P161" s="139">
        <f t="shared" si="1"/>
        <v>0</v>
      </c>
      <c r="Q161" s="139">
        <v>0</v>
      </c>
      <c r="R161" s="139">
        <f t="shared" si="2"/>
        <v>0</v>
      </c>
      <c r="S161" s="139">
        <v>0</v>
      </c>
      <c r="T161" s="140">
        <f t="shared" si="3"/>
        <v>0</v>
      </c>
      <c r="AR161" s="141" t="s">
        <v>253</v>
      </c>
      <c r="AT161" s="141" t="s">
        <v>249</v>
      </c>
      <c r="AU161" s="141" t="s">
        <v>89</v>
      </c>
      <c r="AY161" s="17" t="s">
        <v>248</v>
      </c>
      <c r="BE161" s="142">
        <f t="shared" si="4"/>
        <v>0</v>
      </c>
      <c r="BF161" s="142">
        <f t="shared" si="5"/>
        <v>0</v>
      </c>
      <c r="BG161" s="142">
        <f t="shared" si="6"/>
        <v>0</v>
      </c>
      <c r="BH161" s="142">
        <f t="shared" si="7"/>
        <v>0</v>
      </c>
      <c r="BI161" s="142">
        <f t="shared" si="8"/>
        <v>0</v>
      </c>
      <c r="BJ161" s="17" t="s">
        <v>87</v>
      </c>
      <c r="BK161" s="142">
        <f t="shared" si="9"/>
        <v>0</v>
      </c>
      <c r="BL161" s="17" t="s">
        <v>253</v>
      </c>
      <c r="BM161" s="141" t="s">
        <v>1121</v>
      </c>
    </row>
    <row r="162" spans="2:65" s="1" customFormat="1" ht="24.2" customHeight="1">
      <c r="B162" s="32"/>
      <c r="C162" s="130" t="s">
        <v>398</v>
      </c>
      <c r="D162" s="130" t="s">
        <v>249</v>
      </c>
      <c r="E162" s="131" t="s">
        <v>1122</v>
      </c>
      <c r="F162" s="132" t="s">
        <v>1123</v>
      </c>
      <c r="G162" s="133" t="s">
        <v>528</v>
      </c>
      <c r="H162" s="134">
        <v>173</v>
      </c>
      <c r="I162" s="135"/>
      <c r="J162" s="136">
        <f t="shared" si="0"/>
        <v>0</v>
      </c>
      <c r="K162" s="132" t="s">
        <v>1</v>
      </c>
      <c r="L162" s="32"/>
      <c r="M162" s="137" t="s">
        <v>1</v>
      </c>
      <c r="N162" s="138" t="s">
        <v>45</v>
      </c>
      <c r="P162" s="139">
        <f t="shared" si="1"/>
        <v>0</v>
      </c>
      <c r="Q162" s="139">
        <v>0</v>
      </c>
      <c r="R162" s="139">
        <f t="shared" si="2"/>
        <v>0</v>
      </c>
      <c r="S162" s="139">
        <v>0</v>
      </c>
      <c r="T162" s="140">
        <f t="shared" si="3"/>
        <v>0</v>
      </c>
      <c r="AR162" s="141" t="s">
        <v>253</v>
      </c>
      <c r="AT162" s="141" t="s">
        <v>249</v>
      </c>
      <c r="AU162" s="141" t="s">
        <v>89</v>
      </c>
      <c r="AY162" s="17" t="s">
        <v>248</v>
      </c>
      <c r="BE162" s="142">
        <f t="shared" si="4"/>
        <v>0</v>
      </c>
      <c r="BF162" s="142">
        <f t="shared" si="5"/>
        <v>0</v>
      </c>
      <c r="BG162" s="142">
        <f t="shared" si="6"/>
        <v>0</v>
      </c>
      <c r="BH162" s="142">
        <f t="shared" si="7"/>
        <v>0</v>
      </c>
      <c r="BI162" s="142">
        <f t="shared" si="8"/>
        <v>0</v>
      </c>
      <c r="BJ162" s="17" t="s">
        <v>87</v>
      </c>
      <c r="BK162" s="142">
        <f t="shared" si="9"/>
        <v>0</v>
      </c>
      <c r="BL162" s="17" t="s">
        <v>253</v>
      </c>
      <c r="BM162" s="141" t="s">
        <v>1124</v>
      </c>
    </row>
    <row r="163" spans="2:65" s="1" customFormat="1" ht="16.5" customHeight="1">
      <c r="B163" s="32"/>
      <c r="C163" s="130" t="s">
        <v>402</v>
      </c>
      <c r="D163" s="130" t="s">
        <v>249</v>
      </c>
      <c r="E163" s="131" t="s">
        <v>1125</v>
      </c>
      <c r="F163" s="132" t="s">
        <v>1126</v>
      </c>
      <c r="G163" s="133" t="s">
        <v>252</v>
      </c>
      <c r="H163" s="134">
        <v>7</v>
      </c>
      <c r="I163" s="135"/>
      <c r="J163" s="136">
        <f t="shared" si="0"/>
        <v>0</v>
      </c>
      <c r="K163" s="132" t="s">
        <v>1</v>
      </c>
      <c r="L163" s="32"/>
      <c r="M163" s="137" t="s">
        <v>1</v>
      </c>
      <c r="N163" s="138" t="s">
        <v>45</v>
      </c>
      <c r="P163" s="139">
        <f t="shared" si="1"/>
        <v>0</v>
      </c>
      <c r="Q163" s="139">
        <v>0</v>
      </c>
      <c r="R163" s="139">
        <f t="shared" si="2"/>
        <v>0</v>
      </c>
      <c r="S163" s="139">
        <v>0</v>
      </c>
      <c r="T163" s="140">
        <f t="shared" si="3"/>
        <v>0</v>
      </c>
      <c r="AR163" s="141" t="s">
        <v>253</v>
      </c>
      <c r="AT163" s="141" t="s">
        <v>249</v>
      </c>
      <c r="AU163" s="141" t="s">
        <v>89</v>
      </c>
      <c r="AY163" s="17" t="s">
        <v>248</v>
      </c>
      <c r="BE163" s="142">
        <f t="shared" si="4"/>
        <v>0</v>
      </c>
      <c r="BF163" s="142">
        <f t="shared" si="5"/>
        <v>0</v>
      </c>
      <c r="BG163" s="142">
        <f t="shared" si="6"/>
        <v>0</v>
      </c>
      <c r="BH163" s="142">
        <f t="shared" si="7"/>
        <v>0</v>
      </c>
      <c r="BI163" s="142">
        <f t="shared" si="8"/>
        <v>0</v>
      </c>
      <c r="BJ163" s="17" t="s">
        <v>87</v>
      </c>
      <c r="BK163" s="142">
        <f t="shared" si="9"/>
        <v>0</v>
      </c>
      <c r="BL163" s="17" t="s">
        <v>253</v>
      </c>
      <c r="BM163" s="141" t="s">
        <v>1127</v>
      </c>
    </row>
    <row r="164" spans="2:65" s="1" customFormat="1" ht="16.5" customHeight="1">
      <c r="B164" s="32"/>
      <c r="C164" s="130" t="s">
        <v>406</v>
      </c>
      <c r="D164" s="130" t="s">
        <v>249</v>
      </c>
      <c r="E164" s="131" t="s">
        <v>1128</v>
      </c>
      <c r="F164" s="132" t="s">
        <v>587</v>
      </c>
      <c r="G164" s="133" t="s">
        <v>528</v>
      </c>
      <c r="H164" s="134">
        <v>25</v>
      </c>
      <c r="I164" s="135"/>
      <c r="J164" s="136">
        <f t="shared" si="0"/>
        <v>0</v>
      </c>
      <c r="K164" s="132" t="s">
        <v>1</v>
      </c>
      <c r="L164" s="32"/>
      <c r="M164" s="137" t="s">
        <v>1</v>
      </c>
      <c r="N164" s="138" t="s">
        <v>45</v>
      </c>
      <c r="P164" s="139">
        <f t="shared" si="1"/>
        <v>0</v>
      </c>
      <c r="Q164" s="139">
        <v>0</v>
      </c>
      <c r="R164" s="139">
        <f t="shared" si="2"/>
        <v>0</v>
      </c>
      <c r="S164" s="139">
        <v>0</v>
      </c>
      <c r="T164" s="140">
        <f t="shared" si="3"/>
        <v>0</v>
      </c>
      <c r="AR164" s="141" t="s">
        <v>253</v>
      </c>
      <c r="AT164" s="141" t="s">
        <v>249</v>
      </c>
      <c r="AU164" s="141" t="s">
        <v>89</v>
      </c>
      <c r="AY164" s="17" t="s">
        <v>248</v>
      </c>
      <c r="BE164" s="142">
        <f t="shared" si="4"/>
        <v>0</v>
      </c>
      <c r="BF164" s="142">
        <f t="shared" si="5"/>
        <v>0</v>
      </c>
      <c r="BG164" s="142">
        <f t="shared" si="6"/>
        <v>0</v>
      </c>
      <c r="BH164" s="142">
        <f t="shared" si="7"/>
        <v>0</v>
      </c>
      <c r="BI164" s="142">
        <f t="shared" si="8"/>
        <v>0</v>
      </c>
      <c r="BJ164" s="17" t="s">
        <v>87</v>
      </c>
      <c r="BK164" s="142">
        <f t="shared" si="9"/>
        <v>0</v>
      </c>
      <c r="BL164" s="17" t="s">
        <v>253</v>
      </c>
      <c r="BM164" s="141" t="s">
        <v>1129</v>
      </c>
    </row>
    <row r="165" spans="2:65" s="1" customFormat="1" ht="16.5" customHeight="1">
      <c r="B165" s="32"/>
      <c r="C165" s="130" t="s">
        <v>410</v>
      </c>
      <c r="D165" s="130" t="s">
        <v>249</v>
      </c>
      <c r="E165" s="131" t="s">
        <v>1130</v>
      </c>
      <c r="F165" s="132" t="s">
        <v>1131</v>
      </c>
      <c r="G165" s="133" t="s">
        <v>528</v>
      </c>
      <c r="H165" s="134">
        <v>65</v>
      </c>
      <c r="I165" s="135"/>
      <c r="J165" s="136">
        <f t="shared" si="0"/>
        <v>0</v>
      </c>
      <c r="K165" s="132" t="s">
        <v>1</v>
      </c>
      <c r="L165" s="32"/>
      <c r="M165" s="137" t="s">
        <v>1</v>
      </c>
      <c r="N165" s="138" t="s">
        <v>45</v>
      </c>
      <c r="P165" s="139">
        <f t="shared" si="1"/>
        <v>0</v>
      </c>
      <c r="Q165" s="139">
        <v>0</v>
      </c>
      <c r="R165" s="139">
        <f t="shared" si="2"/>
        <v>0</v>
      </c>
      <c r="S165" s="139">
        <v>0</v>
      </c>
      <c r="T165" s="140">
        <f t="shared" si="3"/>
        <v>0</v>
      </c>
      <c r="AR165" s="141" t="s">
        <v>253</v>
      </c>
      <c r="AT165" s="141" t="s">
        <v>249</v>
      </c>
      <c r="AU165" s="141" t="s">
        <v>89</v>
      </c>
      <c r="AY165" s="17" t="s">
        <v>248</v>
      </c>
      <c r="BE165" s="142">
        <f t="shared" si="4"/>
        <v>0</v>
      </c>
      <c r="BF165" s="142">
        <f t="shared" si="5"/>
        <v>0</v>
      </c>
      <c r="BG165" s="142">
        <f t="shared" si="6"/>
        <v>0</v>
      </c>
      <c r="BH165" s="142">
        <f t="shared" si="7"/>
        <v>0</v>
      </c>
      <c r="BI165" s="142">
        <f t="shared" si="8"/>
        <v>0</v>
      </c>
      <c r="BJ165" s="17" t="s">
        <v>87</v>
      </c>
      <c r="BK165" s="142">
        <f t="shared" si="9"/>
        <v>0</v>
      </c>
      <c r="BL165" s="17" t="s">
        <v>253</v>
      </c>
      <c r="BM165" s="141" t="s">
        <v>1132</v>
      </c>
    </row>
    <row r="166" spans="2:65" s="1" customFormat="1" ht="24.2" customHeight="1">
      <c r="B166" s="32"/>
      <c r="C166" s="130" t="s">
        <v>414</v>
      </c>
      <c r="D166" s="130" t="s">
        <v>249</v>
      </c>
      <c r="E166" s="131" t="s">
        <v>1133</v>
      </c>
      <c r="F166" s="132" t="s">
        <v>591</v>
      </c>
      <c r="G166" s="133" t="s">
        <v>528</v>
      </c>
      <c r="H166" s="134">
        <v>10</v>
      </c>
      <c r="I166" s="135"/>
      <c r="J166" s="136">
        <f t="shared" si="0"/>
        <v>0</v>
      </c>
      <c r="K166" s="132" t="s">
        <v>1</v>
      </c>
      <c r="L166" s="32"/>
      <c r="M166" s="137" t="s">
        <v>1</v>
      </c>
      <c r="N166" s="138" t="s">
        <v>45</v>
      </c>
      <c r="P166" s="139">
        <f t="shared" si="1"/>
        <v>0</v>
      </c>
      <c r="Q166" s="139">
        <v>0</v>
      </c>
      <c r="R166" s="139">
        <f t="shared" si="2"/>
        <v>0</v>
      </c>
      <c r="S166" s="139">
        <v>0</v>
      </c>
      <c r="T166" s="140">
        <f t="shared" si="3"/>
        <v>0</v>
      </c>
      <c r="AR166" s="141" t="s">
        <v>253</v>
      </c>
      <c r="AT166" s="141" t="s">
        <v>249</v>
      </c>
      <c r="AU166" s="141" t="s">
        <v>89</v>
      </c>
      <c r="AY166" s="17" t="s">
        <v>248</v>
      </c>
      <c r="BE166" s="142">
        <f t="shared" si="4"/>
        <v>0</v>
      </c>
      <c r="BF166" s="142">
        <f t="shared" si="5"/>
        <v>0</v>
      </c>
      <c r="BG166" s="142">
        <f t="shared" si="6"/>
        <v>0</v>
      </c>
      <c r="BH166" s="142">
        <f t="shared" si="7"/>
        <v>0</v>
      </c>
      <c r="BI166" s="142">
        <f t="shared" si="8"/>
        <v>0</v>
      </c>
      <c r="BJ166" s="17" t="s">
        <v>87</v>
      </c>
      <c r="BK166" s="142">
        <f t="shared" si="9"/>
        <v>0</v>
      </c>
      <c r="BL166" s="17" t="s">
        <v>253</v>
      </c>
      <c r="BM166" s="141" t="s">
        <v>1134</v>
      </c>
    </row>
    <row r="167" spans="2:65" s="1" customFormat="1" ht="24.2" customHeight="1">
      <c r="B167" s="32"/>
      <c r="C167" s="130" t="s">
        <v>419</v>
      </c>
      <c r="D167" s="130" t="s">
        <v>249</v>
      </c>
      <c r="E167" s="131" t="s">
        <v>1135</v>
      </c>
      <c r="F167" s="132" t="s">
        <v>595</v>
      </c>
      <c r="G167" s="133" t="s">
        <v>252</v>
      </c>
      <c r="H167" s="134">
        <v>10</v>
      </c>
      <c r="I167" s="135"/>
      <c r="J167" s="136">
        <f t="shared" si="0"/>
        <v>0</v>
      </c>
      <c r="K167" s="132" t="s">
        <v>1</v>
      </c>
      <c r="L167" s="32"/>
      <c r="M167" s="137" t="s">
        <v>1</v>
      </c>
      <c r="N167" s="138" t="s">
        <v>45</v>
      </c>
      <c r="P167" s="139">
        <f t="shared" si="1"/>
        <v>0</v>
      </c>
      <c r="Q167" s="139">
        <v>0</v>
      </c>
      <c r="R167" s="139">
        <f t="shared" si="2"/>
        <v>0</v>
      </c>
      <c r="S167" s="139">
        <v>0</v>
      </c>
      <c r="T167" s="140">
        <f t="shared" si="3"/>
        <v>0</v>
      </c>
      <c r="AR167" s="141" t="s">
        <v>253</v>
      </c>
      <c r="AT167" s="141" t="s">
        <v>249</v>
      </c>
      <c r="AU167" s="141" t="s">
        <v>89</v>
      </c>
      <c r="AY167" s="17" t="s">
        <v>248</v>
      </c>
      <c r="BE167" s="142">
        <f t="shared" si="4"/>
        <v>0</v>
      </c>
      <c r="BF167" s="142">
        <f t="shared" si="5"/>
        <v>0</v>
      </c>
      <c r="BG167" s="142">
        <f t="shared" si="6"/>
        <v>0</v>
      </c>
      <c r="BH167" s="142">
        <f t="shared" si="7"/>
        <v>0</v>
      </c>
      <c r="BI167" s="142">
        <f t="shared" si="8"/>
        <v>0</v>
      </c>
      <c r="BJ167" s="17" t="s">
        <v>87</v>
      </c>
      <c r="BK167" s="142">
        <f t="shared" si="9"/>
        <v>0</v>
      </c>
      <c r="BL167" s="17" t="s">
        <v>253</v>
      </c>
      <c r="BM167" s="141" t="s">
        <v>1136</v>
      </c>
    </row>
    <row r="168" spans="2:65" s="1" customFormat="1" ht="21.75" customHeight="1">
      <c r="B168" s="32"/>
      <c r="C168" s="130" t="s">
        <v>424</v>
      </c>
      <c r="D168" s="130" t="s">
        <v>249</v>
      </c>
      <c r="E168" s="131" t="s">
        <v>1137</v>
      </c>
      <c r="F168" s="132" t="s">
        <v>599</v>
      </c>
      <c r="G168" s="133" t="s">
        <v>252</v>
      </c>
      <c r="H168" s="134">
        <v>20</v>
      </c>
      <c r="I168" s="135"/>
      <c r="J168" s="136">
        <f t="shared" si="0"/>
        <v>0</v>
      </c>
      <c r="K168" s="132" t="s">
        <v>1</v>
      </c>
      <c r="L168" s="32"/>
      <c r="M168" s="137" t="s">
        <v>1</v>
      </c>
      <c r="N168" s="138" t="s">
        <v>45</v>
      </c>
      <c r="P168" s="139">
        <f t="shared" si="1"/>
        <v>0</v>
      </c>
      <c r="Q168" s="139">
        <v>0</v>
      </c>
      <c r="R168" s="139">
        <f t="shared" si="2"/>
        <v>0</v>
      </c>
      <c r="S168" s="139">
        <v>0</v>
      </c>
      <c r="T168" s="140">
        <f t="shared" si="3"/>
        <v>0</v>
      </c>
      <c r="AR168" s="141" t="s">
        <v>253</v>
      </c>
      <c r="AT168" s="141" t="s">
        <v>249</v>
      </c>
      <c r="AU168" s="141" t="s">
        <v>89</v>
      </c>
      <c r="AY168" s="17" t="s">
        <v>248</v>
      </c>
      <c r="BE168" s="142">
        <f t="shared" si="4"/>
        <v>0</v>
      </c>
      <c r="BF168" s="142">
        <f t="shared" si="5"/>
        <v>0</v>
      </c>
      <c r="BG168" s="142">
        <f t="shared" si="6"/>
        <v>0</v>
      </c>
      <c r="BH168" s="142">
        <f t="shared" si="7"/>
        <v>0</v>
      </c>
      <c r="BI168" s="142">
        <f t="shared" si="8"/>
        <v>0</v>
      </c>
      <c r="BJ168" s="17" t="s">
        <v>87</v>
      </c>
      <c r="BK168" s="142">
        <f t="shared" si="9"/>
        <v>0</v>
      </c>
      <c r="BL168" s="17" t="s">
        <v>253</v>
      </c>
      <c r="BM168" s="141" t="s">
        <v>1138</v>
      </c>
    </row>
    <row r="169" spans="2:65" s="1" customFormat="1" ht="16.5" customHeight="1">
      <c r="B169" s="32"/>
      <c r="C169" s="130" t="s">
        <v>428</v>
      </c>
      <c r="D169" s="130" t="s">
        <v>249</v>
      </c>
      <c r="E169" s="131" t="s">
        <v>1139</v>
      </c>
      <c r="F169" s="132" t="s">
        <v>603</v>
      </c>
      <c r="G169" s="133" t="s">
        <v>528</v>
      </c>
      <c r="H169" s="134">
        <v>40</v>
      </c>
      <c r="I169" s="135"/>
      <c r="J169" s="136">
        <f t="shared" si="0"/>
        <v>0</v>
      </c>
      <c r="K169" s="132" t="s">
        <v>1</v>
      </c>
      <c r="L169" s="32"/>
      <c r="M169" s="137" t="s">
        <v>1</v>
      </c>
      <c r="N169" s="138" t="s">
        <v>45</v>
      </c>
      <c r="P169" s="139">
        <f t="shared" si="1"/>
        <v>0</v>
      </c>
      <c r="Q169" s="139">
        <v>0</v>
      </c>
      <c r="R169" s="139">
        <f t="shared" si="2"/>
        <v>0</v>
      </c>
      <c r="S169" s="139">
        <v>0</v>
      </c>
      <c r="T169" s="140">
        <f t="shared" si="3"/>
        <v>0</v>
      </c>
      <c r="AR169" s="141" t="s">
        <v>253</v>
      </c>
      <c r="AT169" s="141" t="s">
        <v>249</v>
      </c>
      <c r="AU169" s="141" t="s">
        <v>89</v>
      </c>
      <c r="AY169" s="17" t="s">
        <v>248</v>
      </c>
      <c r="BE169" s="142">
        <f t="shared" si="4"/>
        <v>0</v>
      </c>
      <c r="BF169" s="142">
        <f t="shared" si="5"/>
        <v>0</v>
      </c>
      <c r="BG169" s="142">
        <f t="shared" si="6"/>
        <v>0</v>
      </c>
      <c r="BH169" s="142">
        <f t="shared" si="7"/>
        <v>0</v>
      </c>
      <c r="BI169" s="142">
        <f t="shared" si="8"/>
        <v>0</v>
      </c>
      <c r="BJ169" s="17" t="s">
        <v>87</v>
      </c>
      <c r="BK169" s="142">
        <f t="shared" si="9"/>
        <v>0</v>
      </c>
      <c r="BL169" s="17" t="s">
        <v>253</v>
      </c>
      <c r="BM169" s="141" t="s">
        <v>1140</v>
      </c>
    </row>
    <row r="170" spans="2:65" s="1" customFormat="1" ht="16.5" customHeight="1">
      <c r="B170" s="32"/>
      <c r="C170" s="130" t="s">
        <v>432</v>
      </c>
      <c r="D170" s="130" t="s">
        <v>249</v>
      </c>
      <c r="E170" s="131" t="s">
        <v>1141</v>
      </c>
      <c r="F170" s="132" t="s">
        <v>607</v>
      </c>
      <c r="G170" s="133" t="s">
        <v>528</v>
      </c>
      <c r="H170" s="134">
        <v>160</v>
      </c>
      <c r="I170" s="135"/>
      <c r="J170" s="136">
        <f t="shared" si="0"/>
        <v>0</v>
      </c>
      <c r="K170" s="132" t="s">
        <v>1</v>
      </c>
      <c r="L170" s="32"/>
      <c r="M170" s="137" t="s">
        <v>1</v>
      </c>
      <c r="N170" s="138" t="s">
        <v>45</v>
      </c>
      <c r="P170" s="139">
        <f t="shared" si="1"/>
        <v>0</v>
      </c>
      <c r="Q170" s="139">
        <v>0</v>
      </c>
      <c r="R170" s="139">
        <f t="shared" si="2"/>
        <v>0</v>
      </c>
      <c r="S170" s="139">
        <v>0</v>
      </c>
      <c r="T170" s="140">
        <f t="shared" si="3"/>
        <v>0</v>
      </c>
      <c r="AR170" s="141" t="s">
        <v>253</v>
      </c>
      <c r="AT170" s="141" t="s">
        <v>249</v>
      </c>
      <c r="AU170" s="141" t="s">
        <v>89</v>
      </c>
      <c r="AY170" s="17" t="s">
        <v>248</v>
      </c>
      <c r="BE170" s="142">
        <f t="shared" si="4"/>
        <v>0</v>
      </c>
      <c r="BF170" s="142">
        <f t="shared" si="5"/>
        <v>0</v>
      </c>
      <c r="BG170" s="142">
        <f t="shared" si="6"/>
        <v>0</v>
      </c>
      <c r="BH170" s="142">
        <f t="shared" si="7"/>
        <v>0</v>
      </c>
      <c r="BI170" s="142">
        <f t="shared" si="8"/>
        <v>0</v>
      </c>
      <c r="BJ170" s="17" t="s">
        <v>87</v>
      </c>
      <c r="BK170" s="142">
        <f t="shared" si="9"/>
        <v>0</v>
      </c>
      <c r="BL170" s="17" t="s">
        <v>253</v>
      </c>
      <c r="BM170" s="141" t="s">
        <v>1142</v>
      </c>
    </row>
    <row r="171" spans="2:65" s="1" customFormat="1" ht="16.5" customHeight="1">
      <c r="B171" s="32"/>
      <c r="C171" s="130" t="s">
        <v>436</v>
      </c>
      <c r="D171" s="130" t="s">
        <v>249</v>
      </c>
      <c r="E171" s="131" t="s">
        <v>1143</v>
      </c>
      <c r="F171" s="132" t="s">
        <v>611</v>
      </c>
      <c r="G171" s="133" t="s">
        <v>258</v>
      </c>
      <c r="H171" s="134">
        <v>1</v>
      </c>
      <c r="I171" s="135"/>
      <c r="J171" s="136">
        <f t="shared" si="0"/>
        <v>0</v>
      </c>
      <c r="K171" s="132" t="s">
        <v>1</v>
      </c>
      <c r="L171" s="32"/>
      <c r="M171" s="137" t="s">
        <v>1</v>
      </c>
      <c r="N171" s="138" t="s">
        <v>45</v>
      </c>
      <c r="P171" s="139">
        <f t="shared" si="1"/>
        <v>0</v>
      </c>
      <c r="Q171" s="139">
        <v>0</v>
      </c>
      <c r="R171" s="139">
        <f t="shared" si="2"/>
        <v>0</v>
      </c>
      <c r="S171" s="139">
        <v>0</v>
      </c>
      <c r="T171" s="140">
        <f t="shared" si="3"/>
        <v>0</v>
      </c>
      <c r="AR171" s="141" t="s">
        <v>253</v>
      </c>
      <c r="AT171" s="141" t="s">
        <v>249</v>
      </c>
      <c r="AU171" s="141" t="s">
        <v>89</v>
      </c>
      <c r="AY171" s="17" t="s">
        <v>248</v>
      </c>
      <c r="BE171" s="142">
        <f t="shared" si="4"/>
        <v>0</v>
      </c>
      <c r="BF171" s="142">
        <f t="shared" si="5"/>
        <v>0</v>
      </c>
      <c r="BG171" s="142">
        <f t="shared" si="6"/>
        <v>0</v>
      </c>
      <c r="BH171" s="142">
        <f t="shared" si="7"/>
        <v>0</v>
      </c>
      <c r="BI171" s="142">
        <f t="shared" si="8"/>
        <v>0</v>
      </c>
      <c r="BJ171" s="17" t="s">
        <v>87</v>
      </c>
      <c r="BK171" s="142">
        <f t="shared" si="9"/>
        <v>0</v>
      </c>
      <c r="BL171" s="17" t="s">
        <v>253</v>
      </c>
      <c r="BM171" s="141" t="s">
        <v>1144</v>
      </c>
    </row>
    <row r="172" spans="2:65" s="1" customFormat="1" ht="16.5" customHeight="1">
      <c r="B172" s="32"/>
      <c r="C172" s="130" t="s">
        <v>440</v>
      </c>
      <c r="D172" s="130" t="s">
        <v>249</v>
      </c>
      <c r="E172" s="131" t="s">
        <v>1145</v>
      </c>
      <c r="F172" s="132" t="s">
        <v>619</v>
      </c>
      <c r="G172" s="133" t="s">
        <v>252</v>
      </c>
      <c r="H172" s="134">
        <v>3</v>
      </c>
      <c r="I172" s="135"/>
      <c r="J172" s="136">
        <f t="shared" si="0"/>
        <v>0</v>
      </c>
      <c r="K172" s="132" t="s">
        <v>1</v>
      </c>
      <c r="L172" s="32"/>
      <c r="M172" s="137" t="s">
        <v>1</v>
      </c>
      <c r="N172" s="138" t="s">
        <v>45</v>
      </c>
      <c r="P172" s="139">
        <f t="shared" si="1"/>
        <v>0</v>
      </c>
      <c r="Q172" s="139">
        <v>0</v>
      </c>
      <c r="R172" s="139">
        <f t="shared" si="2"/>
        <v>0</v>
      </c>
      <c r="S172" s="139">
        <v>0</v>
      </c>
      <c r="T172" s="140">
        <f t="shared" si="3"/>
        <v>0</v>
      </c>
      <c r="AR172" s="141" t="s">
        <v>253</v>
      </c>
      <c r="AT172" s="141" t="s">
        <v>249</v>
      </c>
      <c r="AU172" s="141" t="s">
        <v>89</v>
      </c>
      <c r="AY172" s="17" t="s">
        <v>248</v>
      </c>
      <c r="BE172" s="142">
        <f t="shared" si="4"/>
        <v>0</v>
      </c>
      <c r="BF172" s="142">
        <f t="shared" si="5"/>
        <v>0</v>
      </c>
      <c r="BG172" s="142">
        <f t="shared" si="6"/>
        <v>0</v>
      </c>
      <c r="BH172" s="142">
        <f t="shared" si="7"/>
        <v>0</v>
      </c>
      <c r="BI172" s="142">
        <f t="shared" si="8"/>
        <v>0</v>
      </c>
      <c r="BJ172" s="17" t="s">
        <v>87</v>
      </c>
      <c r="BK172" s="142">
        <f t="shared" si="9"/>
        <v>0</v>
      </c>
      <c r="BL172" s="17" t="s">
        <v>253</v>
      </c>
      <c r="BM172" s="141" t="s">
        <v>1146</v>
      </c>
    </row>
    <row r="173" spans="2:65" s="1" customFormat="1" ht="16.5" customHeight="1">
      <c r="B173" s="32"/>
      <c r="C173" s="130" t="s">
        <v>444</v>
      </c>
      <c r="D173" s="130" t="s">
        <v>249</v>
      </c>
      <c r="E173" s="131" t="s">
        <v>1147</v>
      </c>
      <c r="F173" s="132" t="s">
        <v>623</v>
      </c>
      <c r="G173" s="133" t="s">
        <v>252</v>
      </c>
      <c r="H173" s="134">
        <v>17</v>
      </c>
      <c r="I173" s="135"/>
      <c r="J173" s="136">
        <f t="shared" si="0"/>
        <v>0</v>
      </c>
      <c r="K173" s="132" t="s">
        <v>1</v>
      </c>
      <c r="L173" s="32"/>
      <c r="M173" s="137" t="s">
        <v>1</v>
      </c>
      <c r="N173" s="138" t="s">
        <v>45</v>
      </c>
      <c r="P173" s="139">
        <f t="shared" si="1"/>
        <v>0</v>
      </c>
      <c r="Q173" s="139">
        <v>0</v>
      </c>
      <c r="R173" s="139">
        <f t="shared" si="2"/>
        <v>0</v>
      </c>
      <c r="S173" s="139">
        <v>0</v>
      </c>
      <c r="T173" s="140">
        <f t="shared" si="3"/>
        <v>0</v>
      </c>
      <c r="AR173" s="141" t="s">
        <v>253</v>
      </c>
      <c r="AT173" s="141" t="s">
        <v>249</v>
      </c>
      <c r="AU173" s="141" t="s">
        <v>89</v>
      </c>
      <c r="AY173" s="17" t="s">
        <v>248</v>
      </c>
      <c r="BE173" s="142">
        <f t="shared" si="4"/>
        <v>0</v>
      </c>
      <c r="BF173" s="142">
        <f t="shared" si="5"/>
        <v>0</v>
      </c>
      <c r="BG173" s="142">
        <f t="shared" si="6"/>
        <v>0</v>
      </c>
      <c r="BH173" s="142">
        <f t="shared" si="7"/>
        <v>0</v>
      </c>
      <c r="BI173" s="142">
        <f t="shared" si="8"/>
        <v>0</v>
      </c>
      <c r="BJ173" s="17" t="s">
        <v>87</v>
      </c>
      <c r="BK173" s="142">
        <f t="shared" si="9"/>
        <v>0</v>
      </c>
      <c r="BL173" s="17" t="s">
        <v>253</v>
      </c>
      <c r="BM173" s="141" t="s">
        <v>1148</v>
      </c>
    </row>
    <row r="174" spans="2:65" s="1" customFormat="1" ht="21.75" customHeight="1">
      <c r="B174" s="32"/>
      <c r="C174" s="130" t="s">
        <v>449</v>
      </c>
      <c r="D174" s="130" t="s">
        <v>249</v>
      </c>
      <c r="E174" s="131" t="s">
        <v>1149</v>
      </c>
      <c r="F174" s="132" t="s">
        <v>627</v>
      </c>
      <c r="G174" s="133" t="s">
        <v>252</v>
      </c>
      <c r="H174" s="134">
        <v>15</v>
      </c>
      <c r="I174" s="135"/>
      <c r="J174" s="136">
        <f t="shared" si="0"/>
        <v>0</v>
      </c>
      <c r="K174" s="132" t="s">
        <v>1</v>
      </c>
      <c r="L174" s="32"/>
      <c r="M174" s="137" t="s">
        <v>1</v>
      </c>
      <c r="N174" s="138" t="s">
        <v>45</v>
      </c>
      <c r="P174" s="139">
        <f t="shared" si="1"/>
        <v>0</v>
      </c>
      <c r="Q174" s="139">
        <v>0</v>
      </c>
      <c r="R174" s="139">
        <f t="shared" si="2"/>
        <v>0</v>
      </c>
      <c r="S174" s="139">
        <v>0</v>
      </c>
      <c r="T174" s="140">
        <f t="shared" si="3"/>
        <v>0</v>
      </c>
      <c r="AR174" s="141" t="s">
        <v>253</v>
      </c>
      <c r="AT174" s="141" t="s">
        <v>249</v>
      </c>
      <c r="AU174" s="141" t="s">
        <v>89</v>
      </c>
      <c r="AY174" s="17" t="s">
        <v>248</v>
      </c>
      <c r="BE174" s="142">
        <f t="shared" si="4"/>
        <v>0</v>
      </c>
      <c r="BF174" s="142">
        <f t="shared" si="5"/>
        <v>0</v>
      </c>
      <c r="BG174" s="142">
        <f t="shared" si="6"/>
        <v>0</v>
      </c>
      <c r="BH174" s="142">
        <f t="shared" si="7"/>
        <v>0</v>
      </c>
      <c r="BI174" s="142">
        <f t="shared" si="8"/>
        <v>0</v>
      </c>
      <c r="BJ174" s="17" t="s">
        <v>87</v>
      </c>
      <c r="BK174" s="142">
        <f t="shared" si="9"/>
        <v>0</v>
      </c>
      <c r="BL174" s="17" t="s">
        <v>253</v>
      </c>
      <c r="BM174" s="141" t="s">
        <v>1150</v>
      </c>
    </row>
    <row r="175" spans="2:65" s="1" customFormat="1" ht="21.75" customHeight="1">
      <c r="B175" s="32"/>
      <c r="C175" s="130" t="s">
        <v>453</v>
      </c>
      <c r="D175" s="130" t="s">
        <v>249</v>
      </c>
      <c r="E175" s="131" t="s">
        <v>1151</v>
      </c>
      <c r="F175" s="132" t="s">
        <v>631</v>
      </c>
      <c r="G175" s="133" t="s">
        <v>252</v>
      </c>
      <c r="H175" s="134">
        <v>2</v>
      </c>
      <c r="I175" s="135"/>
      <c r="J175" s="136">
        <f t="shared" si="0"/>
        <v>0</v>
      </c>
      <c r="K175" s="132" t="s">
        <v>1</v>
      </c>
      <c r="L175" s="32"/>
      <c r="M175" s="137" t="s">
        <v>1</v>
      </c>
      <c r="N175" s="138" t="s">
        <v>45</v>
      </c>
      <c r="P175" s="139">
        <f t="shared" si="1"/>
        <v>0</v>
      </c>
      <c r="Q175" s="139">
        <v>0</v>
      </c>
      <c r="R175" s="139">
        <f t="shared" si="2"/>
        <v>0</v>
      </c>
      <c r="S175" s="139">
        <v>0</v>
      </c>
      <c r="T175" s="140">
        <f t="shared" si="3"/>
        <v>0</v>
      </c>
      <c r="AR175" s="141" t="s">
        <v>253</v>
      </c>
      <c r="AT175" s="141" t="s">
        <v>249</v>
      </c>
      <c r="AU175" s="141" t="s">
        <v>89</v>
      </c>
      <c r="AY175" s="17" t="s">
        <v>248</v>
      </c>
      <c r="BE175" s="142">
        <f t="shared" si="4"/>
        <v>0</v>
      </c>
      <c r="BF175" s="142">
        <f t="shared" si="5"/>
        <v>0</v>
      </c>
      <c r="BG175" s="142">
        <f t="shared" si="6"/>
        <v>0</v>
      </c>
      <c r="BH175" s="142">
        <f t="shared" si="7"/>
        <v>0</v>
      </c>
      <c r="BI175" s="142">
        <f t="shared" si="8"/>
        <v>0</v>
      </c>
      <c r="BJ175" s="17" t="s">
        <v>87</v>
      </c>
      <c r="BK175" s="142">
        <f t="shared" si="9"/>
        <v>0</v>
      </c>
      <c r="BL175" s="17" t="s">
        <v>253</v>
      </c>
      <c r="BM175" s="141" t="s">
        <v>1152</v>
      </c>
    </row>
    <row r="176" spans="2:65" s="1" customFormat="1" ht="21.75" customHeight="1">
      <c r="B176" s="32"/>
      <c r="C176" s="130" t="s">
        <v>457</v>
      </c>
      <c r="D176" s="130" t="s">
        <v>249</v>
      </c>
      <c r="E176" s="131" t="s">
        <v>1153</v>
      </c>
      <c r="F176" s="132" t="s">
        <v>635</v>
      </c>
      <c r="G176" s="133" t="s">
        <v>252</v>
      </c>
      <c r="H176" s="134">
        <v>4</v>
      </c>
      <c r="I176" s="135"/>
      <c r="J176" s="136">
        <f t="shared" si="0"/>
        <v>0</v>
      </c>
      <c r="K176" s="132" t="s">
        <v>1</v>
      </c>
      <c r="L176" s="32"/>
      <c r="M176" s="137" t="s">
        <v>1</v>
      </c>
      <c r="N176" s="138" t="s">
        <v>45</v>
      </c>
      <c r="P176" s="139">
        <f t="shared" si="1"/>
        <v>0</v>
      </c>
      <c r="Q176" s="139">
        <v>0</v>
      </c>
      <c r="R176" s="139">
        <f t="shared" si="2"/>
        <v>0</v>
      </c>
      <c r="S176" s="139">
        <v>0</v>
      </c>
      <c r="T176" s="140">
        <f t="shared" si="3"/>
        <v>0</v>
      </c>
      <c r="AR176" s="141" t="s">
        <v>253</v>
      </c>
      <c r="AT176" s="141" t="s">
        <v>249</v>
      </c>
      <c r="AU176" s="141" t="s">
        <v>89</v>
      </c>
      <c r="AY176" s="17" t="s">
        <v>248</v>
      </c>
      <c r="BE176" s="142">
        <f t="shared" si="4"/>
        <v>0</v>
      </c>
      <c r="BF176" s="142">
        <f t="shared" si="5"/>
        <v>0</v>
      </c>
      <c r="BG176" s="142">
        <f t="shared" si="6"/>
        <v>0</v>
      </c>
      <c r="BH176" s="142">
        <f t="shared" si="7"/>
        <v>0</v>
      </c>
      <c r="BI176" s="142">
        <f t="shared" si="8"/>
        <v>0</v>
      </c>
      <c r="BJ176" s="17" t="s">
        <v>87</v>
      </c>
      <c r="BK176" s="142">
        <f t="shared" si="9"/>
        <v>0</v>
      </c>
      <c r="BL176" s="17" t="s">
        <v>253</v>
      </c>
      <c r="BM176" s="141" t="s">
        <v>1154</v>
      </c>
    </row>
    <row r="177" spans="2:65" s="1" customFormat="1" ht="21.75" customHeight="1">
      <c r="B177" s="32"/>
      <c r="C177" s="130" t="s">
        <v>461</v>
      </c>
      <c r="D177" s="130" t="s">
        <v>249</v>
      </c>
      <c r="E177" s="131" t="s">
        <v>1155</v>
      </c>
      <c r="F177" s="132" t="s">
        <v>639</v>
      </c>
      <c r="G177" s="133" t="s">
        <v>252</v>
      </c>
      <c r="H177" s="134">
        <v>4</v>
      </c>
      <c r="I177" s="135"/>
      <c r="J177" s="136">
        <f t="shared" si="0"/>
        <v>0</v>
      </c>
      <c r="K177" s="132" t="s">
        <v>1</v>
      </c>
      <c r="L177" s="32"/>
      <c r="M177" s="137" t="s">
        <v>1</v>
      </c>
      <c r="N177" s="138" t="s">
        <v>45</v>
      </c>
      <c r="P177" s="139">
        <f t="shared" si="1"/>
        <v>0</v>
      </c>
      <c r="Q177" s="139">
        <v>0</v>
      </c>
      <c r="R177" s="139">
        <f t="shared" si="2"/>
        <v>0</v>
      </c>
      <c r="S177" s="139">
        <v>0</v>
      </c>
      <c r="T177" s="140">
        <f t="shared" si="3"/>
        <v>0</v>
      </c>
      <c r="AR177" s="141" t="s">
        <v>253</v>
      </c>
      <c r="AT177" s="141" t="s">
        <v>249</v>
      </c>
      <c r="AU177" s="141" t="s">
        <v>89</v>
      </c>
      <c r="AY177" s="17" t="s">
        <v>248</v>
      </c>
      <c r="BE177" s="142">
        <f t="shared" si="4"/>
        <v>0</v>
      </c>
      <c r="BF177" s="142">
        <f t="shared" si="5"/>
        <v>0</v>
      </c>
      <c r="BG177" s="142">
        <f t="shared" si="6"/>
        <v>0</v>
      </c>
      <c r="BH177" s="142">
        <f t="shared" si="7"/>
        <v>0</v>
      </c>
      <c r="BI177" s="142">
        <f t="shared" si="8"/>
        <v>0</v>
      </c>
      <c r="BJ177" s="17" t="s">
        <v>87</v>
      </c>
      <c r="BK177" s="142">
        <f t="shared" si="9"/>
        <v>0</v>
      </c>
      <c r="BL177" s="17" t="s">
        <v>253</v>
      </c>
      <c r="BM177" s="141" t="s">
        <v>1156</v>
      </c>
    </row>
    <row r="178" spans="2:65" s="1" customFormat="1" ht="24.2" customHeight="1">
      <c r="B178" s="32"/>
      <c r="C178" s="130" t="s">
        <v>465</v>
      </c>
      <c r="D178" s="130" t="s">
        <v>249</v>
      </c>
      <c r="E178" s="131" t="s">
        <v>1157</v>
      </c>
      <c r="F178" s="132" t="s">
        <v>665</v>
      </c>
      <c r="G178" s="133" t="s">
        <v>528</v>
      </c>
      <c r="H178" s="134">
        <v>14</v>
      </c>
      <c r="I178" s="135"/>
      <c r="J178" s="136">
        <f t="shared" si="0"/>
        <v>0</v>
      </c>
      <c r="K178" s="132" t="s">
        <v>1</v>
      </c>
      <c r="L178" s="32"/>
      <c r="M178" s="137" t="s">
        <v>1</v>
      </c>
      <c r="N178" s="138" t="s">
        <v>45</v>
      </c>
      <c r="P178" s="139">
        <f t="shared" si="1"/>
        <v>0</v>
      </c>
      <c r="Q178" s="139">
        <v>0</v>
      </c>
      <c r="R178" s="139">
        <f t="shared" si="2"/>
        <v>0</v>
      </c>
      <c r="S178" s="139">
        <v>0</v>
      </c>
      <c r="T178" s="140">
        <f t="shared" si="3"/>
        <v>0</v>
      </c>
      <c r="AR178" s="141" t="s">
        <v>253</v>
      </c>
      <c r="AT178" s="141" t="s">
        <v>249</v>
      </c>
      <c r="AU178" s="141" t="s">
        <v>89</v>
      </c>
      <c r="AY178" s="17" t="s">
        <v>248</v>
      </c>
      <c r="BE178" s="142">
        <f t="shared" si="4"/>
        <v>0</v>
      </c>
      <c r="BF178" s="142">
        <f t="shared" si="5"/>
        <v>0</v>
      </c>
      <c r="BG178" s="142">
        <f t="shared" si="6"/>
        <v>0</v>
      </c>
      <c r="BH178" s="142">
        <f t="shared" si="7"/>
        <v>0</v>
      </c>
      <c r="BI178" s="142">
        <f t="shared" si="8"/>
        <v>0</v>
      </c>
      <c r="BJ178" s="17" t="s">
        <v>87</v>
      </c>
      <c r="BK178" s="142">
        <f t="shared" si="9"/>
        <v>0</v>
      </c>
      <c r="BL178" s="17" t="s">
        <v>253</v>
      </c>
      <c r="BM178" s="141" t="s">
        <v>1158</v>
      </c>
    </row>
    <row r="179" spans="2:65" s="1" customFormat="1" ht="29.25">
      <c r="B179" s="32"/>
      <c r="D179" s="143" t="s">
        <v>255</v>
      </c>
      <c r="F179" s="144" t="s">
        <v>658</v>
      </c>
      <c r="I179" s="145"/>
      <c r="L179" s="32"/>
      <c r="M179" s="146"/>
      <c r="T179" s="56"/>
      <c r="AT179" s="17" t="s">
        <v>255</v>
      </c>
      <c r="AU179" s="17" t="s">
        <v>89</v>
      </c>
    </row>
    <row r="180" spans="2:65" s="1" customFormat="1" ht="24.2" customHeight="1">
      <c r="B180" s="32"/>
      <c r="C180" s="130" t="s">
        <v>471</v>
      </c>
      <c r="D180" s="130" t="s">
        <v>249</v>
      </c>
      <c r="E180" s="131" t="s">
        <v>1159</v>
      </c>
      <c r="F180" s="132" t="s">
        <v>1160</v>
      </c>
      <c r="G180" s="133" t="s">
        <v>528</v>
      </c>
      <c r="H180" s="134">
        <v>30</v>
      </c>
      <c r="I180" s="135"/>
      <c r="J180" s="136">
        <f>ROUND(I180*H180,2)</f>
        <v>0</v>
      </c>
      <c r="K180" s="132" t="s">
        <v>1</v>
      </c>
      <c r="L180" s="32"/>
      <c r="M180" s="137" t="s">
        <v>1</v>
      </c>
      <c r="N180" s="138" t="s">
        <v>45</v>
      </c>
      <c r="P180" s="139">
        <f>O180*H180</f>
        <v>0</v>
      </c>
      <c r="Q180" s="139">
        <v>0</v>
      </c>
      <c r="R180" s="139">
        <f>Q180*H180</f>
        <v>0</v>
      </c>
      <c r="S180" s="139">
        <v>0</v>
      </c>
      <c r="T180" s="140">
        <f>S180*H180</f>
        <v>0</v>
      </c>
      <c r="AR180" s="141" t="s">
        <v>253</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253</v>
      </c>
      <c r="BM180" s="141" t="s">
        <v>1161</v>
      </c>
    </row>
    <row r="181" spans="2:65" s="1" customFormat="1" ht="48.75">
      <c r="B181" s="32"/>
      <c r="D181" s="143" t="s">
        <v>255</v>
      </c>
      <c r="F181" s="144" t="s">
        <v>1162</v>
      </c>
      <c r="I181" s="145"/>
      <c r="L181" s="32"/>
      <c r="M181" s="146"/>
      <c r="T181" s="56"/>
      <c r="AT181" s="17" t="s">
        <v>255</v>
      </c>
      <c r="AU181" s="17" t="s">
        <v>89</v>
      </c>
    </row>
    <row r="182" spans="2:65" s="1" customFormat="1" ht="24.2" customHeight="1">
      <c r="B182" s="32"/>
      <c r="C182" s="130" t="s">
        <v>476</v>
      </c>
      <c r="D182" s="130" t="s">
        <v>249</v>
      </c>
      <c r="E182" s="131" t="s">
        <v>1163</v>
      </c>
      <c r="F182" s="132" t="s">
        <v>1164</v>
      </c>
      <c r="G182" s="133" t="s">
        <v>528</v>
      </c>
      <c r="H182" s="134">
        <v>14</v>
      </c>
      <c r="I182" s="135"/>
      <c r="J182" s="136">
        <f>ROUND(I182*H182,2)</f>
        <v>0</v>
      </c>
      <c r="K182" s="132" t="s">
        <v>1</v>
      </c>
      <c r="L182" s="32"/>
      <c r="M182" s="137" t="s">
        <v>1</v>
      </c>
      <c r="N182" s="138" t="s">
        <v>45</v>
      </c>
      <c r="P182" s="139">
        <f>O182*H182</f>
        <v>0</v>
      </c>
      <c r="Q182" s="139">
        <v>0</v>
      </c>
      <c r="R182" s="139">
        <f>Q182*H182</f>
        <v>0</v>
      </c>
      <c r="S182" s="139">
        <v>0</v>
      </c>
      <c r="T182" s="140">
        <f>S182*H182</f>
        <v>0</v>
      </c>
      <c r="AR182" s="141" t="s">
        <v>253</v>
      </c>
      <c r="AT182" s="141" t="s">
        <v>249</v>
      </c>
      <c r="AU182" s="141" t="s">
        <v>89</v>
      </c>
      <c r="AY182" s="17" t="s">
        <v>248</v>
      </c>
      <c r="BE182" s="142">
        <f>IF(N182="základní",J182,0)</f>
        <v>0</v>
      </c>
      <c r="BF182" s="142">
        <f>IF(N182="snížená",J182,0)</f>
        <v>0</v>
      </c>
      <c r="BG182" s="142">
        <f>IF(N182="zákl. přenesená",J182,0)</f>
        <v>0</v>
      </c>
      <c r="BH182" s="142">
        <f>IF(N182="sníž. přenesená",J182,0)</f>
        <v>0</v>
      </c>
      <c r="BI182" s="142">
        <f>IF(N182="nulová",J182,0)</f>
        <v>0</v>
      </c>
      <c r="BJ182" s="17" t="s">
        <v>87</v>
      </c>
      <c r="BK182" s="142">
        <f>ROUND(I182*H182,2)</f>
        <v>0</v>
      </c>
      <c r="BL182" s="17" t="s">
        <v>253</v>
      </c>
      <c r="BM182" s="141" t="s">
        <v>1165</v>
      </c>
    </row>
    <row r="183" spans="2:65" s="1" customFormat="1" ht="48.75">
      <c r="B183" s="32"/>
      <c r="D183" s="143" t="s">
        <v>255</v>
      </c>
      <c r="F183" s="144" t="s">
        <v>683</v>
      </c>
      <c r="I183" s="145"/>
      <c r="L183" s="32"/>
      <c r="M183" s="146"/>
      <c r="T183" s="56"/>
      <c r="AT183" s="17" t="s">
        <v>255</v>
      </c>
      <c r="AU183" s="17" t="s">
        <v>89</v>
      </c>
    </row>
    <row r="184" spans="2:65" s="1" customFormat="1" ht="24.2" customHeight="1">
      <c r="B184" s="32"/>
      <c r="C184" s="130" t="s">
        <v>483</v>
      </c>
      <c r="D184" s="130" t="s">
        <v>249</v>
      </c>
      <c r="E184" s="131" t="s">
        <v>1166</v>
      </c>
      <c r="F184" s="132" t="s">
        <v>1167</v>
      </c>
      <c r="G184" s="133" t="s">
        <v>528</v>
      </c>
      <c r="H184" s="134">
        <v>70</v>
      </c>
      <c r="I184" s="135"/>
      <c r="J184" s="136">
        <f>ROUND(I184*H184,2)</f>
        <v>0</v>
      </c>
      <c r="K184" s="132" t="s">
        <v>1</v>
      </c>
      <c r="L184" s="32"/>
      <c r="M184" s="137" t="s">
        <v>1</v>
      </c>
      <c r="N184" s="138" t="s">
        <v>45</v>
      </c>
      <c r="P184" s="139">
        <f>O184*H184</f>
        <v>0</v>
      </c>
      <c r="Q184" s="139">
        <v>0</v>
      </c>
      <c r="R184" s="139">
        <f>Q184*H184</f>
        <v>0</v>
      </c>
      <c r="S184" s="139">
        <v>0</v>
      </c>
      <c r="T184" s="140">
        <f>S184*H184</f>
        <v>0</v>
      </c>
      <c r="AR184" s="141" t="s">
        <v>253</v>
      </c>
      <c r="AT184" s="141" t="s">
        <v>249</v>
      </c>
      <c r="AU184" s="141" t="s">
        <v>89</v>
      </c>
      <c r="AY184" s="17" t="s">
        <v>248</v>
      </c>
      <c r="BE184" s="142">
        <f>IF(N184="základní",J184,0)</f>
        <v>0</v>
      </c>
      <c r="BF184" s="142">
        <f>IF(N184="snížená",J184,0)</f>
        <v>0</v>
      </c>
      <c r="BG184" s="142">
        <f>IF(N184="zákl. přenesená",J184,0)</f>
        <v>0</v>
      </c>
      <c r="BH184" s="142">
        <f>IF(N184="sníž. přenesená",J184,0)</f>
        <v>0</v>
      </c>
      <c r="BI184" s="142">
        <f>IF(N184="nulová",J184,0)</f>
        <v>0</v>
      </c>
      <c r="BJ184" s="17" t="s">
        <v>87</v>
      </c>
      <c r="BK184" s="142">
        <f>ROUND(I184*H184,2)</f>
        <v>0</v>
      </c>
      <c r="BL184" s="17" t="s">
        <v>253</v>
      </c>
      <c r="BM184" s="141" t="s">
        <v>1168</v>
      </c>
    </row>
    <row r="185" spans="2:65" s="1" customFormat="1" ht="48.75">
      <c r="B185" s="32"/>
      <c r="D185" s="143" t="s">
        <v>255</v>
      </c>
      <c r="F185" s="144" t="s">
        <v>683</v>
      </c>
      <c r="I185" s="145"/>
      <c r="L185" s="32"/>
      <c r="M185" s="146"/>
      <c r="T185" s="56"/>
      <c r="AT185" s="17" t="s">
        <v>255</v>
      </c>
      <c r="AU185" s="17" t="s">
        <v>89</v>
      </c>
    </row>
    <row r="186" spans="2:65" s="1" customFormat="1" ht="24.2" customHeight="1">
      <c r="B186" s="32"/>
      <c r="C186" s="130" t="s">
        <v>488</v>
      </c>
      <c r="D186" s="130" t="s">
        <v>249</v>
      </c>
      <c r="E186" s="131" t="s">
        <v>1169</v>
      </c>
      <c r="F186" s="132" t="s">
        <v>1170</v>
      </c>
      <c r="G186" s="133" t="s">
        <v>528</v>
      </c>
      <c r="H186" s="134">
        <v>6</v>
      </c>
      <c r="I186" s="135"/>
      <c r="J186" s="136">
        <f>ROUND(I186*H186,2)</f>
        <v>0</v>
      </c>
      <c r="K186" s="132" t="s">
        <v>1</v>
      </c>
      <c r="L186" s="32"/>
      <c r="M186" s="137" t="s">
        <v>1</v>
      </c>
      <c r="N186" s="138" t="s">
        <v>45</v>
      </c>
      <c r="P186" s="139">
        <f>O186*H186</f>
        <v>0</v>
      </c>
      <c r="Q186" s="139">
        <v>0</v>
      </c>
      <c r="R186" s="139">
        <f>Q186*H186</f>
        <v>0</v>
      </c>
      <c r="S186" s="139">
        <v>0</v>
      </c>
      <c r="T186" s="140">
        <f>S186*H186</f>
        <v>0</v>
      </c>
      <c r="AR186" s="141" t="s">
        <v>253</v>
      </c>
      <c r="AT186" s="141" t="s">
        <v>249</v>
      </c>
      <c r="AU186" s="141" t="s">
        <v>89</v>
      </c>
      <c r="AY186" s="17" t="s">
        <v>248</v>
      </c>
      <c r="BE186" s="142">
        <f>IF(N186="základní",J186,0)</f>
        <v>0</v>
      </c>
      <c r="BF186" s="142">
        <f>IF(N186="snížená",J186,0)</f>
        <v>0</v>
      </c>
      <c r="BG186" s="142">
        <f>IF(N186="zákl. přenesená",J186,0)</f>
        <v>0</v>
      </c>
      <c r="BH186" s="142">
        <f>IF(N186="sníž. přenesená",J186,0)</f>
        <v>0</v>
      </c>
      <c r="BI186" s="142">
        <f>IF(N186="nulová",J186,0)</f>
        <v>0</v>
      </c>
      <c r="BJ186" s="17" t="s">
        <v>87</v>
      </c>
      <c r="BK186" s="142">
        <f>ROUND(I186*H186,2)</f>
        <v>0</v>
      </c>
      <c r="BL186" s="17" t="s">
        <v>253</v>
      </c>
      <c r="BM186" s="141" t="s">
        <v>1171</v>
      </c>
    </row>
    <row r="187" spans="2:65" s="1" customFormat="1" ht="48.75">
      <c r="B187" s="32"/>
      <c r="D187" s="143" t="s">
        <v>255</v>
      </c>
      <c r="F187" s="144" t="s">
        <v>683</v>
      </c>
      <c r="I187" s="145"/>
      <c r="L187" s="32"/>
      <c r="M187" s="146"/>
      <c r="T187" s="56"/>
      <c r="AT187" s="17" t="s">
        <v>255</v>
      </c>
      <c r="AU187" s="17" t="s">
        <v>89</v>
      </c>
    </row>
    <row r="188" spans="2:65" s="1" customFormat="1" ht="24.2" customHeight="1">
      <c r="B188" s="32"/>
      <c r="C188" s="130" t="s">
        <v>493</v>
      </c>
      <c r="D188" s="130" t="s">
        <v>249</v>
      </c>
      <c r="E188" s="131" t="s">
        <v>1172</v>
      </c>
      <c r="F188" s="132" t="s">
        <v>1173</v>
      </c>
      <c r="G188" s="133" t="s">
        <v>528</v>
      </c>
      <c r="H188" s="134">
        <v>56</v>
      </c>
      <c r="I188" s="135"/>
      <c r="J188" s="136">
        <f>ROUND(I188*H188,2)</f>
        <v>0</v>
      </c>
      <c r="K188" s="132" t="s">
        <v>1</v>
      </c>
      <c r="L188" s="32"/>
      <c r="M188" s="137" t="s">
        <v>1</v>
      </c>
      <c r="N188" s="138" t="s">
        <v>45</v>
      </c>
      <c r="P188" s="139">
        <f>O188*H188</f>
        <v>0</v>
      </c>
      <c r="Q188" s="139">
        <v>0</v>
      </c>
      <c r="R188" s="139">
        <f>Q188*H188</f>
        <v>0</v>
      </c>
      <c r="S188" s="139">
        <v>0</v>
      </c>
      <c r="T188" s="140">
        <f>S188*H188</f>
        <v>0</v>
      </c>
      <c r="AR188" s="141" t="s">
        <v>253</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253</v>
      </c>
      <c r="BM188" s="141" t="s">
        <v>1174</v>
      </c>
    </row>
    <row r="189" spans="2:65" s="1" customFormat="1" ht="39">
      <c r="B189" s="32"/>
      <c r="D189" s="143" t="s">
        <v>255</v>
      </c>
      <c r="F189" s="144" t="s">
        <v>1175</v>
      </c>
      <c r="I189" s="145"/>
      <c r="L189" s="32"/>
      <c r="M189" s="146"/>
      <c r="T189" s="56"/>
      <c r="AT189" s="17" t="s">
        <v>255</v>
      </c>
      <c r="AU189" s="17" t="s">
        <v>89</v>
      </c>
    </row>
    <row r="190" spans="2:65" s="1" customFormat="1" ht="24.2" customHeight="1">
      <c r="B190" s="32"/>
      <c r="C190" s="130" t="s">
        <v>498</v>
      </c>
      <c r="D190" s="130" t="s">
        <v>249</v>
      </c>
      <c r="E190" s="131" t="s">
        <v>1176</v>
      </c>
      <c r="F190" s="132" t="s">
        <v>699</v>
      </c>
      <c r="G190" s="133" t="s">
        <v>528</v>
      </c>
      <c r="H190" s="134">
        <v>15</v>
      </c>
      <c r="I190" s="135"/>
      <c r="J190" s="136">
        <f>ROUND(I190*H190,2)</f>
        <v>0</v>
      </c>
      <c r="K190" s="132" t="s">
        <v>1</v>
      </c>
      <c r="L190" s="32"/>
      <c r="M190" s="137" t="s">
        <v>1</v>
      </c>
      <c r="N190" s="138" t="s">
        <v>45</v>
      </c>
      <c r="P190" s="139">
        <f>O190*H190</f>
        <v>0</v>
      </c>
      <c r="Q190" s="139">
        <v>0</v>
      </c>
      <c r="R190" s="139">
        <f>Q190*H190</f>
        <v>0</v>
      </c>
      <c r="S190" s="139">
        <v>0</v>
      </c>
      <c r="T190" s="140">
        <f>S190*H190</f>
        <v>0</v>
      </c>
      <c r="AR190" s="141" t="s">
        <v>253</v>
      </c>
      <c r="AT190" s="141" t="s">
        <v>249</v>
      </c>
      <c r="AU190" s="141" t="s">
        <v>89</v>
      </c>
      <c r="AY190" s="17" t="s">
        <v>248</v>
      </c>
      <c r="BE190" s="142">
        <f>IF(N190="základní",J190,0)</f>
        <v>0</v>
      </c>
      <c r="BF190" s="142">
        <f>IF(N190="snížená",J190,0)</f>
        <v>0</v>
      </c>
      <c r="BG190" s="142">
        <f>IF(N190="zákl. přenesená",J190,0)</f>
        <v>0</v>
      </c>
      <c r="BH190" s="142">
        <f>IF(N190="sníž. přenesená",J190,0)</f>
        <v>0</v>
      </c>
      <c r="BI190" s="142">
        <f>IF(N190="nulová",J190,0)</f>
        <v>0</v>
      </c>
      <c r="BJ190" s="17" t="s">
        <v>87</v>
      </c>
      <c r="BK190" s="142">
        <f>ROUND(I190*H190,2)</f>
        <v>0</v>
      </c>
      <c r="BL190" s="17" t="s">
        <v>253</v>
      </c>
      <c r="BM190" s="141" t="s">
        <v>1177</v>
      </c>
    </row>
    <row r="191" spans="2:65" s="1" customFormat="1" ht="29.25">
      <c r="B191" s="32"/>
      <c r="D191" s="143" t="s">
        <v>255</v>
      </c>
      <c r="F191" s="144" t="s">
        <v>692</v>
      </c>
      <c r="I191" s="145"/>
      <c r="L191" s="32"/>
      <c r="M191" s="146"/>
      <c r="T191" s="56"/>
      <c r="AT191" s="17" t="s">
        <v>255</v>
      </c>
      <c r="AU191" s="17" t="s">
        <v>89</v>
      </c>
    </row>
    <row r="192" spans="2:65" s="1" customFormat="1" ht="24.2" customHeight="1">
      <c r="B192" s="32"/>
      <c r="C192" s="130" t="s">
        <v>503</v>
      </c>
      <c r="D192" s="130" t="s">
        <v>249</v>
      </c>
      <c r="E192" s="131" t="s">
        <v>1178</v>
      </c>
      <c r="F192" s="132" t="s">
        <v>703</v>
      </c>
      <c r="G192" s="133" t="s">
        <v>528</v>
      </c>
      <c r="H192" s="134">
        <v>15</v>
      </c>
      <c r="I192" s="135"/>
      <c r="J192" s="136">
        <f>ROUND(I192*H192,2)</f>
        <v>0</v>
      </c>
      <c r="K192" s="132" t="s">
        <v>1</v>
      </c>
      <c r="L192" s="32"/>
      <c r="M192" s="137" t="s">
        <v>1</v>
      </c>
      <c r="N192" s="138" t="s">
        <v>45</v>
      </c>
      <c r="P192" s="139">
        <f>O192*H192</f>
        <v>0</v>
      </c>
      <c r="Q192" s="139">
        <v>0</v>
      </c>
      <c r="R192" s="139">
        <f>Q192*H192</f>
        <v>0</v>
      </c>
      <c r="S192" s="139">
        <v>0</v>
      </c>
      <c r="T192" s="140">
        <f>S192*H192</f>
        <v>0</v>
      </c>
      <c r="AR192" s="141" t="s">
        <v>253</v>
      </c>
      <c r="AT192" s="141" t="s">
        <v>249</v>
      </c>
      <c r="AU192" s="141" t="s">
        <v>89</v>
      </c>
      <c r="AY192" s="17" t="s">
        <v>248</v>
      </c>
      <c r="BE192" s="142">
        <f>IF(N192="základní",J192,0)</f>
        <v>0</v>
      </c>
      <c r="BF192" s="142">
        <f>IF(N192="snížená",J192,0)</f>
        <v>0</v>
      </c>
      <c r="BG192" s="142">
        <f>IF(N192="zákl. přenesená",J192,0)</f>
        <v>0</v>
      </c>
      <c r="BH192" s="142">
        <f>IF(N192="sníž. přenesená",J192,0)</f>
        <v>0</v>
      </c>
      <c r="BI192" s="142">
        <f>IF(N192="nulová",J192,0)</f>
        <v>0</v>
      </c>
      <c r="BJ192" s="17" t="s">
        <v>87</v>
      </c>
      <c r="BK192" s="142">
        <f>ROUND(I192*H192,2)</f>
        <v>0</v>
      </c>
      <c r="BL192" s="17" t="s">
        <v>253</v>
      </c>
      <c r="BM192" s="141" t="s">
        <v>1179</v>
      </c>
    </row>
    <row r="193" spans="2:65" s="1" customFormat="1" ht="29.25">
      <c r="B193" s="32"/>
      <c r="D193" s="143" t="s">
        <v>255</v>
      </c>
      <c r="F193" s="144" t="s">
        <v>705</v>
      </c>
      <c r="I193" s="145"/>
      <c r="L193" s="32"/>
      <c r="M193" s="146"/>
      <c r="T193" s="56"/>
      <c r="AT193" s="17" t="s">
        <v>255</v>
      </c>
      <c r="AU193" s="17" t="s">
        <v>89</v>
      </c>
    </row>
    <row r="194" spans="2:65" s="1" customFormat="1" ht="33" customHeight="1">
      <c r="B194" s="32"/>
      <c r="C194" s="130" t="s">
        <v>508</v>
      </c>
      <c r="D194" s="130" t="s">
        <v>249</v>
      </c>
      <c r="E194" s="131" t="s">
        <v>1180</v>
      </c>
      <c r="F194" s="132" t="s">
        <v>708</v>
      </c>
      <c r="G194" s="133" t="s">
        <v>528</v>
      </c>
      <c r="H194" s="134">
        <v>85</v>
      </c>
      <c r="I194" s="135"/>
      <c r="J194" s="136">
        <f>ROUND(I194*H194,2)</f>
        <v>0</v>
      </c>
      <c r="K194" s="132" t="s">
        <v>1</v>
      </c>
      <c r="L194" s="32"/>
      <c r="M194" s="137" t="s">
        <v>1</v>
      </c>
      <c r="N194" s="138" t="s">
        <v>45</v>
      </c>
      <c r="P194" s="139">
        <f>O194*H194</f>
        <v>0</v>
      </c>
      <c r="Q194" s="139">
        <v>0</v>
      </c>
      <c r="R194" s="139">
        <f>Q194*H194</f>
        <v>0</v>
      </c>
      <c r="S194" s="139">
        <v>0</v>
      </c>
      <c r="T194" s="140">
        <f>S194*H194</f>
        <v>0</v>
      </c>
      <c r="AR194" s="141" t="s">
        <v>253</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253</v>
      </c>
      <c r="BM194" s="141" t="s">
        <v>1181</v>
      </c>
    </row>
    <row r="195" spans="2:65" s="1" customFormat="1" ht="29.25">
      <c r="B195" s="32"/>
      <c r="D195" s="143" t="s">
        <v>255</v>
      </c>
      <c r="F195" s="144" t="s">
        <v>710</v>
      </c>
      <c r="I195" s="145"/>
      <c r="L195" s="32"/>
      <c r="M195" s="146"/>
      <c r="T195" s="56"/>
      <c r="AT195" s="17" t="s">
        <v>255</v>
      </c>
      <c r="AU195" s="17" t="s">
        <v>89</v>
      </c>
    </row>
    <row r="196" spans="2:65" s="1" customFormat="1" ht="33" customHeight="1">
      <c r="B196" s="32"/>
      <c r="C196" s="130" t="s">
        <v>513</v>
      </c>
      <c r="D196" s="130" t="s">
        <v>249</v>
      </c>
      <c r="E196" s="131" t="s">
        <v>1182</v>
      </c>
      <c r="F196" s="132" t="s">
        <v>713</v>
      </c>
      <c r="G196" s="133" t="s">
        <v>528</v>
      </c>
      <c r="H196" s="134">
        <v>40</v>
      </c>
      <c r="I196" s="135"/>
      <c r="J196" s="136">
        <f>ROUND(I196*H196,2)</f>
        <v>0</v>
      </c>
      <c r="K196" s="132" t="s">
        <v>1</v>
      </c>
      <c r="L196" s="32"/>
      <c r="M196" s="137" t="s">
        <v>1</v>
      </c>
      <c r="N196" s="138" t="s">
        <v>45</v>
      </c>
      <c r="P196" s="139">
        <f>O196*H196</f>
        <v>0</v>
      </c>
      <c r="Q196" s="139">
        <v>0</v>
      </c>
      <c r="R196" s="139">
        <f>Q196*H196</f>
        <v>0</v>
      </c>
      <c r="S196" s="139">
        <v>0</v>
      </c>
      <c r="T196" s="140">
        <f>S196*H196</f>
        <v>0</v>
      </c>
      <c r="AR196" s="141" t="s">
        <v>253</v>
      </c>
      <c r="AT196" s="141" t="s">
        <v>249</v>
      </c>
      <c r="AU196" s="141" t="s">
        <v>89</v>
      </c>
      <c r="AY196" s="17" t="s">
        <v>248</v>
      </c>
      <c r="BE196" s="142">
        <f>IF(N196="základní",J196,0)</f>
        <v>0</v>
      </c>
      <c r="BF196" s="142">
        <f>IF(N196="snížená",J196,0)</f>
        <v>0</v>
      </c>
      <c r="BG196" s="142">
        <f>IF(N196="zákl. přenesená",J196,0)</f>
        <v>0</v>
      </c>
      <c r="BH196" s="142">
        <f>IF(N196="sníž. přenesená",J196,0)</f>
        <v>0</v>
      </c>
      <c r="BI196" s="142">
        <f>IF(N196="nulová",J196,0)</f>
        <v>0</v>
      </c>
      <c r="BJ196" s="17" t="s">
        <v>87</v>
      </c>
      <c r="BK196" s="142">
        <f>ROUND(I196*H196,2)</f>
        <v>0</v>
      </c>
      <c r="BL196" s="17" t="s">
        <v>253</v>
      </c>
      <c r="BM196" s="141" t="s">
        <v>1183</v>
      </c>
    </row>
    <row r="197" spans="2:65" s="1" customFormat="1" ht="29.25">
      <c r="B197" s="32"/>
      <c r="D197" s="143" t="s">
        <v>255</v>
      </c>
      <c r="F197" s="144" t="s">
        <v>705</v>
      </c>
      <c r="I197" s="145"/>
      <c r="L197" s="32"/>
      <c r="M197" s="146"/>
      <c r="T197" s="56"/>
      <c r="AT197" s="17" t="s">
        <v>255</v>
      </c>
      <c r="AU197" s="17" t="s">
        <v>89</v>
      </c>
    </row>
    <row r="198" spans="2:65" s="1" customFormat="1" ht="16.5" customHeight="1">
      <c r="B198" s="32"/>
      <c r="C198" s="130" t="s">
        <v>517</v>
      </c>
      <c r="D198" s="130" t="s">
        <v>249</v>
      </c>
      <c r="E198" s="131" t="s">
        <v>1184</v>
      </c>
      <c r="F198" s="132" t="s">
        <v>1185</v>
      </c>
      <c r="G198" s="133" t="s">
        <v>528</v>
      </c>
      <c r="H198" s="134">
        <v>30</v>
      </c>
      <c r="I198" s="135"/>
      <c r="J198" s="136">
        <f t="shared" ref="J198:J212" si="10">ROUND(I198*H198,2)</f>
        <v>0</v>
      </c>
      <c r="K198" s="132" t="s">
        <v>1</v>
      </c>
      <c r="L198" s="32"/>
      <c r="M198" s="137" t="s">
        <v>1</v>
      </c>
      <c r="N198" s="138" t="s">
        <v>45</v>
      </c>
      <c r="P198" s="139">
        <f t="shared" ref="P198:P212" si="11">O198*H198</f>
        <v>0</v>
      </c>
      <c r="Q198" s="139">
        <v>0</v>
      </c>
      <c r="R198" s="139">
        <f t="shared" ref="R198:R212" si="12">Q198*H198</f>
        <v>0</v>
      </c>
      <c r="S198" s="139">
        <v>0</v>
      </c>
      <c r="T198" s="140">
        <f t="shared" ref="T198:T212" si="13">S198*H198</f>
        <v>0</v>
      </c>
      <c r="AR198" s="141" t="s">
        <v>253</v>
      </c>
      <c r="AT198" s="141" t="s">
        <v>249</v>
      </c>
      <c r="AU198" s="141" t="s">
        <v>89</v>
      </c>
      <c r="AY198" s="17" t="s">
        <v>248</v>
      </c>
      <c r="BE198" s="142">
        <f t="shared" ref="BE198:BE212" si="14">IF(N198="základní",J198,0)</f>
        <v>0</v>
      </c>
      <c r="BF198" s="142">
        <f t="shared" ref="BF198:BF212" si="15">IF(N198="snížená",J198,0)</f>
        <v>0</v>
      </c>
      <c r="BG198" s="142">
        <f t="shared" ref="BG198:BG212" si="16">IF(N198="zákl. přenesená",J198,0)</f>
        <v>0</v>
      </c>
      <c r="BH198" s="142">
        <f t="shared" ref="BH198:BH212" si="17">IF(N198="sníž. přenesená",J198,0)</f>
        <v>0</v>
      </c>
      <c r="BI198" s="142">
        <f t="shared" ref="BI198:BI212" si="18">IF(N198="nulová",J198,0)</f>
        <v>0</v>
      </c>
      <c r="BJ198" s="17" t="s">
        <v>87</v>
      </c>
      <c r="BK198" s="142">
        <f t="shared" ref="BK198:BK212" si="19">ROUND(I198*H198,2)</f>
        <v>0</v>
      </c>
      <c r="BL198" s="17" t="s">
        <v>253</v>
      </c>
      <c r="BM198" s="141" t="s">
        <v>1186</v>
      </c>
    </row>
    <row r="199" spans="2:65" s="1" customFormat="1" ht="24.2" customHeight="1">
      <c r="B199" s="32"/>
      <c r="C199" s="130" t="s">
        <v>521</v>
      </c>
      <c r="D199" s="130" t="s">
        <v>249</v>
      </c>
      <c r="E199" s="131" t="s">
        <v>1187</v>
      </c>
      <c r="F199" s="132" t="s">
        <v>717</v>
      </c>
      <c r="G199" s="133" t="s">
        <v>252</v>
      </c>
      <c r="H199" s="134">
        <v>5</v>
      </c>
      <c r="I199" s="135"/>
      <c r="J199" s="136">
        <f t="shared" si="10"/>
        <v>0</v>
      </c>
      <c r="K199" s="132" t="s">
        <v>1</v>
      </c>
      <c r="L199" s="32"/>
      <c r="M199" s="137" t="s">
        <v>1</v>
      </c>
      <c r="N199" s="138" t="s">
        <v>45</v>
      </c>
      <c r="P199" s="139">
        <f t="shared" si="11"/>
        <v>0</v>
      </c>
      <c r="Q199" s="139">
        <v>0</v>
      </c>
      <c r="R199" s="139">
        <f t="shared" si="12"/>
        <v>0</v>
      </c>
      <c r="S199" s="139">
        <v>0</v>
      </c>
      <c r="T199" s="140">
        <f t="shared" si="13"/>
        <v>0</v>
      </c>
      <c r="AR199" s="141" t="s">
        <v>253</v>
      </c>
      <c r="AT199" s="141" t="s">
        <v>249</v>
      </c>
      <c r="AU199" s="141" t="s">
        <v>89</v>
      </c>
      <c r="AY199" s="17" t="s">
        <v>248</v>
      </c>
      <c r="BE199" s="142">
        <f t="shared" si="14"/>
        <v>0</v>
      </c>
      <c r="BF199" s="142">
        <f t="shared" si="15"/>
        <v>0</v>
      </c>
      <c r="BG199" s="142">
        <f t="shared" si="16"/>
        <v>0</v>
      </c>
      <c r="BH199" s="142">
        <f t="shared" si="17"/>
        <v>0</v>
      </c>
      <c r="BI199" s="142">
        <f t="shared" si="18"/>
        <v>0</v>
      </c>
      <c r="BJ199" s="17" t="s">
        <v>87</v>
      </c>
      <c r="BK199" s="142">
        <f t="shared" si="19"/>
        <v>0</v>
      </c>
      <c r="BL199" s="17" t="s">
        <v>253</v>
      </c>
      <c r="BM199" s="141" t="s">
        <v>1188</v>
      </c>
    </row>
    <row r="200" spans="2:65" s="1" customFormat="1" ht="24.2" customHeight="1">
      <c r="B200" s="32"/>
      <c r="C200" s="130" t="s">
        <v>525</v>
      </c>
      <c r="D200" s="130" t="s">
        <v>249</v>
      </c>
      <c r="E200" s="131" t="s">
        <v>1189</v>
      </c>
      <c r="F200" s="132" t="s">
        <v>1190</v>
      </c>
      <c r="G200" s="133" t="s">
        <v>252</v>
      </c>
      <c r="H200" s="134">
        <v>5</v>
      </c>
      <c r="I200" s="135"/>
      <c r="J200" s="136">
        <f t="shared" si="10"/>
        <v>0</v>
      </c>
      <c r="K200" s="132" t="s">
        <v>1</v>
      </c>
      <c r="L200" s="32"/>
      <c r="M200" s="137" t="s">
        <v>1</v>
      </c>
      <c r="N200" s="138" t="s">
        <v>45</v>
      </c>
      <c r="P200" s="139">
        <f t="shared" si="11"/>
        <v>0</v>
      </c>
      <c r="Q200" s="139">
        <v>0</v>
      </c>
      <c r="R200" s="139">
        <f t="shared" si="12"/>
        <v>0</v>
      </c>
      <c r="S200" s="139">
        <v>0</v>
      </c>
      <c r="T200" s="140">
        <f t="shared" si="13"/>
        <v>0</v>
      </c>
      <c r="AR200" s="141" t="s">
        <v>253</v>
      </c>
      <c r="AT200" s="141" t="s">
        <v>249</v>
      </c>
      <c r="AU200" s="141" t="s">
        <v>89</v>
      </c>
      <c r="AY200" s="17" t="s">
        <v>248</v>
      </c>
      <c r="BE200" s="142">
        <f t="shared" si="14"/>
        <v>0</v>
      </c>
      <c r="BF200" s="142">
        <f t="shared" si="15"/>
        <v>0</v>
      </c>
      <c r="BG200" s="142">
        <f t="shared" si="16"/>
        <v>0</v>
      </c>
      <c r="BH200" s="142">
        <f t="shared" si="17"/>
        <v>0</v>
      </c>
      <c r="BI200" s="142">
        <f t="shared" si="18"/>
        <v>0</v>
      </c>
      <c r="BJ200" s="17" t="s">
        <v>87</v>
      </c>
      <c r="BK200" s="142">
        <f t="shared" si="19"/>
        <v>0</v>
      </c>
      <c r="BL200" s="17" t="s">
        <v>253</v>
      </c>
      <c r="BM200" s="141" t="s">
        <v>1191</v>
      </c>
    </row>
    <row r="201" spans="2:65" s="1" customFormat="1" ht="24.2" customHeight="1">
      <c r="B201" s="32"/>
      <c r="C201" s="130" t="s">
        <v>530</v>
      </c>
      <c r="D201" s="130" t="s">
        <v>249</v>
      </c>
      <c r="E201" s="131" t="s">
        <v>1192</v>
      </c>
      <c r="F201" s="132" t="s">
        <v>914</v>
      </c>
      <c r="G201" s="133" t="s">
        <v>252</v>
      </c>
      <c r="H201" s="134">
        <v>10</v>
      </c>
      <c r="I201" s="135"/>
      <c r="J201" s="136">
        <f t="shared" si="10"/>
        <v>0</v>
      </c>
      <c r="K201" s="132" t="s">
        <v>1</v>
      </c>
      <c r="L201" s="32"/>
      <c r="M201" s="137" t="s">
        <v>1</v>
      </c>
      <c r="N201" s="138" t="s">
        <v>45</v>
      </c>
      <c r="P201" s="139">
        <f t="shared" si="11"/>
        <v>0</v>
      </c>
      <c r="Q201" s="139">
        <v>0</v>
      </c>
      <c r="R201" s="139">
        <f t="shared" si="12"/>
        <v>0</v>
      </c>
      <c r="S201" s="139">
        <v>0</v>
      </c>
      <c r="T201" s="140">
        <f t="shared" si="13"/>
        <v>0</v>
      </c>
      <c r="AR201" s="141" t="s">
        <v>253</v>
      </c>
      <c r="AT201" s="141" t="s">
        <v>249</v>
      </c>
      <c r="AU201" s="141" t="s">
        <v>89</v>
      </c>
      <c r="AY201" s="17" t="s">
        <v>248</v>
      </c>
      <c r="BE201" s="142">
        <f t="shared" si="14"/>
        <v>0</v>
      </c>
      <c r="BF201" s="142">
        <f t="shared" si="15"/>
        <v>0</v>
      </c>
      <c r="BG201" s="142">
        <f t="shared" si="16"/>
        <v>0</v>
      </c>
      <c r="BH201" s="142">
        <f t="shared" si="17"/>
        <v>0</v>
      </c>
      <c r="BI201" s="142">
        <f t="shared" si="18"/>
        <v>0</v>
      </c>
      <c r="BJ201" s="17" t="s">
        <v>87</v>
      </c>
      <c r="BK201" s="142">
        <f t="shared" si="19"/>
        <v>0</v>
      </c>
      <c r="BL201" s="17" t="s">
        <v>253</v>
      </c>
      <c r="BM201" s="141" t="s">
        <v>1193</v>
      </c>
    </row>
    <row r="202" spans="2:65" s="1" customFormat="1" ht="24.2" customHeight="1">
      <c r="B202" s="32"/>
      <c r="C202" s="130" t="s">
        <v>534</v>
      </c>
      <c r="D202" s="130" t="s">
        <v>249</v>
      </c>
      <c r="E202" s="131" t="s">
        <v>1194</v>
      </c>
      <c r="F202" s="132" t="s">
        <v>1195</v>
      </c>
      <c r="G202" s="133" t="s">
        <v>258</v>
      </c>
      <c r="H202" s="134">
        <v>1</v>
      </c>
      <c r="I202" s="135"/>
      <c r="J202" s="136">
        <f t="shared" si="10"/>
        <v>0</v>
      </c>
      <c r="K202" s="132" t="s">
        <v>1</v>
      </c>
      <c r="L202" s="32"/>
      <c r="M202" s="137" t="s">
        <v>1</v>
      </c>
      <c r="N202" s="138" t="s">
        <v>45</v>
      </c>
      <c r="P202" s="139">
        <f t="shared" si="11"/>
        <v>0</v>
      </c>
      <c r="Q202" s="139">
        <v>0</v>
      </c>
      <c r="R202" s="139">
        <f t="shared" si="12"/>
        <v>0</v>
      </c>
      <c r="S202" s="139">
        <v>0</v>
      </c>
      <c r="T202" s="140">
        <f t="shared" si="13"/>
        <v>0</v>
      </c>
      <c r="AR202" s="141" t="s">
        <v>253</v>
      </c>
      <c r="AT202" s="141" t="s">
        <v>249</v>
      </c>
      <c r="AU202" s="141" t="s">
        <v>89</v>
      </c>
      <c r="AY202" s="17" t="s">
        <v>248</v>
      </c>
      <c r="BE202" s="142">
        <f t="shared" si="14"/>
        <v>0</v>
      </c>
      <c r="BF202" s="142">
        <f t="shared" si="15"/>
        <v>0</v>
      </c>
      <c r="BG202" s="142">
        <f t="shared" si="16"/>
        <v>0</v>
      </c>
      <c r="BH202" s="142">
        <f t="shared" si="17"/>
        <v>0</v>
      </c>
      <c r="BI202" s="142">
        <f t="shared" si="18"/>
        <v>0</v>
      </c>
      <c r="BJ202" s="17" t="s">
        <v>87</v>
      </c>
      <c r="BK202" s="142">
        <f t="shared" si="19"/>
        <v>0</v>
      </c>
      <c r="BL202" s="17" t="s">
        <v>253</v>
      </c>
      <c r="BM202" s="141" t="s">
        <v>1196</v>
      </c>
    </row>
    <row r="203" spans="2:65" s="1" customFormat="1" ht="24.2" customHeight="1">
      <c r="B203" s="32"/>
      <c r="C203" s="130" t="s">
        <v>538</v>
      </c>
      <c r="D203" s="130" t="s">
        <v>249</v>
      </c>
      <c r="E203" s="131" t="s">
        <v>1197</v>
      </c>
      <c r="F203" s="132" t="s">
        <v>1198</v>
      </c>
      <c r="G203" s="133" t="s">
        <v>258</v>
      </c>
      <c r="H203" s="134">
        <v>1</v>
      </c>
      <c r="I203" s="135"/>
      <c r="J203" s="136">
        <f t="shared" si="10"/>
        <v>0</v>
      </c>
      <c r="K203" s="132" t="s">
        <v>1</v>
      </c>
      <c r="L203" s="32"/>
      <c r="M203" s="137" t="s">
        <v>1</v>
      </c>
      <c r="N203" s="138" t="s">
        <v>45</v>
      </c>
      <c r="P203" s="139">
        <f t="shared" si="11"/>
        <v>0</v>
      </c>
      <c r="Q203" s="139">
        <v>0</v>
      </c>
      <c r="R203" s="139">
        <f t="shared" si="12"/>
        <v>0</v>
      </c>
      <c r="S203" s="139">
        <v>0</v>
      </c>
      <c r="T203" s="140">
        <f t="shared" si="13"/>
        <v>0</v>
      </c>
      <c r="AR203" s="141" t="s">
        <v>253</v>
      </c>
      <c r="AT203" s="141" t="s">
        <v>249</v>
      </c>
      <c r="AU203" s="141" t="s">
        <v>89</v>
      </c>
      <c r="AY203" s="17" t="s">
        <v>248</v>
      </c>
      <c r="BE203" s="142">
        <f t="shared" si="14"/>
        <v>0</v>
      </c>
      <c r="BF203" s="142">
        <f t="shared" si="15"/>
        <v>0</v>
      </c>
      <c r="BG203" s="142">
        <f t="shared" si="16"/>
        <v>0</v>
      </c>
      <c r="BH203" s="142">
        <f t="shared" si="17"/>
        <v>0</v>
      </c>
      <c r="BI203" s="142">
        <f t="shared" si="18"/>
        <v>0</v>
      </c>
      <c r="BJ203" s="17" t="s">
        <v>87</v>
      </c>
      <c r="BK203" s="142">
        <f t="shared" si="19"/>
        <v>0</v>
      </c>
      <c r="BL203" s="17" t="s">
        <v>253</v>
      </c>
      <c r="BM203" s="141" t="s">
        <v>1199</v>
      </c>
    </row>
    <row r="204" spans="2:65" s="1" customFormat="1" ht="21.75" customHeight="1">
      <c r="B204" s="32"/>
      <c r="C204" s="130" t="s">
        <v>542</v>
      </c>
      <c r="D204" s="130" t="s">
        <v>249</v>
      </c>
      <c r="E204" s="131" t="s">
        <v>1200</v>
      </c>
      <c r="F204" s="132" t="s">
        <v>729</v>
      </c>
      <c r="G204" s="133" t="s">
        <v>252</v>
      </c>
      <c r="H204" s="134">
        <v>10</v>
      </c>
      <c r="I204" s="135"/>
      <c r="J204" s="136">
        <f t="shared" si="10"/>
        <v>0</v>
      </c>
      <c r="K204" s="132" t="s">
        <v>1</v>
      </c>
      <c r="L204" s="32"/>
      <c r="M204" s="137" t="s">
        <v>1</v>
      </c>
      <c r="N204" s="138" t="s">
        <v>45</v>
      </c>
      <c r="P204" s="139">
        <f t="shared" si="11"/>
        <v>0</v>
      </c>
      <c r="Q204" s="139">
        <v>0</v>
      </c>
      <c r="R204" s="139">
        <f t="shared" si="12"/>
        <v>0</v>
      </c>
      <c r="S204" s="139">
        <v>0</v>
      </c>
      <c r="T204" s="140">
        <f t="shared" si="13"/>
        <v>0</v>
      </c>
      <c r="AR204" s="141" t="s">
        <v>253</v>
      </c>
      <c r="AT204" s="141" t="s">
        <v>249</v>
      </c>
      <c r="AU204" s="141" t="s">
        <v>89</v>
      </c>
      <c r="AY204" s="17" t="s">
        <v>248</v>
      </c>
      <c r="BE204" s="142">
        <f t="shared" si="14"/>
        <v>0</v>
      </c>
      <c r="BF204" s="142">
        <f t="shared" si="15"/>
        <v>0</v>
      </c>
      <c r="BG204" s="142">
        <f t="shared" si="16"/>
        <v>0</v>
      </c>
      <c r="BH204" s="142">
        <f t="shared" si="17"/>
        <v>0</v>
      </c>
      <c r="BI204" s="142">
        <f t="shared" si="18"/>
        <v>0</v>
      </c>
      <c r="BJ204" s="17" t="s">
        <v>87</v>
      </c>
      <c r="BK204" s="142">
        <f t="shared" si="19"/>
        <v>0</v>
      </c>
      <c r="BL204" s="17" t="s">
        <v>253</v>
      </c>
      <c r="BM204" s="141" t="s">
        <v>1201</v>
      </c>
    </row>
    <row r="205" spans="2:65" s="1" customFormat="1" ht="21.75" customHeight="1">
      <c r="B205" s="32"/>
      <c r="C205" s="130" t="s">
        <v>546</v>
      </c>
      <c r="D205" s="130" t="s">
        <v>249</v>
      </c>
      <c r="E205" s="131" t="s">
        <v>1202</v>
      </c>
      <c r="F205" s="132" t="s">
        <v>1203</v>
      </c>
      <c r="G205" s="133" t="s">
        <v>252</v>
      </c>
      <c r="H205" s="134">
        <v>5</v>
      </c>
      <c r="I205" s="135"/>
      <c r="J205" s="136">
        <f t="shared" si="10"/>
        <v>0</v>
      </c>
      <c r="K205" s="132" t="s">
        <v>1</v>
      </c>
      <c r="L205" s="32"/>
      <c r="M205" s="137" t="s">
        <v>1</v>
      </c>
      <c r="N205" s="138" t="s">
        <v>45</v>
      </c>
      <c r="P205" s="139">
        <f t="shared" si="11"/>
        <v>0</v>
      </c>
      <c r="Q205" s="139">
        <v>0</v>
      </c>
      <c r="R205" s="139">
        <f t="shared" si="12"/>
        <v>0</v>
      </c>
      <c r="S205" s="139">
        <v>0</v>
      </c>
      <c r="T205" s="140">
        <f t="shared" si="13"/>
        <v>0</v>
      </c>
      <c r="AR205" s="141" t="s">
        <v>253</v>
      </c>
      <c r="AT205" s="141" t="s">
        <v>249</v>
      </c>
      <c r="AU205" s="141" t="s">
        <v>89</v>
      </c>
      <c r="AY205" s="17" t="s">
        <v>248</v>
      </c>
      <c r="BE205" s="142">
        <f t="shared" si="14"/>
        <v>0</v>
      </c>
      <c r="BF205" s="142">
        <f t="shared" si="15"/>
        <v>0</v>
      </c>
      <c r="BG205" s="142">
        <f t="shared" si="16"/>
        <v>0</v>
      </c>
      <c r="BH205" s="142">
        <f t="shared" si="17"/>
        <v>0</v>
      </c>
      <c r="BI205" s="142">
        <f t="shared" si="18"/>
        <v>0</v>
      </c>
      <c r="BJ205" s="17" t="s">
        <v>87</v>
      </c>
      <c r="BK205" s="142">
        <f t="shared" si="19"/>
        <v>0</v>
      </c>
      <c r="BL205" s="17" t="s">
        <v>253</v>
      </c>
      <c r="BM205" s="141" t="s">
        <v>1204</v>
      </c>
    </row>
    <row r="206" spans="2:65" s="1" customFormat="1" ht="16.5" customHeight="1">
      <c r="B206" s="32"/>
      <c r="C206" s="130" t="s">
        <v>550</v>
      </c>
      <c r="D206" s="130" t="s">
        <v>249</v>
      </c>
      <c r="E206" s="131" t="s">
        <v>1205</v>
      </c>
      <c r="F206" s="132" t="s">
        <v>1206</v>
      </c>
      <c r="G206" s="133" t="s">
        <v>258</v>
      </c>
      <c r="H206" s="134">
        <v>1</v>
      </c>
      <c r="I206" s="135"/>
      <c r="J206" s="136">
        <f t="shared" si="10"/>
        <v>0</v>
      </c>
      <c r="K206" s="132" t="s">
        <v>1</v>
      </c>
      <c r="L206" s="32"/>
      <c r="M206" s="137" t="s">
        <v>1</v>
      </c>
      <c r="N206" s="138" t="s">
        <v>45</v>
      </c>
      <c r="P206" s="139">
        <f t="shared" si="11"/>
        <v>0</v>
      </c>
      <c r="Q206" s="139">
        <v>0</v>
      </c>
      <c r="R206" s="139">
        <f t="shared" si="12"/>
        <v>0</v>
      </c>
      <c r="S206" s="139">
        <v>0</v>
      </c>
      <c r="T206" s="140">
        <f t="shared" si="13"/>
        <v>0</v>
      </c>
      <c r="AR206" s="141" t="s">
        <v>253</v>
      </c>
      <c r="AT206" s="141" t="s">
        <v>249</v>
      </c>
      <c r="AU206" s="141" t="s">
        <v>89</v>
      </c>
      <c r="AY206" s="17" t="s">
        <v>248</v>
      </c>
      <c r="BE206" s="142">
        <f t="shared" si="14"/>
        <v>0</v>
      </c>
      <c r="BF206" s="142">
        <f t="shared" si="15"/>
        <v>0</v>
      </c>
      <c r="BG206" s="142">
        <f t="shared" si="16"/>
        <v>0</v>
      </c>
      <c r="BH206" s="142">
        <f t="shared" si="17"/>
        <v>0</v>
      </c>
      <c r="BI206" s="142">
        <f t="shared" si="18"/>
        <v>0</v>
      </c>
      <c r="BJ206" s="17" t="s">
        <v>87</v>
      </c>
      <c r="BK206" s="142">
        <f t="shared" si="19"/>
        <v>0</v>
      </c>
      <c r="BL206" s="17" t="s">
        <v>253</v>
      </c>
      <c r="BM206" s="141" t="s">
        <v>1207</v>
      </c>
    </row>
    <row r="207" spans="2:65" s="1" customFormat="1" ht="16.5" customHeight="1">
      <c r="B207" s="32"/>
      <c r="C207" s="130" t="s">
        <v>554</v>
      </c>
      <c r="D207" s="130" t="s">
        <v>249</v>
      </c>
      <c r="E207" s="131" t="s">
        <v>1208</v>
      </c>
      <c r="F207" s="132" t="s">
        <v>737</v>
      </c>
      <c r="G207" s="133" t="s">
        <v>258</v>
      </c>
      <c r="H207" s="134">
        <v>5</v>
      </c>
      <c r="I207" s="135"/>
      <c r="J207" s="136">
        <f t="shared" si="10"/>
        <v>0</v>
      </c>
      <c r="K207" s="132" t="s">
        <v>1</v>
      </c>
      <c r="L207" s="32"/>
      <c r="M207" s="137" t="s">
        <v>1</v>
      </c>
      <c r="N207" s="138" t="s">
        <v>45</v>
      </c>
      <c r="P207" s="139">
        <f t="shared" si="11"/>
        <v>0</v>
      </c>
      <c r="Q207" s="139">
        <v>0</v>
      </c>
      <c r="R207" s="139">
        <f t="shared" si="12"/>
        <v>0</v>
      </c>
      <c r="S207" s="139">
        <v>0</v>
      </c>
      <c r="T207" s="140">
        <f t="shared" si="13"/>
        <v>0</v>
      </c>
      <c r="AR207" s="141" t="s">
        <v>253</v>
      </c>
      <c r="AT207" s="141" t="s">
        <v>249</v>
      </c>
      <c r="AU207" s="141" t="s">
        <v>89</v>
      </c>
      <c r="AY207" s="17" t="s">
        <v>248</v>
      </c>
      <c r="BE207" s="142">
        <f t="shared" si="14"/>
        <v>0</v>
      </c>
      <c r="BF207" s="142">
        <f t="shared" si="15"/>
        <v>0</v>
      </c>
      <c r="BG207" s="142">
        <f t="shared" si="16"/>
        <v>0</v>
      </c>
      <c r="BH207" s="142">
        <f t="shared" si="17"/>
        <v>0</v>
      </c>
      <c r="BI207" s="142">
        <f t="shared" si="18"/>
        <v>0</v>
      </c>
      <c r="BJ207" s="17" t="s">
        <v>87</v>
      </c>
      <c r="BK207" s="142">
        <f t="shared" si="19"/>
        <v>0</v>
      </c>
      <c r="BL207" s="17" t="s">
        <v>253</v>
      </c>
      <c r="BM207" s="141" t="s">
        <v>1209</v>
      </c>
    </row>
    <row r="208" spans="2:65" s="1" customFormat="1" ht="16.5" customHeight="1">
      <c r="B208" s="32"/>
      <c r="C208" s="130" t="s">
        <v>558</v>
      </c>
      <c r="D208" s="130" t="s">
        <v>249</v>
      </c>
      <c r="E208" s="131" t="s">
        <v>1210</v>
      </c>
      <c r="F208" s="132" t="s">
        <v>741</v>
      </c>
      <c r="G208" s="133" t="s">
        <v>258</v>
      </c>
      <c r="H208" s="134">
        <v>3</v>
      </c>
      <c r="I208" s="135"/>
      <c r="J208" s="136">
        <f t="shared" si="10"/>
        <v>0</v>
      </c>
      <c r="K208" s="132" t="s">
        <v>1</v>
      </c>
      <c r="L208" s="32"/>
      <c r="M208" s="137" t="s">
        <v>1</v>
      </c>
      <c r="N208" s="138" t="s">
        <v>45</v>
      </c>
      <c r="P208" s="139">
        <f t="shared" si="11"/>
        <v>0</v>
      </c>
      <c r="Q208" s="139">
        <v>0</v>
      </c>
      <c r="R208" s="139">
        <f t="shared" si="12"/>
        <v>0</v>
      </c>
      <c r="S208" s="139">
        <v>0</v>
      </c>
      <c r="T208" s="140">
        <f t="shared" si="13"/>
        <v>0</v>
      </c>
      <c r="AR208" s="141" t="s">
        <v>253</v>
      </c>
      <c r="AT208" s="141" t="s">
        <v>249</v>
      </c>
      <c r="AU208" s="141" t="s">
        <v>89</v>
      </c>
      <c r="AY208" s="17" t="s">
        <v>248</v>
      </c>
      <c r="BE208" s="142">
        <f t="shared" si="14"/>
        <v>0</v>
      </c>
      <c r="BF208" s="142">
        <f t="shared" si="15"/>
        <v>0</v>
      </c>
      <c r="BG208" s="142">
        <f t="shared" si="16"/>
        <v>0</v>
      </c>
      <c r="BH208" s="142">
        <f t="shared" si="17"/>
        <v>0</v>
      </c>
      <c r="BI208" s="142">
        <f t="shared" si="18"/>
        <v>0</v>
      </c>
      <c r="BJ208" s="17" t="s">
        <v>87</v>
      </c>
      <c r="BK208" s="142">
        <f t="shared" si="19"/>
        <v>0</v>
      </c>
      <c r="BL208" s="17" t="s">
        <v>253</v>
      </c>
      <c r="BM208" s="141" t="s">
        <v>1211</v>
      </c>
    </row>
    <row r="209" spans="2:65" s="1" customFormat="1" ht="16.5" customHeight="1">
      <c r="B209" s="32"/>
      <c r="C209" s="130" t="s">
        <v>562</v>
      </c>
      <c r="D209" s="130" t="s">
        <v>249</v>
      </c>
      <c r="E209" s="131" t="s">
        <v>1212</v>
      </c>
      <c r="F209" s="132" t="s">
        <v>745</v>
      </c>
      <c r="G209" s="133" t="s">
        <v>258</v>
      </c>
      <c r="H209" s="134">
        <v>2</v>
      </c>
      <c r="I209" s="135"/>
      <c r="J209" s="136">
        <f t="shared" si="10"/>
        <v>0</v>
      </c>
      <c r="K209" s="132" t="s">
        <v>1</v>
      </c>
      <c r="L209" s="32"/>
      <c r="M209" s="137" t="s">
        <v>1</v>
      </c>
      <c r="N209" s="138" t="s">
        <v>45</v>
      </c>
      <c r="P209" s="139">
        <f t="shared" si="11"/>
        <v>0</v>
      </c>
      <c r="Q209" s="139">
        <v>0</v>
      </c>
      <c r="R209" s="139">
        <f t="shared" si="12"/>
        <v>0</v>
      </c>
      <c r="S209" s="139">
        <v>0</v>
      </c>
      <c r="T209" s="140">
        <f t="shared" si="13"/>
        <v>0</v>
      </c>
      <c r="AR209" s="141" t="s">
        <v>253</v>
      </c>
      <c r="AT209" s="141" t="s">
        <v>249</v>
      </c>
      <c r="AU209" s="141" t="s">
        <v>89</v>
      </c>
      <c r="AY209" s="17" t="s">
        <v>248</v>
      </c>
      <c r="BE209" s="142">
        <f t="shared" si="14"/>
        <v>0</v>
      </c>
      <c r="BF209" s="142">
        <f t="shared" si="15"/>
        <v>0</v>
      </c>
      <c r="BG209" s="142">
        <f t="shared" si="16"/>
        <v>0</v>
      </c>
      <c r="BH209" s="142">
        <f t="shared" si="17"/>
        <v>0</v>
      </c>
      <c r="BI209" s="142">
        <f t="shared" si="18"/>
        <v>0</v>
      </c>
      <c r="BJ209" s="17" t="s">
        <v>87</v>
      </c>
      <c r="BK209" s="142">
        <f t="shared" si="19"/>
        <v>0</v>
      </c>
      <c r="BL209" s="17" t="s">
        <v>253</v>
      </c>
      <c r="BM209" s="141" t="s">
        <v>1213</v>
      </c>
    </row>
    <row r="210" spans="2:65" s="1" customFormat="1" ht="16.5" customHeight="1">
      <c r="B210" s="32"/>
      <c r="C210" s="130" t="s">
        <v>253</v>
      </c>
      <c r="D210" s="130" t="s">
        <v>249</v>
      </c>
      <c r="E210" s="131" t="s">
        <v>1214</v>
      </c>
      <c r="F210" s="132" t="s">
        <v>749</v>
      </c>
      <c r="G210" s="133" t="s">
        <v>258</v>
      </c>
      <c r="H210" s="134">
        <v>2</v>
      </c>
      <c r="I210" s="135"/>
      <c r="J210" s="136">
        <f t="shared" si="10"/>
        <v>0</v>
      </c>
      <c r="K210" s="132" t="s">
        <v>1</v>
      </c>
      <c r="L210" s="32"/>
      <c r="M210" s="137" t="s">
        <v>1</v>
      </c>
      <c r="N210" s="138" t="s">
        <v>45</v>
      </c>
      <c r="P210" s="139">
        <f t="shared" si="11"/>
        <v>0</v>
      </c>
      <c r="Q210" s="139">
        <v>0</v>
      </c>
      <c r="R210" s="139">
        <f t="shared" si="12"/>
        <v>0</v>
      </c>
      <c r="S210" s="139">
        <v>0</v>
      </c>
      <c r="T210" s="140">
        <f t="shared" si="13"/>
        <v>0</v>
      </c>
      <c r="AR210" s="141" t="s">
        <v>253</v>
      </c>
      <c r="AT210" s="141" t="s">
        <v>249</v>
      </c>
      <c r="AU210" s="141" t="s">
        <v>89</v>
      </c>
      <c r="AY210" s="17" t="s">
        <v>248</v>
      </c>
      <c r="BE210" s="142">
        <f t="shared" si="14"/>
        <v>0</v>
      </c>
      <c r="BF210" s="142">
        <f t="shared" si="15"/>
        <v>0</v>
      </c>
      <c r="BG210" s="142">
        <f t="shared" si="16"/>
        <v>0</v>
      </c>
      <c r="BH210" s="142">
        <f t="shared" si="17"/>
        <v>0</v>
      </c>
      <c r="BI210" s="142">
        <f t="shared" si="18"/>
        <v>0</v>
      </c>
      <c r="BJ210" s="17" t="s">
        <v>87</v>
      </c>
      <c r="BK210" s="142">
        <f t="shared" si="19"/>
        <v>0</v>
      </c>
      <c r="BL210" s="17" t="s">
        <v>253</v>
      </c>
      <c r="BM210" s="141" t="s">
        <v>1215</v>
      </c>
    </row>
    <row r="211" spans="2:65" s="1" customFormat="1" ht="16.5" customHeight="1">
      <c r="B211" s="32"/>
      <c r="C211" s="130" t="s">
        <v>569</v>
      </c>
      <c r="D211" s="130" t="s">
        <v>249</v>
      </c>
      <c r="E211" s="131" t="s">
        <v>1216</v>
      </c>
      <c r="F211" s="132" t="s">
        <v>459</v>
      </c>
      <c r="G211" s="133" t="s">
        <v>258</v>
      </c>
      <c r="H211" s="134">
        <v>1</v>
      </c>
      <c r="I211" s="135"/>
      <c r="J211" s="136">
        <f t="shared" si="10"/>
        <v>0</v>
      </c>
      <c r="K211" s="132" t="s">
        <v>1</v>
      </c>
      <c r="L211" s="32"/>
      <c r="M211" s="137" t="s">
        <v>1</v>
      </c>
      <c r="N211" s="138" t="s">
        <v>45</v>
      </c>
      <c r="P211" s="139">
        <f t="shared" si="11"/>
        <v>0</v>
      </c>
      <c r="Q211" s="139">
        <v>0</v>
      </c>
      <c r="R211" s="139">
        <f t="shared" si="12"/>
        <v>0</v>
      </c>
      <c r="S211" s="139">
        <v>0</v>
      </c>
      <c r="T211" s="140">
        <f t="shared" si="13"/>
        <v>0</v>
      </c>
      <c r="AR211" s="141" t="s">
        <v>253</v>
      </c>
      <c r="AT211" s="141" t="s">
        <v>249</v>
      </c>
      <c r="AU211" s="141" t="s">
        <v>89</v>
      </c>
      <c r="AY211" s="17" t="s">
        <v>248</v>
      </c>
      <c r="BE211" s="142">
        <f t="shared" si="14"/>
        <v>0</v>
      </c>
      <c r="BF211" s="142">
        <f t="shared" si="15"/>
        <v>0</v>
      </c>
      <c r="BG211" s="142">
        <f t="shared" si="16"/>
        <v>0</v>
      </c>
      <c r="BH211" s="142">
        <f t="shared" si="17"/>
        <v>0</v>
      </c>
      <c r="BI211" s="142">
        <f t="shared" si="18"/>
        <v>0</v>
      </c>
      <c r="BJ211" s="17" t="s">
        <v>87</v>
      </c>
      <c r="BK211" s="142">
        <f t="shared" si="19"/>
        <v>0</v>
      </c>
      <c r="BL211" s="17" t="s">
        <v>253</v>
      </c>
      <c r="BM211" s="141" t="s">
        <v>1217</v>
      </c>
    </row>
    <row r="212" spans="2:65" s="1" customFormat="1" ht="24.2" customHeight="1">
      <c r="B212" s="32"/>
      <c r="C212" s="130" t="s">
        <v>573</v>
      </c>
      <c r="D212" s="130" t="s">
        <v>249</v>
      </c>
      <c r="E212" s="131" t="s">
        <v>1218</v>
      </c>
      <c r="F212" s="132" t="s">
        <v>1219</v>
      </c>
      <c r="G212" s="133" t="s">
        <v>258</v>
      </c>
      <c r="H212" s="134">
        <v>1</v>
      </c>
      <c r="I212" s="135"/>
      <c r="J212" s="136">
        <f t="shared" si="10"/>
        <v>0</v>
      </c>
      <c r="K212" s="132" t="s">
        <v>1</v>
      </c>
      <c r="L212" s="32"/>
      <c r="M212" s="137" t="s">
        <v>1</v>
      </c>
      <c r="N212" s="138" t="s">
        <v>45</v>
      </c>
      <c r="P212" s="139">
        <f t="shared" si="11"/>
        <v>0</v>
      </c>
      <c r="Q212" s="139">
        <v>0</v>
      </c>
      <c r="R212" s="139">
        <f t="shared" si="12"/>
        <v>0</v>
      </c>
      <c r="S212" s="139">
        <v>0</v>
      </c>
      <c r="T212" s="140">
        <f t="shared" si="13"/>
        <v>0</v>
      </c>
      <c r="AR212" s="141" t="s">
        <v>253</v>
      </c>
      <c r="AT212" s="141" t="s">
        <v>249</v>
      </c>
      <c r="AU212" s="141" t="s">
        <v>89</v>
      </c>
      <c r="AY212" s="17" t="s">
        <v>248</v>
      </c>
      <c r="BE212" s="142">
        <f t="shared" si="14"/>
        <v>0</v>
      </c>
      <c r="BF212" s="142">
        <f t="shared" si="15"/>
        <v>0</v>
      </c>
      <c r="BG212" s="142">
        <f t="shared" si="16"/>
        <v>0</v>
      </c>
      <c r="BH212" s="142">
        <f t="shared" si="17"/>
        <v>0</v>
      </c>
      <c r="BI212" s="142">
        <f t="shared" si="18"/>
        <v>0</v>
      </c>
      <c r="BJ212" s="17" t="s">
        <v>87</v>
      </c>
      <c r="BK212" s="142">
        <f t="shared" si="19"/>
        <v>0</v>
      </c>
      <c r="BL212" s="17" t="s">
        <v>253</v>
      </c>
      <c r="BM212" s="141" t="s">
        <v>1220</v>
      </c>
    </row>
    <row r="213" spans="2:65" s="1" customFormat="1" ht="107.25">
      <c r="B213" s="32"/>
      <c r="D213" s="143" t="s">
        <v>255</v>
      </c>
      <c r="F213" s="144" t="s">
        <v>1221</v>
      </c>
      <c r="I213" s="145"/>
      <c r="L213" s="32"/>
      <c r="M213" s="146"/>
      <c r="T213" s="56"/>
      <c r="AT213" s="17" t="s">
        <v>255</v>
      </c>
      <c r="AU213" s="17" t="s">
        <v>89</v>
      </c>
    </row>
    <row r="214" spans="2:65" s="1" customFormat="1" ht="21.75" customHeight="1">
      <c r="B214" s="32"/>
      <c r="C214" s="130" t="s">
        <v>577</v>
      </c>
      <c r="D214" s="130" t="s">
        <v>249</v>
      </c>
      <c r="E214" s="131" t="s">
        <v>1222</v>
      </c>
      <c r="F214" s="132" t="s">
        <v>1223</v>
      </c>
      <c r="G214" s="133" t="s">
        <v>258</v>
      </c>
      <c r="H214" s="134">
        <v>1</v>
      </c>
      <c r="I214" s="135"/>
      <c r="J214" s="136">
        <f>ROUND(I214*H214,2)</f>
        <v>0</v>
      </c>
      <c r="K214" s="132" t="s">
        <v>1</v>
      </c>
      <c r="L214" s="32"/>
      <c r="M214" s="137" t="s">
        <v>1</v>
      </c>
      <c r="N214" s="138" t="s">
        <v>45</v>
      </c>
      <c r="P214" s="139">
        <f>O214*H214</f>
        <v>0</v>
      </c>
      <c r="Q214" s="139">
        <v>0</v>
      </c>
      <c r="R214" s="139">
        <f>Q214*H214</f>
        <v>0</v>
      </c>
      <c r="S214" s="139">
        <v>0</v>
      </c>
      <c r="T214" s="140">
        <f>S214*H214</f>
        <v>0</v>
      </c>
      <c r="AR214" s="141" t="s">
        <v>253</v>
      </c>
      <c r="AT214" s="141" t="s">
        <v>249</v>
      </c>
      <c r="AU214" s="141" t="s">
        <v>89</v>
      </c>
      <c r="AY214" s="17" t="s">
        <v>248</v>
      </c>
      <c r="BE214" s="142">
        <f>IF(N214="základní",J214,0)</f>
        <v>0</v>
      </c>
      <c r="BF214" s="142">
        <f>IF(N214="snížená",J214,0)</f>
        <v>0</v>
      </c>
      <c r="BG214" s="142">
        <f>IF(N214="zákl. přenesená",J214,0)</f>
        <v>0</v>
      </c>
      <c r="BH214" s="142">
        <f>IF(N214="sníž. přenesená",J214,0)</f>
        <v>0</v>
      </c>
      <c r="BI214" s="142">
        <f>IF(N214="nulová",J214,0)</f>
        <v>0</v>
      </c>
      <c r="BJ214" s="17" t="s">
        <v>87</v>
      </c>
      <c r="BK214" s="142">
        <f>ROUND(I214*H214,2)</f>
        <v>0</v>
      </c>
      <c r="BL214" s="17" t="s">
        <v>253</v>
      </c>
      <c r="BM214" s="141" t="s">
        <v>1224</v>
      </c>
    </row>
    <row r="215" spans="2:65" s="1" customFormat="1" ht="39">
      <c r="B215" s="32"/>
      <c r="D215" s="143" t="s">
        <v>255</v>
      </c>
      <c r="F215" s="144" t="s">
        <v>1225</v>
      </c>
      <c r="I215" s="145"/>
      <c r="L215" s="32"/>
      <c r="M215" s="146"/>
      <c r="T215" s="56"/>
      <c r="AT215" s="17" t="s">
        <v>255</v>
      </c>
      <c r="AU215" s="17" t="s">
        <v>89</v>
      </c>
    </row>
    <row r="216" spans="2:65" s="1" customFormat="1" ht="16.5" customHeight="1">
      <c r="B216" s="32"/>
      <c r="C216" s="130" t="s">
        <v>581</v>
      </c>
      <c r="D216" s="130" t="s">
        <v>249</v>
      </c>
      <c r="E216" s="131" t="s">
        <v>1226</v>
      </c>
      <c r="F216" s="132" t="s">
        <v>769</v>
      </c>
      <c r="G216" s="133" t="s">
        <v>258</v>
      </c>
      <c r="H216" s="134">
        <v>1</v>
      </c>
      <c r="I216" s="135"/>
      <c r="J216" s="136">
        <f>ROUND(I216*H216,2)</f>
        <v>0</v>
      </c>
      <c r="K216" s="132" t="s">
        <v>1</v>
      </c>
      <c r="L216" s="32"/>
      <c r="M216" s="137" t="s">
        <v>1</v>
      </c>
      <c r="N216" s="138" t="s">
        <v>45</v>
      </c>
      <c r="P216" s="139">
        <f>O216*H216</f>
        <v>0</v>
      </c>
      <c r="Q216" s="139">
        <v>0</v>
      </c>
      <c r="R216" s="139">
        <f>Q216*H216</f>
        <v>0</v>
      </c>
      <c r="S216" s="139">
        <v>0</v>
      </c>
      <c r="T216" s="140">
        <f>S216*H216</f>
        <v>0</v>
      </c>
      <c r="AR216" s="141" t="s">
        <v>253</v>
      </c>
      <c r="AT216" s="141" t="s">
        <v>249</v>
      </c>
      <c r="AU216" s="141" t="s">
        <v>89</v>
      </c>
      <c r="AY216" s="17" t="s">
        <v>248</v>
      </c>
      <c r="BE216" s="142">
        <f>IF(N216="základní",J216,0)</f>
        <v>0</v>
      </c>
      <c r="BF216" s="142">
        <f>IF(N216="snížená",J216,0)</f>
        <v>0</v>
      </c>
      <c r="BG216" s="142">
        <f>IF(N216="zákl. přenesená",J216,0)</f>
        <v>0</v>
      </c>
      <c r="BH216" s="142">
        <f>IF(N216="sníž. přenesená",J216,0)</f>
        <v>0</v>
      </c>
      <c r="BI216" s="142">
        <f>IF(N216="nulová",J216,0)</f>
        <v>0</v>
      </c>
      <c r="BJ216" s="17" t="s">
        <v>87</v>
      </c>
      <c r="BK216" s="142">
        <f>ROUND(I216*H216,2)</f>
        <v>0</v>
      </c>
      <c r="BL216" s="17" t="s">
        <v>253</v>
      </c>
      <c r="BM216" s="141" t="s">
        <v>1227</v>
      </c>
    </row>
    <row r="217" spans="2:65" s="1" customFormat="1" ht="58.5">
      <c r="B217" s="32"/>
      <c r="D217" s="143" t="s">
        <v>255</v>
      </c>
      <c r="F217" s="144" t="s">
        <v>771</v>
      </c>
      <c r="I217" s="145"/>
      <c r="L217" s="32"/>
      <c r="M217" s="146"/>
      <c r="T217" s="56"/>
      <c r="AT217" s="17" t="s">
        <v>255</v>
      </c>
      <c r="AU217" s="17" t="s">
        <v>89</v>
      </c>
    </row>
    <row r="218" spans="2:65" s="10" customFormat="1" ht="22.9" customHeight="1">
      <c r="B218" s="120"/>
      <c r="D218" s="121" t="s">
        <v>79</v>
      </c>
      <c r="E218" s="155" t="s">
        <v>1228</v>
      </c>
      <c r="F218" s="155" t="s">
        <v>773</v>
      </c>
      <c r="I218" s="123"/>
      <c r="J218" s="156">
        <f>BK218</f>
        <v>0</v>
      </c>
      <c r="L218" s="120"/>
      <c r="M218" s="125"/>
      <c r="P218" s="126">
        <f>SUM(P219:P226)</f>
        <v>0</v>
      </c>
      <c r="R218" s="126">
        <f>SUM(R219:R226)</f>
        <v>0</v>
      </c>
      <c r="T218" s="127">
        <f>SUM(T219:T226)</f>
        <v>0</v>
      </c>
      <c r="AR218" s="121" t="s">
        <v>247</v>
      </c>
      <c r="AT218" s="128" t="s">
        <v>79</v>
      </c>
      <c r="AU218" s="128" t="s">
        <v>87</v>
      </c>
      <c r="AY218" s="121" t="s">
        <v>248</v>
      </c>
      <c r="BK218" s="129">
        <f>SUM(BK219:BK226)</f>
        <v>0</v>
      </c>
    </row>
    <row r="219" spans="2:65" s="1" customFormat="1" ht="16.5" customHeight="1">
      <c r="B219" s="32"/>
      <c r="C219" s="130" t="s">
        <v>585</v>
      </c>
      <c r="D219" s="130" t="s">
        <v>249</v>
      </c>
      <c r="E219" s="131" t="s">
        <v>1229</v>
      </c>
      <c r="F219" s="132" t="s">
        <v>1230</v>
      </c>
      <c r="G219" s="133" t="s">
        <v>258</v>
      </c>
      <c r="H219" s="134">
        <v>1</v>
      </c>
      <c r="I219" s="135"/>
      <c r="J219" s="136">
        <f>ROUND(I219*H219,2)</f>
        <v>0</v>
      </c>
      <c r="K219" s="132" t="s">
        <v>1</v>
      </c>
      <c r="L219" s="32"/>
      <c r="M219" s="137" t="s">
        <v>1</v>
      </c>
      <c r="N219" s="138" t="s">
        <v>45</v>
      </c>
      <c r="P219" s="139">
        <f>O219*H219</f>
        <v>0</v>
      </c>
      <c r="Q219" s="139">
        <v>0</v>
      </c>
      <c r="R219" s="139">
        <f>Q219*H219</f>
        <v>0</v>
      </c>
      <c r="S219" s="139">
        <v>0</v>
      </c>
      <c r="T219" s="140">
        <f>S219*H219</f>
        <v>0</v>
      </c>
      <c r="AR219" s="141" t="s">
        <v>253</v>
      </c>
      <c r="AT219" s="141" t="s">
        <v>249</v>
      </c>
      <c r="AU219" s="141" t="s">
        <v>89</v>
      </c>
      <c r="AY219" s="17" t="s">
        <v>248</v>
      </c>
      <c r="BE219" s="142">
        <f>IF(N219="základní",J219,0)</f>
        <v>0</v>
      </c>
      <c r="BF219" s="142">
        <f>IF(N219="snížená",J219,0)</f>
        <v>0</v>
      </c>
      <c r="BG219" s="142">
        <f>IF(N219="zákl. přenesená",J219,0)</f>
        <v>0</v>
      </c>
      <c r="BH219" s="142">
        <f>IF(N219="sníž. přenesená",J219,0)</f>
        <v>0</v>
      </c>
      <c r="BI219" s="142">
        <f>IF(N219="nulová",J219,0)</f>
        <v>0</v>
      </c>
      <c r="BJ219" s="17" t="s">
        <v>87</v>
      </c>
      <c r="BK219" s="142">
        <f>ROUND(I219*H219,2)</f>
        <v>0</v>
      </c>
      <c r="BL219" s="17" t="s">
        <v>253</v>
      </c>
      <c r="BM219" s="141" t="s">
        <v>1231</v>
      </c>
    </row>
    <row r="220" spans="2:65" s="1" customFormat="1" ht="58.5">
      <c r="B220" s="32"/>
      <c r="D220" s="143" t="s">
        <v>255</v>
      </c>
      <c r="F220" s="144" t="s">
        <v>1232</v>
      </c>
      <c r="I220" s="145"/>
      <c r="L220" s="32"/>
      <c r="M220" s="146"/>
      <c r="T220" s="56"/>
      <c r="AT220" s="17" t="s">
        <v>255</v>
      </c>
      <c r="AU220" s="17" t="s">
        <v>89</v>
      </c>
    </row>
    <row r="221" spans="2:65" s="1" customFormat="1" ht="24.2" customHeight="1">
      <c r="B221" s="32"/>
      <c r="C221" s="130" t="s">
        <v>589</v>
      </c>
      <c r="D221" s="130" t="s">
        <v>249</v>
      </c>
      <c r="E221" s="131" t="s">
        <v>1233</v>
      </c>
      <c r="F221" s="132" t="s">
        <v>1234</v>
      </c>
      <c r="G221" s="133" t="s">
        <v>258</v>
      </c>
      <c r="H221" s="134">
        <v>1</v>
      </c>
      <c r="I221" s="135"/>
      <c r="J221" s="136">
        <f>ROUND(I221*H221,2)</f>
        <v>0</v>
      </c>
      <c r="K221" s="132" t="s">
        <v>1</v>
      </c>
      <c r="L221" s="32"/>
      <c r="M221" s="137" t="s">
        <v>1</v>
      </c>
      <c r="N221" s="138" t="s">
        <v>45</v>
      </c>
      <c r="P221" s="139">
        <f>O221*H221</f>
        <v>0</v>
      </c>
      <c r="Q221" s="139">
        <v>0</v>
      </c>
      <c r="R221" s="139">
        <f>Q221*H221</f>
        <v>0</v>
      </c>
      <c r="S221" s="139">
        <v>0</v>
      </c>
      <c r="T221" s="140">
        <f>S221*H221</f>
        <v>0</v>
      </c>
      <c r="AR221" s="141" t="s">
        <v>253</v>
      </c>
      <c r="AT221" s="141" t="s">
        <v>249</v>
      </c>
      <c r="AU221" s="141" t="s">
        <v>89</v>
      </c>
      <c r="AY221" s="17" t="s">
        <v>248</v>
      </c>
      <c r="BE221" s="142">
        <f>IF(N221="základní",J221,0)</f>
        <v>0</v>
      </c>
      <c r="BF221" s="142">
        <f>IF(N221="snížená",J221,0)</f>
        <v>0</v>
      </c>
      <c r="BG221" s="142">
        <f>IF(N221="zákl. přenesená",J221,0)</f>
        <v>0</v>
      </c>
      <c r="BH221" s="142">
        <f>IF(N221="sníž. přenesená",J221,0)</f>
        <v>0</v>
      </c>
      <c r="BI221" s="142">
        <f>IF(N221="nulová",J221,0)</f>
        <v>0</v>
      </c>
      <c r="BJ221" s="17" t="s">
        <v>87</v>
      </c>
      <c r="BK221" s="142">
        <f>ROUND(I221*H221,2)</f>
        <v>0</v>
      </c>
      <c r="BL221" s="17" t="s">
        <v>253</v>
      </c>
      <c r="BM221" s="141" t="s">
        <v>1235</v>
      </c>
    </row>
    <row r="222" spans="2:65" s="1" customFormat="1" ht="136.5">
      <c r="B222" s="32"/>
      <c r="D222" s="143" t="s">
        <v>255</v>
      </c>
      <c r="F222" s="144" t="s">
        <v>1236</v>
      </c>
      <c r="I222" s="145"/>
      <c r="L222" s="32"/>
      <c r="M222" s="146"/>
      <c r="T222" s="56"/>
      <c r="AT222" s="17" t="s">
        <v>255</v>
      </c>
      <c r="AU222" s="17" t="s">
        <v>89</v>
      </c>
    </row>
    <row r="223" spans="2:65" s="1" customFormat="1" ht="33" customHeight="1">
      <c r="B223" s="32"/>
      <c r="C223" s="130" t="s">
        <v>593</v>
      </c>
      <c r="D223" s="130" t="s">
        <v>249</v>
      </c>
      <c r="E223" s="131" t="s">
        <v>1237</v>
      </c>
      <c r="F223" s="132" t="s">
        <v>1238</v>
      </c>
      <c r="G223" s="133" t="s">
        <v>258</v>
      </c>
      <c r="H223" s="134">
        <v>1</v>
      </c>
      <c r="I223" s="135"/>
      <c r="J223" s="136">
        <f>ROUND(I223*H223,2)</f>
        <v>0</v>
      </c>
      <c r="K223" s="132" t="s">
        <v>1</v>
      </c>
      <c r="L223" s="32"/>
      <c r="M223" s="137" t="s">
        <v>1</v>
      </c>
      <c r="N223" s="138" t="s">
        <v>45</v>
      </c>
      <c r="P223" s="139">
        <f>O223*H223</f>
        <v>0</v>
      </c>
      <c r="Q223" s="139">
        <v>0</v>
      </c>
      <c r="R223" s="139">
        <f>Q223*H223</f>
        <v>0</v>
      </c>
      <c r="S223" s="139">
        <v>0</v>
      </c>
      <c r="T223" s="140">
        <f>S223*H223</f>
        <v>0</v>
      </c>
      <c r="AR223" s="141" t="s">
        <v>253</v>
      </c>
      <c r="AT223" s="141" t="s">
        <v>249</v>
      </c>
      <c r="AU223" s="141" t="s">
        <v>89</v>
      </c>
      <c r="AY223" s="17" t="s">
        <v>248</v>
      </c>
      <c r="BE223" s="142">
        <f>IF(N223="základní",J223,0)</f>
        <v>0</v>
      </c>
      <c r="BF223" s="142">
        <f>IF(N223="snížená",J223,0)</f>
        <v>0</v>
      </c>
      <c r="BG223" s="142">
        <f>IF(N223="zákl. přenesená",J223,0)</f>
        <v>0</v>
      </c>
      <c r="BH223" s="142">
        <f>IF(N223="sníž. přenesená",J223,0)</f>
        <v>0</v>
      </c>
      <c r="BI223" s="142">
        <f>IF(N223="nulová",J223,0)</f>
        <v>0</v>
      </c>
      <c r="BJ223" s="17" t="s">
        <v>87</v>
      </c>
      <c r="BK223" s="142">
        <f>ROUND(I223*H223,2)</f>
        <v>0</v>
      </c>
      <c r="BL223" s="17" t="s">
        <v>253</v>
      </c>
      <c r="BM223" s="141" t="s">
        <v>1239</v>
      </c>
    </row>
    <row r="224" spans="2:65" s="1" customFormat="1" ht="126.75">
      <c r="B224" s="32"/>
      <c r="D224" s="143" t="s">
        <v>255</v>
      </c>
      <c r="F224" s="144" t="s">
        <v>1240</v>
      </c>
      <c r="I224" s="145"/>
      <c r="L224" s="32"/>
      <c r="M224" s="146"/>
      <c r="T224" s="56"/>
      <c r="AT224" s="17" t="s">
        <v>255</v>
      </c>
      <c r="AU224" s="17" t="s">
        <v>89</v>
      </c>
    </row>
    <row r="225" spans="2:65" s="1" customFormat="1" ht="24.2" customHeight="1">
      <c r="B225" s="32"/>
      <c r="C225" s="130" t="s">
        <v>597</v>
      </c>
      <c r="D225" s="130" t="s">
        <v>249</v>
      </c>
      <c r="E225" s="131" t="s">
        <v>1241</v>
      </c>
      <c r="F225" s="132" t="s">
        <v>1242</v>
      </c>
      <c r="G225" s="133" t="s">
        <v>258</v>
      </c>
      <c r="H225" s="134">
        <v>1</v>
      </c>
      <c r="I225" s="135"/>
      <c r="J225" s="136">
        <f>ROUND(I225*H225,2)</f>
        <v>0</v>
      </c>
      <c r="K225" s="132" t="s">
        <v>1</v>
      </c>
      <c r="L225" s="32"/>
      <c r="M225" s="137" t="s">
        <v>1</v>
      </c>
      <c r="N225" s="138" t="s">
        <v>45</v>
      </c>
      <c r="P225" s="139">
        <f>O225*H225</f>
        <v>0</v>
      </c>
      <c r="Q225" s="139">
        <v>0</v>
      </c>
      <c r="R225" s="139">
        <f>Q225*H225</f>
        <v>0</v>
      </c>
      <c r="S225" s="139">
        <v>0</v>
      </c>
      <c r="T225" s="140">
        <f>S225*H225</f>
        <v>0</v>
      </c>
      <c r="AR225" s="141" t="s">
        <v>253</v>
      </c>
      <c r="AT225" s="141" t="s">
        <v>249</v>
      </c>
      <c r="AU225" s="141" t="s">
        <v>89</v>
      </c>
      <c r="AY225" s="17" t="s">
        <v>248</v>
      </c>
      <c r="BE225" s="142">
        <f>IF(N225="základní",J225,0)</f>
        <v>0</v>
      </c>
      <c r="BF225" s="142">
        <f>IF(N225="snížená",J225,0)</f>
        <v>0</v>
      </c>
      <c r="BG225" s="142">
        <f>IF(N225="zákl. přenesená",J225,0)</f>
        <v>0</v>
      </c>
      <c r="BH225" s="142">
        <f>IF(N225="sníž. přenesená",J225,0)</f>
        <v>0</v>
      </c>
      <c r="BI225" s="142">
        <f>IF(N225="nulová",J225,0)</f>
        <v>0</v>
      </c>
      <c r="BJ225" s="17" t="s">
        <v>87</v>
      </c>
      <c r="BK225" s="142">
        <f>ROUND(I225*H225,2)</f>
        <v>0</v>
      </c>
      <c r="BL225" s="17" t="s">
        <v>253</v>
      </c>
      <c r="BM225" s="141" t="s">
        <v>1243</v>
      </c>
    </row>
    <row r="226" spans="2:65" s="1" customFormat="1" ht="39">
      <c r="B226" s="32"/>
      <c r="D226" s="143" t="s">
        <v>255</v>
      </c>
      <c r="F226" s="144" t="s">
        <v>1244</v>
      </c>
      <c r="I226" s="145"/>
      <c r="L226" s="32"/>
      <c r="M226" s="146"/>
      <c r="T226" s="56"/>
      <c r="AT226" s="17" t="s">
        <v>255</v>
      </c>
      <c r="AU226" s="17" t="s">
        <v>89</v>
      </c>
    </row>
    <row r="227" spans="2:65" s="10" customFormat="1" ht="22.9" customHeight="1">
      <c r="B227" s="120"/>
      <c r="D227" s="121" t="s">
        <v>79</v>
      </c>
      <c r="E227" s="155" t="s">
        <v>1245</v>
      </c>
      <c r="F227" s="155" t="s">
        <v>1246</v>
      </c>
      <c r="I227" s="123"/>
      <c r="J227" s="156">
        <f>BK227</f>
        <v>0</v>
      </c>
      <c r="L227" s="120"/>
      <c r="M227" s="125"/>
      <c r="P227" s="126">
        <f>SUM(P228:P235)</f>
        <v>0</v>
      </c>
      <c r="R227" s="126">
        <f>SUM(R228:R235)</f>
        <v>0</v>
      </c>
      <c r="T227" s="127">
        <f>SUM(T228:T235)</f>
        <v>0</v>
      </c>
      <c r="AR227" s="121" t="s">
        <v>247</v>
      </c>
      <c r="AT227" s="128" t="s">
        <v>79</v>
      </c>
      <c r="AU227" s="128" t="s">
        <v>87</v>
      </c>
      <c r="AY227" s="121" t="s">
        <v>248</v>
      </c>
      <c r="BK227" s="129">
        <f>SUM(BK228:BK235)</f>
        <v>0</v>
      </c>
    </row>
    <row r="228" spans="2:65" s="1" customFormat="1" ht="16.5" customHeight="1">
      <c r="B228" s="32"/>
      <c r="C228" s="130" t="s">
        <v>601</v>
      </c>
      <c r="D228" s="130" t="s">
        <v>249</v>
      </c>
      <c r="E228" s="131" t="s">
        <v>1247</v>
      </c>
      <c r="F228" s="132" t="s">
        <v>1248</v>
      </c>
      <c r="G228" s="133" t="s">
        <v>528</v>
      </c>
      <c r="H228" s="134">
        <v>100</v>
      </c>
      <c r="I228" s="135"/>
      <c r="J228" s="136">
        <f>ROUND(I228*H228,2)</f>
        <v>0</v>
      </c>
      <c r="K228" s="132" t="s">
        <v>1</v>
      </c>
      <c r="L228" s="32"/>
      <c r="M228" s="137" t="s">
        <v>1</v>
      </c>
      <c r="N228" s="138" t="s">
        <v>45</v>
      </c>
      <c r="P228" s="139">
        <f>O228*H228</f>
        <v>0</v>
      </c>
      <c r="Q228" s="139">
        <v>0</v>
      </c>
      <c r="R228" s="139">
        <f>Q228*H228</f>
        <v>0</v>
      </c>
      <c r="S228" s="139">
        <v>0</v>
      </c>
      <c r="T228" s="140">
        <f>S228*H228</f>
        <v>0</v>
      </c>
      <c r="AR228" s="141" t="s">
        <v>253</v>
      </c>
      <c r="AT228" s="141" t="s">
        <v>249</v>
      </c>
      <c r="AU228" s="141" t="s">
        <v>89</v>
      </c>
      <c r="AY228" s="17" t="s">
        <v>248</v>
      </c>
      <c r="BE228" s="142">
        <f>IF(N228="základní",J228,0)</f>
        <v>0</v>
      </c>
      <c r="BF228" s="142">
        <f>IF(N228="snížená",J228,0)</f>
        <v>0</v>
      </c>
      <c r="BG228" s="142">
        <f>IF(N228="zákl. přenesená",J228,0)</f>
        <v>0</v>
      </c>
      <c r="BH228" s="142">
        <f>IF(N228="sníž. přenesená",J228,0)</f>
        <v>0</v>
      </c>
      <c r="BI228" s="142">
        <f>IF(N228="nulová",J228,0)</f>
        <v>0</v>
      </c>
      <c r="BJ228" s="17" t="s">
        <v>87</v>
      </c>
      <c r="BK228" s="142">
        <f>ROUND(I228*H228,2)</f>
        <v>0</v>
      </c>
      <c r="BL228" s="17" t="s">
        <v>253</v>
      </c>
      <c r="BM228" s="141" t="s">
        <v>1249</v>
      </c>
    </row>
    <row r="229" spans="2:65" s="1" customFormat="1" ht="16.5" customHeight="1">
      <c r="B229" s="32"/>
      <c r="C229" s="130" t="s">
        <v>605</v>
      </c>
      <c r="D229" s="130" t="s">
        <v>249</v>
      </c>
      <c r="E229" s="131" t="s">
        <v>1250</v>
      </c>
      <c r="F229" s="132" t="s">
        <v>1251</v>
      </c>
      <c r="G229" s="133" t="s">
        <v>258</v>
      </c>
      <c r="H229" s="134">
        <v>1</v>
      </c>
      <c r="I229" s="135"/>
      <c r="J229" s="136">
        <f>ROUND(I229*H229,2)</f>
        <v>0</v>
      </c>
      <c r="K229" s="132" t="s">
        <v>1</v>
      </c>
      <c r="L229" s="32"/>
      <c r="M229" s="137" t="s">
        <v>1</v>
      </c>
      <c r="N229" s="138" t="s">
        <v>45</v>
      </c>
      <c r="P229" s="139">
        <f>O229*H229</f>
        <v>0</v>
      </c>
      <c r="Q229" s="139">
        <v>0</v>
      </c>
      <c r="R229" s="139">
        <f>Q229*H229</f>
        <v>0</v>
      </c>
      <c r="S229" s="139">
        <v>0</v>
      </c>
      <c r="T229" s="140">
        <f>S229*H229</f>
        <v>0</v>
      </c>
      <c r="AR229" s="141" t="s">
        <v>253</v>
      </c>
      <c r="AT229" s="141" t="s">
        <v>249</v>
      </c>
      <c r="AU229" s="141" t="s">
        <v>89</v>
      </c>
      <c r="AY229" s="17" t="s">
        <v>248</v>
      </c>
      <c r="BE229" s="142">
        <f>IF(N229="základní",J229,0)</f>
        <v>0</v>
      </c>
      <c r="BF229" s="142">
        <f>IF(N229="snížená",J229,0)</f>
        <v>0</v>
      </c>
      <c r="BG229" s="142">
        <f>IF(N229="zákl. přenesená",J229,0)</f>
        <v>0</v>
      </c>
      <c r="BH229" s="142">
        <f>IF(N229="sníž. přenesená",J229,0)</f>
        <v>0</v>
      </c>
      <c r="BI229" s="142">
        <f>IF(N229="nulová",J229,0)</f>
        <v>0</v>
      </c>
      <c r="BJ229" s="17" t="s">
        <v>87</v>
      </c>
      <c r="BK229" s="142">
        <f>ROUND(I229*H229,2)</f>
        <v>0</v>
      </c>
      <c r="BL229" s="17" t="s">
        <v>253</v>
      </c>
      <c r="BM229" s="141" t="s">
        <v>1252</v>
      </c>
    </row>
    <row r="230" spans="2:65" s="1" customFormat="1" ht="21.75" customHeight="1">
      <c r="B230" s="32"/>
      <c r="C230" s="130" t="s">
        <v>609</v>
      </c>
      <c r="D230" s="130" t="s">
        <v>249</v>
      </c>
      <c r="E230" s="131" t="s">
        <v>1253</v>
      </c>
      <c r="F230" s="132" t="s">
        <v>1254</v>
      </c>
      <c r="G230" s="133" t="s">
        <v>528</v>
      </c>
      <c r="H230" s="134">
        <v>40</v>
      </c>
      <c r="I230" s="135"/>
      <c r="J230" s="136">
        <f>ROUND(I230*H230,2)</f>
        <v>0</v>
      </c>
      <c r="K230" s="132" t="s">
        <v>1</v>
      </c>
      <c r="L230" s="32"/>
      <c r="M230" s="137" t="s">
        <v>1</v>
      </c>
      <c r="N230" s="138" t="s">
        <v>45</v>
      </c>
      <c r="P230" s="139">
        <f>O230*H230</f>
        <v>0</v>
      </c>
      <c r="Q230" s="139">
        <v>0</v>
      </c>
      <c r="R230" s="139">
        <f>Q230*H230</f>
        <v>0</v>
      </c>
      <c r="S230" s="139">
        <v>0</v>
      </c>
      <c r="T230" s="140">
        <f>S230*H230</f>
        <v>0</v>
      </c>
      <c r="AR230" s="141" t="s">
        <v>253</v>
      </c>
      <c r="AT230" s="141" t="s">
        <v>249</v>
      </c>
      <c r="AU230" s="141" t="s">
        <v>89</v>
      </c>
      <c r="AY230" s="17" t="s">
        <v>248</v>
      </c>
      <c r="BE230" s="142">
        <f>IF(N230="základní",J230,0)</f>
        <v>0</v>
      </c>
      <c r="BF230" s="142">
        <f>IF(N230="snížená",J230,0)</f>
        <v>0</v>
      </c>
      <c r="BG230" s="142">
        <f>IF(N230="zákl. přenesená",J230,0)</f>
        <v>0</v>
      </c>
      <c r="BH230" s="142">
        <f>IF(N230="sníž. přenesená",J230,0)</f>
        <v>0</v>
      </c>
      <c r="BI230" s="142">
        <f>IF(N230="nulová",J230,0)</f>
        <v>0</v>
      </c>
      <c r="BJ230" s="17" t="s">
        <v>87</v>
      </c>
      <c r="BK230" s="142">
        <f>ROUND(I230*H230,2)</f>
        <v>0</v>
      </c>
      <c r="BL230" s="17" t="s">
        <v>253</v>
      </c>
      <c r="BM230" s="141" t="s">
        <v>1255</v>
      </c>
    </row>
    <row r="231" spans="2:65" s="1" customFormat="1" ht="29.25">
      <c r="B231" s="32"/>
      <c r="D231" s="143" t="s">
        <v>255</v>
      </c>
      <c r="F231" s="144" t="s">
        <v>1256</v>
      </c>
      <c r="I231" s="145"/>
      <c r="L231" s="32"/>
      <c r="M231" s="146"/>
      <c r="T231" s="56"/>
      <c r="AT231" s="17" t="s">
        <v>255</v>
      </c>
      <c r="AU231" s="17" t="s">
        <v>89</v>
      </c>
    </row>
    <row r="232" spans="2:65" s="1" customFormat="1" ht="21.75" customHeight="1">
      <c r="B232" s="32"/>
      <c r="C232" s="130" t="s">
        <v>613</v>
      </c>
      <c r="D232" s="130" t="s">
        <v>249</v>
      </c>
      <c r="E232" s="131" t="s">
        <v>1257</v>
      </c>
      <c r="F232" s="132" t="s">
        <v>1258</v>
      </c>
      <c r="G232" s="133" t="s">
        <v>528</v>
      </c>
      <c r="H232" s="134">
        <v>35</v>
      </c>
      <c r="I232" s="135"/>
      <c r="J232" s="136">
        <f>ROUND(I232*H232,2)</f>
        <v>0</v>
      </c>
      <c r="K232" s="132" t="s">
        <v>1</v>
      </c>
      <c r="L232" s="32"/>
      <c r="M232" s="137" t="s">
        <v>1</v>
      </c>
      <c r="N232" s="138" t="s">
        <v>45</v>
      </c>
      <c r="P232" s="139">
        <f>O232*H232</f>
        <v>0</v>
      </c>
      <c r="Q232" s="139">
        <v>0</v>
      </c>
      <c r="R232" s="139">
        <f>Q232*H232</f>
        <v>0</v>
      </c>
      <c r="S232" s="139">
        <v>0</v>
      </c>
      <c r="T232" s="140">
        <f>S232*H232</f>
        <v>0</v>
      </c>
      <c r="AR232" s="141" t="s">
        <v>253</v>
      </c>
      <c r="AT232" s="141" t="s">
        <v>249</v>
      </c>
      <c r="AU232" s="141" t="s">
        <v>89</v>
      </c>
      <c r="AY232" s="17" t="s">
        <v>248</v>
      </c>
      <c r="BE232" s="142">
        <f>IF(N232="základní",J232,0)</f>
        <v>0</v>
      </c>
      <c r="BF232" s="142">
        <f>IF(N232="snížená",J232,0)</f>
        <v>0</v>
      </c>
      <c r="BG232" s="142">
        <f>IF(N232="zákl. přenesená",J232,0)</f>
        <v>0</v>
      </c>
      <c r="BH232" s="142">
        <f>IF(N232="sníž. přenesená",J232,0)</f>
        <v>0</v>
      </c>
      <c r="BI232" s="142">
        <f>IF(N232="nulová",J232,0)</f>
        <v>0</v>
      </c>
      <c r="BJ232" s="17" t="s">
        <v>87</v>
      </c>
      <c r="BK232" s="142">
        <f>ROUND(I232*H232,2)</f>
        <v>0</v>
      </c>
      <c r="BL232" s="17" t="s">
        <v>253</v>
      </c>
      <c r="BM232" s="141" t="s">
        <v>1259</v>
      </c>
    </row>
    <row r="233" spans="2:65" s="1" customFormat="1" ht="29.25">
      <c r="B233" s="32"/>
      <c r="D233" s="143" t="s">
        <v>255</v>
      </c>
      <c r="F233" s="144" t="s">
        <v>1260</v>
      </c>
      <c r="I233" s="145"/>
      <c r="L233" s="32"/>
      <c r="M233" s="146"/>
      <c r="T233" s="56"/>
      <c r="AT233" s="17" t="s">
        <v>255</v>
      </c>
      <c r="AU233" s="17" t="s">
        <v>89</v>
      </c>
    </row>
    <row r="234" spans="2:65" s="1" customFormat="1" ht="16.5" customHeight="1">
      <c r="B234" s="32"/>
      <c r="C234" s="130" t="s">
        <v>617</v>
      </c>
      <c r="D234" s="130" t="s">
        <v>249</v>
      </c>
      <c r="E234" s="131" t="s">
        <v>1261</v>
      </c>
      <c r="F234" s="132" t="s">
        <v>1262</v>
      </c>
      <c r="G234" s="133" t="s">
        <v>1263</v>
      </c>
      <c r="H234" s="134">
        <v>12</v>
      </c>
      <c r="I234" s="135"/>
      <c r="J234" s="136">
        <f>ROUND(I234*H234,2)</f>
        <v>0</v>
      </c>
      <c r="K234" s="132" t="s">
        <v>1</v>
      </c>
      <c r="L234" s="32"/>
      <c r="M234" s="137" t="s">
        <v>1</v>
      </c>
      <c r="N234" s="138" t="s">
        <v>45</v>
      </c>
      <c r="P234" s="139">
        <f>O234*H234</f>
        <v>0</v>
      </c>
      <c r="Q234" s="139">
        <v>0</v>
      </c>
      <c r="R234" s="139">
        <f>Q234*H234</f>
        <v>0</v>
      </c>
      <c r="S234" s="139">
        <v>0</v>
      </c>
      <c r="T234" s="140">
        <f>S234*H234</f>
        <v>0</v>
      </c>
      <c r="AR234" s="141" t="s">
        <v>253</v>
      </c>
      <c r="AT234" s="141" t="s">
        <v>249</v>
      </c>
      <c r="AU234" s="141" t="s">
        <v>89</v>
      </c>
      <c r="AY234" s="17" t="s">
        <v>248</v>
      </c>
      <c r="BE234" s="142">
        <f>IF(N234="základní",J234,0)</f>
        <v>0</v>
      </c>
      <c r="BF234" s="142">
        <f>IF(N234="snížená",J234,0)</f>
        <v>0</v>
      </c>
      <c r="BG234" s="142">
        <f>IF(N234="zákl. přenesená",J234,0)</f>
        <v>0</v>
      </c>
      <c r="BH234" s="142">
        <f>IF(N234="sníž. přenesená",J234,0)</f>
        <v>0</v>
      </c>
      <c r="BI234" s="142">
        <f>IF(N234="nulová",J234,0)</f>
        <v>0</v>
      </c>
      <c r="BJ234" s="17" t="s">
        <v>87</v>
      </c>
      <c r="BK234" s="142">
        <f>ROUND(I234*H234,2)</f>
        <v>0</v>
      </c>
      <c r="BL234" s="17" t="s">
        <v>253</v>
      </c>
      <c r="BM234" s="141" t="s">
        <v>1264</v>
      </c>
    </row>
    <row r="235" spans="2:65" s="1" customFormat="1" ht="48.75">
      <c r="B235" s="32"/>
      <c r="D235" s="143" t="s">
        <v>255</v>
      </c>
      <c r="F235" s="144" t="s">
        <v>1265</v>
      </c>
      <c r="I235" s="145"/>
      <c r="L235" s="32"/>
      <c r="M235" s="146"/>
      <c r="T235" s="56"/>
      <c r="AT235" s="17" t="s">
        <v>255</v>
      </c>
      <c r="AU235" s="17" t="s">
        <v>89</v>
      </c>
    </row>
    <row r="236" spans="2:65" s="10" customFormat="1" ht="22.9" customHeight="1">
      <c r="B236" s="120"/>
      <c r="D236" s="121" t="s">
        <v>79</v>
      </c>
      <c r="E236" s="155" t="s">
        <v>1266</v>
      </c>
      <c r="F236" s="155" t="s">
        <v>805</v>
      </c>
      <c r="I236" s="123"/>
      <c r="J236" s="156">
        <f>BK236</f>
        <v>0</v>
      </c>
      <c r="L236" s="120"/>
      <c r="M236" s="125"/>
      <c r="P236" s="126">
        <f>SUM(P237:P243)</f>
        <v>0</v>
      </c>
      <c r="R236" s="126">
        <f>SUM(R237:R243)</f>
        <v>0</v>
      </c>
      <c r="T236" s="127">
        <f>SUM(T237:T243)</f>
        <v>0</v>
      </c>
      <c r="AR236" s="121" t="s">
        <v>247</v>
      </c>
      <c r="AT236" s="128" t="s">
        <v>79</v>
      </c>
      <c r="AU236" s="128" t="s">
        <v>87</v>
      </c>
      <c r="AY236" s="121" t="s">
        <v>248</v>
      </c>
      <c r="BK236" s="129">
        <f>SUM(BK237:BK243)</f>
        <v>0</v>
      </c>
    </row>
    <row r="237" spans="2:65" s="1" customFormat="1" ht="21.75" customHeight="1">
      <c r="B237" s="32"/>
      <c r="C237" s="130" t="s">
        <v>621</v>
      </c>
      <c r="D237" s="130" t="s">
        <v>249</v>
      </c>
      <c r="E237" s="131" t="s">
        <v>1267</v>
      </c>
      <c r="F237" s="132" t="s">
        <v>808</v>
      </c>
      <c r="G237" s="133" t="s">
        <v>258</v>
      </c>
      <c r="H237" s="134">
        <v>1</v>
      </c>
      <c r="I237" s="135"/>
      <c r="J237" s="136">
        <f>ROUND(I237*H237,2)</f>
        <v>0</v>
      </c>
      <c r="K237" s="132" t="s">
        <v>1</v>
      </c>
      <c r="L237" s="32"/>
      <c r="M237" s="137" t="s">
        <v>1</v>
      </c>
      <c r="N237" s="138" t="s">
        <v>45</v>
      </c>
      <c r="P237" s="139">
        <f>O237*H237</f>
        <v>0</v>
      </c>
      <c r="Q237" s="139">
        <v>0</v>
      </c>
      <c r="R237" s="139">
        <f>Q237*H237</f>
        <v>0</v>
      </c>
      <c r="S237" s="139">
        <v>0</v>
      </c>
      <c r="T237" s="140">
        <f>S237*H237</f>
        <v>0</v>
      </c>
      <c r="AR237" s="141" t="s">
        <v>253</v>
      </c>
      <c r="AT237" s="141" t="s">
        <v>249</v>
      </c>
      <c r="AU237" s="141" t="s">
        <v>89</v>
      </c>
      <c r="AY237" s="17" t="s">
        <v>248</v>
      </c>
      <c r="BE237" s="142">
        <f>IF(N237="základní",J237,0)</f>
        <v>0</v>
      </c>
      <c r="BF237" s="142">
        <f>IF(N237="snížená",J237,0)</f>
        <v>0</v>
      </c>
      <c r="BG237" s="142">
        <f>IF(N237="zákl. přenesená",J237,0)</f>
        <v>0</v>
      </c>
      <c r="BH237" s="142">
        <f>IF(N237="sníž. přenesená",J237,0)</f>
        <v>0</v>
      </c>
      <c r="BI237" s="142">
        <f>IF(N237="nulová",J237,0)</f>
        <v>0</v>
      </c>
      <c r="BJ237" s="17" t="s">
        <v>87</v>
      </c>
      <c r="BK237" s="142">
        <f>ROUND(I237*H237,2)</f>
        <v>0</v>
      </c>
      <c r="BL237" s="17" t="s">
        <v>253</v>
      </c>
      <c r="BM237" s="141" t="s">
        <v>1268</v>
      </c>
    </row>
    <row r="238" spans="2:65" s="1" customFormat="1" ht="29.25">
      <c r="B238" s="32"/>
      <c r="D238" s="143" t="s">
        <v>255</v>
      </c>
      <c r="F238" s="144" t="s">
        <v>810</v>
      </c>
      <c r="I238" s="145"/>
      <c r="L238" s="32"/>
      <c r="M238" s="146"/>
      <c r="T238" s="56"/>
      <c r="AT238" s="17" t="s">
        <v>255</v>
      </c>
      <c r="AU238" s="17" t="s">
        <v>89</v>
      </c>
    </row>
    <row r="239" spans="2:65" s="1" customFormat="1" ht="16.5" customHeight="1">
      <c r="B239" s="32"/>
      <c r="C239" s="130" t="s">
        <v>625</v>
      </c>
      <c r="D239" s="130" t="s">
        <v>249</v>
      </c>
      <c r="E239" s="131" t="s">
        <v>1269</v>
      </c>
      <c r="F239" s="132" t="s">
        <v>813</v>
      </c>
      <c r="G239" s="133" t="s">
        <v>258</v>
      </c>
      <c r="H239" s="134">
        <v>1</v>
      </c>
      <c r="I239" s="135"/>
      <c r="J239" s="136">
        <f>ROUND(I239*H239,2)</f>
        <v>0</v>
      </c>
      <c r="K239" s="132" t="s">
        <v>1</v>
      </c>
      <c r="L239" s="32"/>
      <c r="M239" s="137" t="s">
        <v>1</v>
      </c>
      <c r="N239" s="138" t="s">
        <v>45</v>
      </c>
      <c r="P239" s="139">
        <f>O239*H239</f>
        <v>0</v>
      </c>
      <c r="Q239" s="139">
        <v>0</v>
      </c>
      <c r="R239" s="139">
        <f>Q239*H239</f>
        <v>0</v>
      </c>
      <c r="S239" s="139">
        <v>0</v>
      </c>
      <c r="T239" s="140">
        <f>S239*H239</f>
        <v>0</v>
      </c>
      <c r="AR239" s="141" t="s">
        <v>253</v>
      </c>
      <c r="AT239" s="141" t="s">
        <v>249</v>
      </c>
      <c r="AU239" s="141" t="s">
        <v>89</v>
      </c>
      <c r="AY239" s="17" t="s">
        <v>248</v>
      </c>
      <c r="BE239" s="142">
        <f>IF(N239="základní",J239,0)</f>
        <v>0</v>
      </c>
      <c r="BF239" s="142">
        <f>IF(N239="snížená",J239,0)</f>
        <v>0</v>
      </c>
      <c r="BG239" s="142">
        <f>IF(N239="zákl. přenesená",J239,0)</f>
        <v>0</v>
      </c>
      <c r="BH239" s="142">
        <f>IF(N239="sníž. přenesená",J239,0)</f>
        <v>0</v>
      </c>
      <c r="BI239" s="142">
        <f>IF(N239="nulová",J239,0)</f>
        <v>0</v>
      </c>
      <c r="BJ239" s="17" t="s">
        <v>87</v>
      </c>
      <c r="BK239" s="142">
        <f>ROUND(I239*H239,2)</f>
        <v>0</v>
      </c>
      <c r="BL239" s="17" t="s">
        <v>253</v>
      </c>
      <c r="BM239" s="141" t="s">
        <v>1270</v>
      </c>
    </row>
    <row r="240" spans="2:65" s="1" customFormat="1" ht="29.25">
      <c r="B240" s="32"/>
      <c r="D240" s="143" t="s">
        <v>255</v>
      </c>
      <c r="F240" s="144" t="s">
        <v>815</v>
      </c>
      <c r="I240" s="145"/>
      <c r="L240" s="32"/>
      <c r="M240" s="146"/>
      <c r="T240" s="56"/>
      <c r="AT240" s="17" t="s">
        <v>255</v>
      </c>
      <c r="AU240" s="17" t="s">
        <v>89</v>
      </c>
    </row>
    <row r="241" spans="2:65" s="1" customFormat="1" ht="21.75" customHeight="1">
      <c r="B241" s="32"/>
      <c r="C241" s="130" t="s">
        <v>629</v>
      </c>
      <c r="D241" s="130" t="s">
        <v>249</v>
      </c>
      <c r="E241" s="131" t="s">
        <v>1271</v>
      </c>
      <c r="F241" s="132" t="s">
        <v>1272</v>
      </c>
      <c r="G241" s="133" t="s">
        <v>258</v>
      </c>
      <c r="H241" s="134">
        <v>1</v>
      </c>
      <c r="I241" s="135"/>
      <c r="J241" s="136">
        <f>ROUND(I241*H241,2)</f>
        <v>0</v>
      </c>
      <c r="K241" s="132" t="s">
        <v>1</v>
      </c>
      <c r="L241" s="32"/>
      <c r="M241" s="137" t="s">
        <v>1</v>
      </c>
      <c r="N241" s="138" t="s">
        <v>45</v>
      </c>
      <c r="P241" s="139">
        <f>O241*H241</f>
        <v>0</v>
      </c>
      <c r="Q241" s="139">
        <v>0</v>
      </c>
      <c r="R241" s="139">
        <f>Q241*H241</f>
        <v>0</v>
      </c>
      <c r="S241" s="139">
        <v>0</v>
      </c>
      <c r="T241" s="140">
        <f>S241*H241</f>
        <v>0</v>
      </c>
      <c r="AR241" s="141" t="s">
        <v>253</v>
      </c>
      <c r="AT241" s="141" t="s">
        <v>249</v>
      </c>
      <c r="AU241" s="141" t="s">
        <v>89</v>
      </c>
      <c r="AY241" s="17" t="s">
        <v>248</v>
      </c>
      <c r="BE241" s="142">
        <f>IF(N241="základní",J241,0)</f>
        <v>0</v>
      </c>
      <c r="BF241" s="142">
        <f>IF(N241="snížená",J241,0)</f>
        <v>0</v>
      </c>
      <c r="BG241" s="142">
        <f>IF(N241="zákl. přenesená",J241,0)</f>
        <v>0</v>
      </c>
      <c r="BH241" s="142">
        <f>IF(N241="sníž. přenesená",J241,0)</f>
        <v>0</v>
      </c>
      <c r="BI241" s="142">
        <f>IF(N241="nulová",J241,0)</f>
        <v>0</v>
      </c>
      <c r="BJ241" s="17" t="s">
        <v>87</v>
      </c>
      <c r="BK241" s="142">
        <f>ROUND(I241*H241,2)</f>
        <v>0</v>
      </c>
      <c r="BL241" s="17" t="s">
        <v>253</v>
      </c>
      <c r="BM241" s="141" t="s">
        <v>1273</v>
      </c>
    </row>
    <row r="242" spans="2:65" s="1" customFormat="1" ht="29.25">
      <c r="B242" s="32"/>
      <c r="D242" s="143" t="s">
        <v>255</v>
      </c>
      <c r="F242" s="144" t="s">
        <v>820</v>
      </c>
      <c r="I242" s="145"/>
      <c r="L242" s="32"/>
      <c r="M242" s="146"/>
      <c r="T242" s="56"/>
      <c r="AT242" s="17" t="s">
        <v>255</v>
      </c>
      <c r="AU242" s="17" t="s">
        <v>89</v>
      </c>
    </row>
    <row r="243" spans="2:65" s="1" customFormat="1" ht="16.5" customHeight="1">
      <c r="B243" s="32"/>
      <c r="C243" s="130" t="s">
        <v>633</v>
      </c>
      <c r="D243" s="130" t="s">
        <v>249</v>
      </c>
      <c r="E243" s="131" t="s">
        <v>1274</v>
      </c>
      <c r="F243" s="132" t="s">
        <v>823</v>
      </c>
      <c r="G243" s="133" t="s">
        <v>258</v>
      </c>
      <c r="H243" s="134">
        <v>1</v>
      </c>
      <c r="I243" s="135"/>
      <c r="J243" s="136">
        <f>ROUND(I243*H243,2)</f>
        <v>0</v>
      </c>
      <c r="K243" s="132" t="s">
        <v>1</v>
      </c>
      <c r="L243" s="32"/>
      <c r="M243" s="157" t="s">
        <v>1</v>
      </c>
      <c r="N243" s="158" t="s">
        <v>45</v>
      </c>
      <c r="O243" s="149"/>
      <c r="P243" s="159">
        <f>O243*H243</f>
        <v>0</v>
      </c>
      <c r="Q243" s="159">
        <v>0</v>
      </c>
      <c r="R243" s="159">
        <f>Q243*H243</f>
        <v>0</v>
      </c>
      <c r="S243" s="159">
        <v>0</v>
      </c>
      <c r="T243" s="160">
        <f>S243*H243</f>
        <v>0</v>
      </c>
      <c r="AR243" s="141" t="s">
        <v>253</v>
      </c>
      <c r="AT243" s="141" t="s">
        <v>249</v>
      </c>
      <c r="AU243" s="141" t="s">
        <v>89</v>
      </c>
      <c r="AY243" s="17" t="s">
        <v>248</v>
      </c>
      <c r="BE243" s="142">
        <f>IF(N243="základní",J243,0)</f>
        <v>0</v>
      </c>
      <c r="BF243" s="142">
        <f>IF(N243="snížená",J243,0)</f>
        <v>0</v>
      </c>
      <c r="BG243" s="142">
        <f>IF(N243="zákl. přenesená",J243,0)</f>
        <v>0</v>
      </c>
      <c r="BH243" s="142">
        <f>IF(N243="sníž. přenesená",J243,0)</f>
        <v>0</v>
      </c>
      <c r="BI243" s="142">
        <f>IF(N243="nulová",J243,0)</f>
        <v>0</v>
      </c>
      <c r="BJ243" s="17" t="s">
        <v>87</v>
      </c>
      <c r="BK243" s="142">
        <f>ROUND(I243*H243,2)</f>
        <v>0</v>
      </c>
      <c r="BL243" s="17" t="s">
        <v>253</v>
      </c>
      <c r="BM243" s="141" t="s">
        <v>1275</v>
      </c>
    </row>
    <row r="244" spans="2:65" s="1" customFormat="1" ht="6.95" customHeight="1">
      <c r="B244" s="44"/>
      <c r="C244" s="45"/>
      <c r="D244" s="45"/>
      <c r="E244" s="45"/>
      <c r="F244" s="45"/>
      <c r="G244" s="45"/>
      <c r="H244" s="45"/>
      <c r="I244" s="45"/>
      <c r="J244" s="45"/>
      <c r="K244" s="45"/>
      <c r="L244" s="32"/>
    </row>
  </sheetData>
  <sheetProtection algorithmName="SHA-512" hashValue="6WOXm/IaxdfGvewtKKgD7g3GrGrj9mBPH5e/faIYdjxOKLQBMDL1E445mnH6ifl3RfEjBb5blpM/NQSjr89+6Q==" saltValue="mzdeEppSpE/HvvvSOOxtpuTOUxFfH54XWJscnJ3dou4/6OKXz+WdXpDjvlQJ55Ge78zc46bVF8f84b28KpW8rg==" spinCount="100000" sheet="1" objects="1" scenarios="1" formatColumns="0" formatRows="0" autoFilter="0"/>
  <autoFilter ref="C124:K243" xr:uid="{00000000-0009-0000-0000-000006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1"/>
  <sheetViews>
    <sheetView showGridLines="0" topLeftCell="A122" workbookViewId="0">
      <selection activeCell="I123" sqref="I12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121</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1276</v>
      </c>
      <c r="F9" s="251"/>
      <c r="G9" s="251"/>
      <c r="H9" s="251"/>
      <c r="L9" s="32"/>
    </row>
    <row r="10" spans="2:46" s="1" customFormat="1" ht="12" customHeight="1">
      <c r="B10" s="32"/>
      <c r="D10" s="27" t="s">
        <v>224</v>
      </c>
      <c r="L10" s="32"/>
    </row>
    <row r="11" spans="2:46" s="1" customFormat="1" ht="16.5" customHeight="1">
      <c r="B11" s="32"/>
      <c r="E11" s="230" t="s">
        <v>1277</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226</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ROUND((SUM(BE121:BE130)),  2)</f>
        <v>0</v>
      </c>
      <c r="I35" s="96">
        <v>0.21</v>
      </c>
      <c r="J35" s="86">
        <f>ROUND(((SUM(BE121:BE130))*I35),  2)</f>
        <v>0</v>
      </c>
      <c r="L35" s="32"/>
    </row>
    <row r="36" spans="2:12" s="1" customFormat="1" ht="14.45" customHeight="1">
      <c r="B36" s="32"/>
      <c r="E36" s="27" t="s">
        <v>46</v>
      </c>
      <c r="F36" s="86">
        <f>ROUND((SUM(BF121:BF130)),  2)</f>
        <v>0</v>
      </c>
      <c r="I36" s="96">
        <v>0.12</v>
      </c>
      <c r="J36" s="86">
        <f>ROUND(((SUM(BF121:BF130))*I36),  2)</f>
        <v>0</v>
      </c>
      <c r="L36" s="32"/>
    </row>
    <row r="37" spans="2:12" s="1" customFormat="1" ht="14.45" hidden="1" customHeight="1">
      <c r="B37" s="32"/>
      <c r="E37" s="27" t="s">
        <v>47</v>
      </c>
      <c r="F37" s="86">
        <f>ROUND((SUM(BG121:BG130)),  2)</f>
        <v>0</v>
      </c>
      <c r="I37" s="96">
        <v>0.21</v>
      </c>
      <c r="J37" s="86">
        <f>0</f>
        <v>0</v>
      </c>
      <c r="L37" s="32"/>
    </row>
    <row r="38" spans="2:12" s="1" customFormat="1" ht="14.45" hidden="1" customHeight="1">
      <c r="B38" s="32"/>
      <c r="E38" s="27" t="s">
        <v>48</v>
      </c>
      <c r="F38" s="86">
        <f>ROUND((SUM(BH121:BH130)),  2)</f>
        <v>0</v>
      </c>
      <c r="I38" s="96">
        <v>0.12</v>
      </c>
      <c r="J38" s="86">
        <f>0</f>
        <v>0</v>
      </c>
      <c r="L38" s="32"/>
    </row>
    <row r="39" spans="2:12" s="1" customFormat="1" ht="14.45" hidden="1" customHeight="1">
      <c r="B39" s="32"/>
      <c r="E39" s="27" t="s">
        <v>49</v>
      </c>
      <c r="F39" s="86">
        <f>ROUND((SUM(BI121:BI130)),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1276</v>
      </c>
      <c r="F87" s="251"/>
      <c r="G87" s="251"/>
      <c r="H87" s="251"/>
      <c r="L87" s="32"/>
    </row>
    <row r="88" spans="2:12" s="1" customFormat="1" ht="12" customHeight="1">
      <c r="B88" s="32"/>
      <c r="C88" s="27" t="s">
        <v>224</v>
      </c>
      <c r="L88" s="32"/>
    </row>
    <row r="89" spans="2:12" s="1" customFormat="1" ht="16.5" customHeight="1">
      <c r="B89" s="32"/>
      <c r="E89" s="230" t="str">
        <f>E11</f>
        <v>D.2.104.1 - Strojně-technologická část - dmychárna</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Michal Ašer</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J121</f>
        <v>0</v>
      </c>
      <c r="L98" s="32"/>
      <c r="AU98" s="17" t="s">
        <v>231</v>
      </c>
    </row>
    <row r="99" spans="2:47" s="8" customFormat="1" ht="24.95" customHeight="1">
      <c r="B99" s="108"/>
      <c r="D99" s="109" t="s">
        <v>1278</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233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2" t="str">
        <f>E7</f>
        <v>MLADÁ BOLESLAV ČOV II - REKONSTRUKCE</v>
      </c>
      <c r="F109" s="253"/>
      <c r="G109" s="253"/>
      <c r="H109" s="253"/>
      <c r="L109" s="32"/>
    </row>
    <row r="110" spans="2:47" ht="12" customHeight="1">
      <c r="B110" s="20"/>
      <c r="C110" s="27" t="s">
        <v>222</v>
      </c>
      <c r="L110" s="20"/>
    </row>
    <row r="111" spans="2:47" s="1" customFormat="1" ht="16.5" customHeight="1">
      <c r="B111" s="32"/>
      <c r="E111" s="252" t="s">
        <v>1276</v>
      </c>
      <c r="F111" s="251"/>
      <c r="G111" s="251"/>
      <c r="H111" s="251"/>
      <c r="L111" s="32"/>
    </row>
    <row r="112" spans="2:47" s="1" customFormat="1" ht="12" customHeight="1">
      <c r="B112" s="32"/>
      <c r="C112" s="27" t="s">
        <v>224</v>
      </c>
      <c r="L112" s="32"/>
    </row>
    <row r="113" spans="2:65" s="1" customFormat="1" ht="16.5" customHeight="1">
      <c r="B113" s="32"/>
      <c r="E113" s="230" t="str">
        <f>E11</f>
        <v>D.2.104.1 - Strojně-technologická část - dmychárna</v>
      </c>
      <c r="F113" s="251"/>
      <c r="G113" s="251"/>
      <c r="H113" s="251"/>
      <c r="L113" s="32"/>
    </row>
    <row r="114" spans="2:65" s="1" customFormat="1" ht="6.95" customHeight="1">
      <c r="B114" s="32"/>
      <c r="L114" s="32"/>
    </row>
    <row r="115" spans="2:65" s="1" customFormat="1" ht="12" customHeight="1">
      <c r="B115" s="32"/>
      <c r="C115" s="27" t="s">
        <v>20</v>
      </c>
      <c r="F115" s="25" t="str">
        <f>F14</f>
        <v>Mladá Boleslav</v>
      </c>
      <c r="I115" s="27" t="s">
        <v>22</v>
      </c>
      <c r="J115" s="52" t="str">
        <f>IF(J14="","",J14)</f>
        <v>30. 10. 2024</v>
      </c>
      <c r="L115" s="32"/>
    </row>
    <row r="116" spans="2:65" s="1" customFormat="1" ht="6.95" customHeight="1">
      <c r="B116" s="32"/>
      <c r="L116" s="32"/>
    </row>
    <row r="117" spans="2:65" s="1" customFormat="1" ht="40.15" customHeight="1">
      <c r="B117" s="32"/>
      <c r="C117" s="27" t="s">
        <v>24</v>
      </c>
      <c r="F117" s="25" t="str">
        <f>E17</f>
        <v>VaK Mladá Boleslav a.s., Čechova 1151, Ml.Boleslav</v>
      </c>
      <c r="I117" s="27" t="s">
        <v>32</v>
      </c>
      <c r="J117" s="30" t="str">
        <f>E23</f>
        <v>Aquaprocon s.r.o. divize Praha, Dukelských hrdinů</v>
      </c>
      <c r="L117" s="32"/>
    </row>
    <row r="118" spans="2:65" s="1" customFormat="1" ht="15.2" customHeight="1">
      <c r="B118" s="32"/>
      <c r="C118" s="27" t="s">
        <v>30</v>
      </c>
      <c r="F118" s="25" t="str">
        <f>IF(E20="","",E20)</f>
        <v>Vyplň údaj</v>
      </c>
      <c r="I118" s="27" t="s">
        <v>37</v>
      </c>
      <c r="J118" s="30" t="str">
        <f>E26</f>
        <v>ing. Michal Ašer</v>
      </c>
      <c r="L118" s="32"/>
    </row>
    <row r="119" spans="2:65" s="1" customFormat="1" ht="10.35" customHeight="1">
      <c r="B119" s="32"/>
      <c r="L119" s="32"/>
    </row>
    <row r="120" spans="2:65" s="9" customFormat="1" ht="29.25" customHeight="1">
      <c r="B120" s="112"/>
      <c r="C120" s="113" t="s">
        <v>234</v>
      </c>
      <c r="D120" s="114" t="s">
        <v>65</v>
      </c>
      <c r="E120" s="114" t="s">
        <v>61</v>
      </c>
      <c r="F120" s="114" t="s">
        <v>62</v>
      </c>
      <c r="G120" s="114" t="s">
        <v>235</v>
      </c>
      <c r="H120" s="114" t="s">
        <v>236</v>
      </c>
      <c r="I120" s="114" t="s">
        <v>237</v>
      </c>
      <c r="J120" s="114" t="s">
        <v>229</v>
      </c>
      <c r="K120" s="115" t="s">
        <v>238</v>
      </c>
      <c r="L120" s="112"/>
      <c r="M120" s="59" t="s">
        <v>1</v>
      </c>
      <c r="N120" s="60" t="s">
        <v>44</v>
      </c>
      <c r="O120" s="60" t="s">
        <v>239</v>
      </c>
      <c r="P120" s="60" t="s">
        <v>240</v>
      </c>
      <c r="Q120" s="60" t="s">
        <v>241</v>
      </c>
      <c r="R120" s="60" t="s">
        <v>242</v>
      </c>
      <c r="S120" s="60" t="s">
        <v>243</v>
      </c>
      <c r="T120" s="61" t="s">
        <v>244</v>
      </c>
    </row>
    <row r="121" spans="2:65" s="1" customFormat="1" ht="22.9" customHeight="1">
      <c r="B121" s="32"/>
      <c r="C121" s="64" t="s">
        <v>245</v>
      </c>
      <c r="J121" s="116">
        <f>BK121</f>
        <v>0</v>
      </c>
      <c r="L121" s="32"/>
      <c r="M121" s="62"/>
      <c r="N121" s="53"/>
      <c r="O121" s="53"/>
      <c r="P121" s="117">
        <f>P122</f>
        <v>0</v>
      </c>
      <c r="Q121" s="53"/>
      <c r="R121" s="117">
        <f>R122</f>
        <v>0</v>
      </c>
      <c r="S121" s="53"/>
      <c r="T121" s="118">
        <f>T122</f>
        <v>0</v>
      </c>
      <c r="AT121" s="17" t="s">
        <v>79</v>
      </c>
      <c r="AU121" s="17" t="s">
        <v>231</v>
      </c>
      <c r="BK121" s="119">
        <f>BK122</f>
        <v>0</v>
      </c>
    </row>
    <row r="122" spans="2:65" s="10" customFormat="1" ht="25.9" customHeight="1">
      <c r="B122" s="120"/>
      <c r="D122" s="121" t="s">
        <v>79</v>
      </c>
      <c r="E122" s="122" t="s">
        <v>79</v>
      </c>
      <c r="F122" s="122" t="s">
        <v>1279</v>
      </c>
      <c r="I122" s="123"/>
      <c r="J122" s="124">
        <f>BK122</f>
        <v>0</v>
      </c>
      <c r="L122" s="120"/>
      <c r="M122" s="125"/>
      <c r="P122" s="126">
        <f>SUM(P123:P130)</f>
        <v>0</v>
      </c>
      <c r="R122" s="126">
        <f>SUM(R123:R130)</f>
        <v>0</v>
      </c>
      <c r="T122" s="127">
        <f>SUM(T123:T130)</f>
        <v>0</v>
      </c>
      <c r="AR122" s="121" t="s">
        <v>247</v>
      </c>
      <c r="AT122" s="128" t="s">
        <v>79</v>
      </c>
      <c r="AU122" s="128" t="s">
        <v>80</v>
      </c>
      <c r="AY122" s="121" t="s">
        <v>248</v>
      </c>
      <c r="BK122" s="129">
        <f>SUM(BK123:BK130)</f>
        <v>0</v>
      </c>
    </row>
    <row r="123" spans="2:65" s="1" customFormat="1" ht="24.2" customHeight="1">
      <c r="B123" s="32"/>
      <c r="C123" s="130" t="s">
        <v>87</v>
      </c>
      <c r="D123" s="130" t="s">
        <v>249</v>
      </c>
      <c r="E123" s="131" t="s">
        <v>1280</v>
      </c>
      <c r="F123" s="132" t="s">
        <v>1281</v>
      </c>
      <c r="G123" s="133" t="s">
        <v>252</v>
      </c>
      <c r="H123" s="134">
        <v>7</v>
      </c>
      <c r="I123" s="205">
        <v>0</v>
      </c>
      <c r="J123" s="136">
        <f>ROUND(I123*H123,2)</f>
        <v>0</v>
      </c>
      <c r="K123" s="132" t="s">
        <v>1</v>
      </c>
      <c r="L123" s="32"/>
      <c r="M123" s="137" t="s">
        <v>1</v>
      </c>
      <c r="N123" s="138" t="s">
        <v>45</v>
      </c>
      <c r="P123" s="139">
        <f>O123*H123</f>
        <v>0</v>
      </c>
      <c r="Q123" s="139">
        <v>0</v>
      </c>
      <c r="R123" s="139">
        <f>Q123*H123</f>
        <v>0</v>
      </c>
      <c r="S123" s="139">
        <v>0</v>
      </c>
      <c r="T123" s="140">
        <f>S123*H123</f>
        <v>0</v>
      </c>
      <c r="AR123" s="141" t="s">
        <v>253</v>
      </c>
      <c r="AT123" s="141" t="s">
        <v>249</v>
      </c>
      <c r="AU123" s="141" t="s">
        <v>87</v>
      </c>
      <c r="AY123" s="17" t="s">
        <v>248</v>
      </c>
      <c r="BE123" s="142">
        <f>IF(N123="základní",J123,0)</f>
        <v>0</v>
      </c>
      <c r="BF123" s="142">
        <f>IF(N123="snížená",J123,0)</f>
        <v>0</v>
      </c>
      <c r="BG123" s="142">
        <f>IF(N123="zákl. přenesená",J123,0)</f>
        <v>0</v>
      </c>
      <c r="BH123" s="142">
        <f>IF(N123="sníž. přenesená",J123,0)</f>
        <v>0</v>
      </c>
      <c r="BI123" s="142">
        <f>IF(N123="nulová",J123,0)</f>
        <v>0</v>
      </c>
      <c r="BJ123" s="17" t="s">
        <v>87</v>
      </c>
      <c r="BK123" s="142">
        <f>ROUND(I123*H123,2)</f>
        <v>0</v>
      </c>
      <c r="BL123" s="17" t="s">
        <v>253</v>
      </c>
      <c r="BM123" s="141" t="s">
        <v>1282</v>
      </c>
    </row>
    <row r="124" spans="2:65" s="1" customFormat="1" ht="380.25">
      <c r="B124" s="32"/>
      <c r="D124" s="143" t="s">
        <v>255</v>
      </c>
      <c r="F124" s="144" t="s">
        <v>1283</v>
      </c>
      <c r="I124" s="145"/>
      <c r="L124" s="32"/>
      <c r="M124" s="146"/>
      <c r="T124" s="56"/>
      <c r="AT124" s="17" t="s">
        <v>255</v>
      </c>
      <c r="AU124" s="17" t="s">
        <v>87</v>
      </c>
    </row>
    <row r="125" spans="2:65" s="1" customFormat="1" ht="24.2" customHeight="1">
      <c r="B125" s="32"/>
      <c r="C125" s="130" t="s">
        <v>89</v>
      </c>
      <c r="D125" s="130" t="s">
        <v>249</v>
      </c>
      <c r="E125" s="131" t="s">
        <v>1284</v>
      </c>
      <c r="F125" s="132" t="s">
        <v>1285</v>
      </c>
      <c r="G125" s="133" t="s">
        <v>252</v>
      </c>
      <c r="H125" s="134">
        <v>2</v>
      </c>
      <c r="I125" s="135"/>
      <c r="J125" s="136">
        <f>ROUND(I125*H125,2)</f>
        <v>0</v>
      </c>
      <c r="K125" s="132" t="s">
        <v>1</v>
      </c>
      <c r="L125" s="32"/>
      <c r="M125" s="137" t="s">
        <v>1</v>
      </c>
      <c r="N125" s="138" t="s">
        <v>45</v>
      </c>
      <c r="P125" s="139">
        <f>O125*H125</f>
        <v>0</v>
      </c>
      <c r="Q125" s="139">
        <v>0</v>
      </c>
      <c r="R125" s="139">
        <f>Q125*H125</f>
        <v>0</v>
      </c>
      <c r="S125" s="139">
        <v>0</v>
      </c>
      <c r="T125" s="140">
        <f>S125*H125</f>
        <v>0</v>
      </c>
      <c r="AR125" s="141" t="s">
        <v>253</v>
      </c>
      <c r="AT125" s="141" t="s">
        <v>249</v>
      </c>
      <c r="AU125" s="141" t="s">
        <v>87</v>
      </c>
      <c r="AY125" s="17" t="s">
        <v>248</v>
      </c>
      <c r="BE125" s="142">
        <f>IF(N125="základní",J125,0)</f>
        <v>0</v>
      </c>
      <c r="BF125" s="142">
        <f>IF(N125="snížená",J125,0)</f>
        <v>0</v>
      </c>
      <c r="BG125" s="142">
        <f>IF(N125="zákl. přenesená",J125,0)</f>
        <v>0</v>
      </c>
      <c r="BH125" s="142">
        <f>IF(N125="sníž. přenesená",J125,0)</f>
        <v>0</v>
      </c>
      <c r="BI125" s="142">
        <f>IF(N125="nulová",J125,0)</f>
        <v>0</v>
      </c>
      <c r="BJ125" s="17" t="s">
        <v>87</v>
      </c>
      <c r="BK125" s="142">
        <f>ROUND(I125*H125,2)</f>
        <v>0</v>
      </c>
      <c r="BL125" s="17" t="s">
        <v>253</v>
      </c>
      <c r="BM125" s="141" t="s">
        <v>1286</v>
      </c>
    </row>
    <row r="126" spans="2:65" s="1" customFormat="1" ht="263.25">
      <c r="B126" s="32"/>
      <c r="D126" s="143" t="s">
        <v>255</v>
      </c>
      <c r="F126" s="144" t="s">
        <v>1287</v>
      </c>
      <c r="I126" s="145"/>
      <c r="L126" s="32"/>
      <c r="M126" s="146"/>
      <c r="T126" s="56"/>
      <c r="AT126" s="17" t="s">
        <v>255</v>
      </c>
      <c r="AU126" s="17" t="s">
        <v>87</v>
      </c>
    </row>
    <row r="127" spans="2:65" s="1" customFormat="1" ht="16.5" customHeight="1">
      <c r="B127" s="32"/>
      <c r="C127" s="130" t="s">
        <v>247</v>
      </c>
      <c r="D127" s="130" t="s">
        <v>249</v>
      </c>
      <c r="E127" s="131" t="s">
        <v>989</v>
      </c>
      <c r="F127" s="132" t="s">
        <v>285</v>
      </c>
      <c r="G127" s="133" t="s">
        <v>258</v>
      </c>
      <c r="H127" s="134">
        <v>1</v>
      </c>
      <c r="I127" s="135"/>
      <c r="J127" s="136">
        <f>ROUND(I127*H127,2)</f>
        <v>0</v>
      </c>
      <c r="K127" s="132" t="s">
        <v>1</v>
      </c>
      <c r="L127" s="32"/>
      <c r="M127" s="137" t="s">
        <v>1</v>
      </c>
      <c r="N127" s="138" t="s">
        <v>45</v>
      </c>
      <c r="P127" s="139">
        <f>O127*H127</f>
        <v>0</v>
      </c>
      <c r="Q127" s="139">
        <v>0</v>
      </c>
      <c r="R127" s="139">
        <f>Q127*H127</f>
        <v>0</v>
      </c>
      <c r="S127" s="139">
        <v>0</v>
      </c>
      <c r="T127" s="140">
        <f>S127*H127</f>
        <v>0</v>
      </c>
      <c r="AR127" s="141" t="s">
        <v>253</v>
      </c>
      <c r="AT127" s="141" t="s">
        <v>249</v>
      </c>
      <c r="AU127" s="141" t="s">
        <v>87</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253</v>
      </c>
      <c r="BM127" s="141" t="s">
        <v>1288</v>
      </c>
    </row>
    <row r="128" spans="2:65" s="1" customFormat="1" ht="68.25">
      <c r="B128" s="32"/>
      <c r="D128" s="143" t="s">
        <v>255</v>
      </c>
      <c r="F128" s="144" t="s">
        <v>1289</v>
      </c>
      <c r="I128" s="145"/>
      <c r="L128" s="32"/>
      <c r="M128" s="146"/>
      <c r="T128" s="56"/>
      <c r="AT128" s="17" t="s">
        <v>255</v>
      </c>
      <c r="AU128" s="17" t="s">
        <v>87</v>
      </c>
    </row>
    <row r="129" spans="2:65" s="1" customFormat="1" ht="16.5" customHeight="1">
      <c r="B129" s="32"/>
      <c r="C129" s="130" t="s">
        <v>264</v>
      </c>
      <c r="D129" s="130" t="s">
        <v>249</v>
      </c>
      <c r="E129" s="131" t="s">
        <v>1290</v>
      </c>
      <c r="F129" s="132" t="s">
        <v>1291</v>
      </c>
      <c r="G129" s="133" t="s">
        <v>258</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87</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1292</v>
      </c>
    </row>
    <row r="130" spans="2:65" s="1" customFormat="1" ht="19.5">
      <c r="B130" s="32"/>
      <c r="D130" s="143" t="s">
        <v>255</v>
      </c>
      <c r="F130" s="144" t="s">
        <v>1293</v>
      </c>
      <c r="I130" s="145"/>
      <c r="L130" s="32"/>
      <c r="M130" s="148"/>
      <c r="N130" s="149"/>
      <c r="O130" s="149"/>
      <c r="P130" s="149"/>
      <c r="Q130" s="149"/>
      <c r="R130" s="149"/>
      <c r="S130" s="149"/>
      <c r="T130" s="150"/>
      <c r="AT130" s="17" t="s">
        <v>255</v>
      </c>
      <c r="AU130" s="17" t="s">
        <v>87</v>
      </c>
    </row>
    <row r="131" spans="2:65" s="1" customFormat="1" ht="6.95" customHeight="1">
      <c r="B131" s="44"/>
      <c r="C131" s="45"/>
      <c r="D131" s="45"/>
      <c r="E131" s="45"/>
      <c r="F131" s="45"/>
      <c r="G131" s="45"/>
      <c r="H131" s="45"/>
      <c r="I131" s="45"/>
      <c r="J131" s="45"/>
      <c r="K131" s="45"/>
      <c r="L131" s="32"/>
    </row>
  </sheetData>
  <sheetProtection algorithmName="SHA-512" hashValue="NeAV7M+9MvCJnJr+D3+Da4saGEhDhsWQNRYNhXs1exZX/oKwp9OKyUJlW4x0tuyzFyHdBhgux0O/Qrna1Wss5w==" saltValue="585GQ+R8rkiWS5mRyRPw5w==" spinCount="100000" sheet="1" objects="1" scenarios="1" formatColumns="0" formatRows="0" autoFilter="0"/>
  <autoFilter ref="C120:K130" xr:uid="{00000000-0009-0000-0000-000007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124</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1276</v>
      </c>
      <c r="F9" s="251"/>
      <c r="G9" s="251"/>
      <c r="H9" s="251"/>
      <c r="L9" s="32"/>
    </row>
    <row r="10" spans="2:46" s="1" customFormat="1" ht="12" customHeight="1">
      <c r="B10" s="32"/>
      <c r="D10" s="27" t="s">
        <v>224</v>
      </c>
      <c r="L10" s="32"/>
    </row>
    <row r="11" spans="2:46" s="1" customFormat="1" ht="16.5" customHeight="1">
      <c r="B11" s="32"/>
      <c r="E11" s="230" t="s">
        <v>1294</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ROUND((SUM(BE126:BE294)),  2)</f>
        <v>0</v>
      </c>
      <c r="I35" s="96">
        <v>0.21</v>
      </c>
      <c r="J35" s="86">
        <f>ROUND(((SUM(BE126:BE294))*I35),  2)</f>
        <v>0</v>
      </c>
      <c r="L35" s="32"/>
    </row>
    <row r="36" spans="2:12" s="1" customFormat="1" ht="14.45" customHeight="1">
      <c r="B36" s="32"/>
      <c r="E36" s="27" t="s">
        <v>46</v>
      </c>
      <c r="F36" s="86">
        <f>ROUND((SUM(BF126:BF294)),  2)</f>
        <v>0</v>
      </c>
      <c r="I36" s="96">
        <v>0.12</v>
      </c>
      <c r="J36" s="86">
        <f>ROUND(((SUM(BF126:BF294))*I36),  2)</f>
        <v>0</v>
      </c>
      <c r="L36" s="32"/>
    </row>
    <row r="37" spans="2:12" s="1" customFormat="1" ht="14.45" hidden="1" customHeight="1">
      <c r="B37" s="32"/>
      <c r="E37" s="27" t="s">
        <v>47</v>
      </c>
      <c r="F37" s="86">
        <f>ROUND((SUM(BG126:BG294)),  2)</f>
        <v>0</v>
      </c>
      <c r="I37" s="96">
        <v>0.21</v>
      </c>
      <c r="J37" s="86">
        <f>0</f>
        <v>0</v>
      </c>
      <c r="L37" s="32"/>
    </row>
    <row r="38" spans="2:12" s="1" customFormat="1" ht="14.45" hidden="1" customHeight="1">
      <c r="B38" s="32"/>
      <c r="E38" s="27" t="s">
        <v>48</v>
      </c>
      <c r="F38" s="86">
        <f>ROUND((SUM(BH126:BH294)),  2)</f>
        <v>0</v>
      </c>
      <c r="I38" s="96">
        <v>0.12</v>
      </c>
      <c r="J38" s="86">
        <f>0</f>
        <v>0</v>
      </c>
      <c r="L38" s="32"/>
    </row>
    <row r="39" spans="2:12" s="1" customFormat="1" ht="14.45" hidden="1" customHeight="1">
      <c r="B39" s="32"/>
      <c r="E39" s="27" t="s">
        <v>49</v>
      </c>
      <c r="F39" s="86">
        <f>ROUND((SUM(BI126:BI294)),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1276</v>
      </c>
      <c r="F87" s="251"/>
      <c r="G87" s="251"/>
      <c r="H87" s="251"/>
      <c r="L87" s="32"/>
    </row>
    <row r="88" spans="2:12" s="1" customFormat="1" ht="12" customHeight="1">
      <c r="B88" s="32"/>
      <c r="C88" s="27" t="s">
        <v>224</v>
      </c>
      <c r="L88" s="32"/>
    </row>
    <row r="89" spans="2:12" s="1" customFormat="1" ht="16.5" customHeight="1">
      <c r="B89" s="32"/>
      <c r="E89" s="230" t="str">
        <f>E11</f>
        <v>D.2.104.2 - Elektro-technologická část - dmychárna</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295</v>
      </c>
      <c r="E99" s="110"/>
      <c r="F99" s="110"/>
      <c r="G99" s="110"/>
      <c r="H99" s="110"/>
      <c r="I99" s="110"/>
      <c r="J99" s="111">
        <f>J127</f>
        <v>0</v>
      </c>
      <c r="L99" s="108"/>
    </row>
    <row r="100" spans="2:47" s="11" customFormat="1" ht="19.899999999999999" customHeight="1">
      <c r="B100" s="151"/>
      <c r="D100" s="152" t="s">
        <v>1295</v>
      </c>
      <c r="E100" s="153"/>
      <c r="F100" s="153"/>
      <c r="G100" s="153"/>
      <c r="H100" s="153"/>
      <c r="I100" s="153"/>
      <c r="J100" s="154">
        <f>J128</f>
        <v>0</v>
      </c>
      <c r="L100" s="151"/>
    </row>
    <row r="101" spans="2:47" s="11" customFormat="1" ht="19.899999999999999" customHeight="1">
      <c r="B101" s="151"/>
      <c r="D101" s="152" t="s">
        <v>1296</v>
      </c>
      <c r="E101" s="153"/>
      <c r="F101" s="153"/>
      <c r="G101" s="153"/>
      <c r="H101" s="153"/>
      <c r="I101" s="153"/>
      <c r="J101" s="154">
        <f>J166</f>
        <v>0</v>
      </c>
      <c r="L101" s="151"/>
    </row>
    <row r="102" spans="2:47" s="11" customFormat="1" ht="19.899999999999999" customHeight="1">
      <c r="B102" s="151"/>
      <c r="D102" s="152" t="s">
        <v>1041</v>
      </c>
      <c r="E102" s="153"/>
      <c r="F102" s="153"/>
      <c r="G102" s="153"/>
      <c r="H102" s="153"/>
      <c r="I102" s="153"/>
      <c r="J102" s="154">
        <f>J200</f>
        <v>0</v>
      </c>
      <c r="L102" s="151"/>
    </row>
    <row r="103" spans="2:47" s="11" customFormat="1" ht="19.899999999999999" customHeight="1">
      <c r="B103" s="151"/>
      <c r="D103" s="152" t="s">
        <v>1042</v>
      </c>
      <c r="E103" s="153"/>
      <c r="F103" s="153"/>
      <c r="G103" s="153"/>
      <c r="H103" s="153"/>
      <c r="I103" s="153"/>
      <c r="J103" s="154">
        <f>J280</f>
        <v>0</v>
      </c>
      <c r="L103" s="151"/>
    </row>
    <row r="104" spans="2:47" s="11" customFormat="1" ht="19.899999999999999" customHeight="1">
      <c r="B104" s="151"/>
      <c r="D104" s="152" t="s">
        <v>1044</v>
      </c>
      <c r="E104" s="153"/>
      <c r="F104" s="153"/>
      <c r="G104" s="153"/>
      <c r="H104" s="153"/>
      <c r="I104" s="153"/>
      <c r="J104" s="154">
        <f>J285</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1276</v>
      </c>
      <c r="F116" s="251"/>
      <c r="G116" s="251"/>
      <c r="H116" s="251"/>
      <c r="L116" s="32"/>
    </row>
    <row r="117" spans="2:63" s="1" customFormat="1" ht="12" customHeight="1">
      <c r="B117" s="32"/>
      <c r="C117" s="27" t="s">
        <v>224</v>
      </c>
      <c r="L117" s="32"/>
    </row>
    <row r="118" spans="2:63" s="1" customFormat="1" ht="16.5" customHeight="1">
      <c r="B118" s="32"/>
      <c r="E118" s="230" t="str">
        <f>E11</f>
        <v>D.2.104.2 - Elektro-technologická část - dmychárna</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15.2" customHeight="1">
      <c r="B123" s="32"/>
      <c r="C123" s="27" t="s">
        <v>30</v>
      </c>
      <c r="F123" s="25" t="str">
        <f>IF(E20="","",E20)</f>
        <v>Vyplň údaj</v>
      </c>
      <c r="I123" s="27" t="s">
        <v>37</v>
      </c>
      <c r="J123" s="30" t="str">
        <f>E26</f>
        <v>ing. Jaroslav Bedáň</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f>
        <v>0</v>
      </c>
      <c r="Q126" s="53"/>
      <c r="R126" s="117">
        <f>R127</f>
        <v>0</v>
      </c>
      <c r="S126" s="53"/>
      <c r="T126" s="118">
        <f>T127</f>
        <v>0</v>
      </c>
      <c r="AT126" s="17" t="s">
        <v>79</v>
      </c>
      <c r="AU126" s="17" t="s">
        <v>231</v>
      </c>
      <c r="BK126" s="119">
        <f>BK127</f>
        <v>0</v>
      </c>
    </row>
    <row r="127" spans="2:63" s="10" customFormat="1" ht="25.9" customHeight="1">
      <c r="B127" s="120"/>
      <c r="D127" s="121" t="s">
        <v>79</v>
      </c>
      <c r="E127" s="122" t="s">
        <v>301</v>
      </c>
      <c r="F127" s="122" t="s">
        <v>302</v>
      </c>
      <c r="I127" s="123"/>
      <c r="J127" s="124">
        <f>BK127</f>
        <v>0</v>
      </c>
      <c r="L127" s="120"/>
      <c r="M127" s="125"/>
      <c r="P127" s="126">
        <f>P128+P166+P200+P280+P285</f>
        <v>0</v>
      </c>
      <c r="R127" s="126">
        <f>R128+R166+R200+R280+R285</f>
        <v>0</v>
      </c>
      <c r="T127" s="127">
        <f>T128+T166+T200+T280+T285</f>
        <v>0</v>
      </c>
      <c r="AR127" s="121" t="s">
        <v>247</v>
      </c>
      <c r="AT127" s="128" t="s">
        <v>79</v>
      </c>
      <c r="AU127" s="128" t="s">
        <v>80</v>
      </c>
      <c r="AY127" s="121" t="s">
        <v>248</v>
      </c>
      <c r="BK127" s="129">
        <f>BK128+BK166+BK200+BK280+BK285</f>
        <v>0</v>
      </c>
    </row>
    <row r="128" spans="2:63" s="10" customFormat="1" ht="22.9" customHeight="1">
      <c r="B128" s="120"/>
      <c r="D128" s="121" t="s">
        <v>79</v>
      </c>
      <c r="E128" s="155" t="s">
        <v>1297</v>
      </c>
      <c r="F128" s="155" t="s">
        <v>1298</v>
      </c>
      <c r="I128" s="123"/>
      <c r="J128" s="156">
        <f>BK128</f>
        <v>0</v>
      </c>
      <c r="L128" s="120"/>
      <c r="M128" s="125"/>
      <c r="P128" s="126">
        <f>SUM(P129:P165)</f>
        <v>0</v>
      </c>
      <c r="R128" s="126">
        <f>SUM(R129:R165)</f>
        <v>0</v>
      </c>
      <c r="T128" s="127">
        <f>SUM(T129:T165)</f>
        <v>0</v>
      </c>
      <c r="AR128" s="121" t="s">
        <v>247</v>
      </c>
      <c r="AT128" s="128" t="s">
        <v>79</v>
      </c>
      <c r="AU128" s="128" t="s">
        <v>87</v>
      </c>
      <c r="AY128" s="121" t="s">
        <v>248</v>
      </c>
      <c r="BK128" s="129">
        <f>SUM(BK129:BK165)</f>
        <v>0</v>
      </c>
    </row>
    <row r="129" spans="2:65" s="1" customFormat="1" ht="16.5" customHeight="1">
      <c r="B129" s="32"/>
      <c r="C129" s="130" t="s">
        <v>87</v>
      </c>
      <c r="D129" s="130" t="s">
        <v>249</v>
      </c>
      <c r="E129" s="131" t="s">
        <v>1299</v>
      </c>
      <c r="F129" s="132" t="s">
        <v>1300</v>
      </c>
      <c r="G129" s="133" t="s">
        <v>258</v>
      </c>
      <c r="H129" s="134">
        <v>5</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1301</v>
      </c>
    </row>
    <row r="130" spans="2:65" s="1" customFormat="1" ht="29.25">
      <c r="B130" s="32"/>
      <c r="D130" s="143" t="s">
        <v>255</v>
      </c>
      <c r="F130" s="144" t="s">
        <v>308</v>
      </c>
      <c r="I130" s="145"/>
      <c r="L130" s="32"/>
      <c r="M130" s="146"/>
      <c r="T130" s="56"/>
      <c r="AT130" s="17" t="s">
        <v>255</v>
      </c>
      <c r="AU130" s="17" t="s">
        <v>89</v>
      </c>
    </row>
    <row r="131" spans="2:65" s="1" customFormat="1" ht="16.5" customHeight="1">
      <c r="B131" s="32"/>
      <c r="C131" s="130" t="s">
        <v>89</v>
      </c>
      <c r="D131" s="130" t="s">
        <v>249</v>
      </c>
      <c r="E131" s="131" t="s">
        <v>1302</v>
      </c>
      <c r="F131" s="132" t="s">
        <v>310</v>
      </c>
      <c r="G131" s="133" t="s">
        <v>252</v>
      </c>
      <c r="H131" s="134">
        <v>3</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1303</v>
      </c>
    </row>
    <row r="132" spans="2:65" s="1" customFormat="1" ht="16.5" customHeight="1">
      <c r="B132" s="32"/>
      <c r="C132" s="130" t="s">
        <v>247</v>
      </c>
      <c r="D132" s="130" t="s">
        <v>249</v>
      </c>
      <c r="E132" s="131" t="s">
        <v>1304</v>
      </c>
      <c r="F132" s="132" t="s">
        <v>1305</v>
      </c>
      <c r="G132" s="133" t="s">
        <v>252</v>
      </c>
      <c r="H132" s="134">
        <v>3</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1306</v>
      </c>
    </row>
    <row r="133" spans="2:65" s="1" customFormat="1" ht="16.5" customHeight="1">
      <c r="B133" s="32"/>
      <c r="C133" s="130" t="s">
        <v>264</v>
      </c>
      <c r="D133" s="130" t="s">
        <v>249</v>
      </c>
      <c r="E133" s="131" t="s">
        <v>1307</v>
      </c>
      <c r="F133" s="132" t="s">
        <v>1308</v>
      </c>
      <c r="G133" s="133" t="s">
        <v>258</v>
      </c>
      <c r="H133" s="134">
        <v>7</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1309</v>
      </c>
    </row>
    <row r="134" spans="2:65" s="1" customFormat="1" ht="29.25">
      <c r="B134" s="32"/>
      <c r="D134" s="143" t="s">
        <v>255</v>
      </c>
      <c r="F134" s="144" t="s">
        <v>1310</v>
      </c>
      <c r="I134" s="145"/>
      <c r="L134" s="32"/>
      <c r="M134" s="146"/>
      <c r="T134" s="56"/>
      <c r="AT134" s="17" t="s">
        <v>255</v>
      </c>
      <c r="AU134" s="17" t="s">
        <v>89</v>
      </c>
    </row>
    <row r="135" spans="2:65" s="1" customFormat="1" ht="16.5" customHeight="1">
      <c r="B135" s="32"/>
      <c r="C135" s="130" t="s">
        <v>269</v>
      </c>
      <c r="D135" s="130" t="s">
        <v>249</v>
      </c>
      <c r="E135" s="131" t="s">
        <v>1311</v>
      </c>
      <c r="F135" s="132" t="s">
        <v>1312</v>
      </c>
      <c r="G135" s="133" t="s">
        <v>252</v>
      </c>
      <c r="H135" s="134">
        <v>1</v>
      </c>
      <c r="I135" s="135"/>
      <c r="J135" s="136">
        <f t="shared" ref="J135:J165" si="0">ROUND(I135*H135,2)</f>
        <v>0</v>
      </c>
      <c r="K135" s="132" t="s">
        <v>1</v>
      </c>
      <c r="L135" s="32"/>
      <c r="M135" s="137" t="s">
        <v>1</v>
      </c>
      <c r="N135" s="138" t="s">
        <v>45</v>
      </c>
      <c r="P135" s="139">
        <f t="shared" ref="P135:P165" si="1">O135*H135</f>
        <v>0</v>
      </c>
      <c r="Q135" s="139">
        <v>0</v>
      </c>
      <c r="R135" s="139">
        <f t="shared" ref="R135:R165" si="2">Q135*H135</f>
        <v>0</v>
      </c>
      <c r="S135" s="139">
        <v>0</v>
      </c>
      <c r="T135" s="140">
        <f t="shared" ref="T135:T165" si="3">S135*H135</f>
        <v>0</v>
      </c>
      <c r="AR135" s="141" t="s">
        <v>253</v>
      </c>
      <c r="AT135" s="141" t="s">
        <v>249</v>
      </c>
      <c r="AU135" s="141" t="s">
        <v>89</v>
      </c>
      <c r="AY135" s="17" t="s">
        <v>248</v>
      </c>
      <c r="BE135" s="142">
        <f t="shared" ref="BE135:BE165" si="4">IF(N135="základní",J135,0)</f>
        <v>0</v>
      </c>
      <c r="BF135" s="142">
        <f t="shared" ref="BF135:BF165" si="5">IF(N135="snížená",J135,0)</f>
        <v>0</v>
      </c>
      <c r="BG135" s="142">
        <f t="shared" ref="BG135:BG165" si="6">IF(N135="zákl. přenesená",J135,0)</f>
        <v>0</v>
      </c>
      <c r="BH135" s="142">
        <f t="shared" ref="BH135:BH165" si="7">IF(N135="sníž. přenesená",J135,0)</f>
        <v>0</v>
      </c>
      <c r="BI135" s="142">
        <f t="shared" ref="BI135:BI165" si="8">IF(N135="nulová",J135,0)</f>
        <v>0</v>
      </c>
      <c r="BJ135" s="17" t="s">
        <v>87</v>
      </c>
      <c r="BK135" s="142">
        <f t="shared" ref="BK135:BK165" si="9">ROUND(I135*H135,2)</f>
        <v>0</v>
      </c>
      <c r="BL135" s="17" t="s">
        <v>253</v>
      </c>
      <c r="BM135" s="141" t="s">
        <v>1313</v>
      </c>
    </row>
    <row r="136" spans="2:65" s="1" customFormat="1" ht="24.2" customHeight="1">
      <c r="B136" s="32"/>
      <c r="C136" s="130" t="s">
        <v>274</v>
      </c>
      <c r="D136" s="130" t="s">
        <v>249</v>
      </c>
      <c r="E136" s="131" t="s">
        <v>1314</v>
      </c>
      <c r="F136" s="132" t="s">
        <v>1315</v>
      </c>
      <c r="G136" s="133" t="s">
        <v>252</v>
      </c>
      <c r="H136" s="134">
        <v>1</v>
      </c>
      <c r="I136" s="135"/>
      <c r="J136" s="136">
        <f t="shared" si="0"/>
        <v>0</v>
      </c>
      <c r="K136" s="132" t="s">
        <v>1</v>
      </c>
      <c r="L136" s="32"/>
      <c r="M136" s="137" t="s">
        <v>1</v>
      </c>
      <c r="N136" s="138" t="s">
        <v>45</v>
      </c>
      <c r="P136" s="139">
        <f t="shared" si="1"/>
        <v>0</v>
      </c>
      <c r="Q136" s="139">
        <v>0</v>
      </c>
      <c r="R136" s="139">
        <f t="shared" si="2"/>
        <v>0</v>
      </c>
      <c r="S136" s="139">
        <v>0</v>
      </c>
      <c r="T136" s="140">
        <f t="shared" si="3"/>
        <v>0</v>
      </c>
      <c r="AR136" s="141" t="s">
        <v>253</v>
      </c>
      <c r="AT136" s="141" t="s">
        <v>249</v>
      </c>
      <c r="AU136" s="141" t="s">
        <v>89</v>
      </c>
      <c r="AY136" s="17" t="s">
        <v>248</v>
      </c>
      <c r="BE136" s="142">
        <f t="shared" si="4"/>
        <v>0</v>
      </c>
      <c r="BF136" s="142">
        <f t="shared" si="5"/>
        <v>0</v>
      </c>
      <c r="BG136" s="142">
        <f t="shared" si="6"/>
        <v>0</v>
      </c>
      <c r="BH136" s="142">
        <f t="shared" si="7"/>
        <v>0</v>
      </c>
      <c r="BI136" s="142">
        <f t="shared" si="8"/>
        <v>0</v>
      </c>
      <c r="BJ136" s="17" t="s">
        <v>87</v>
      </c>
      <c r="BK136" s="142">
        <f t="shared" si="9"/>
        <v>0</v>
      </c>
      <c r="BL136" s="17" t="s">
        <v>253</v>
      </c>
      <c r="BM136" s="141" t="s">
        <v>1316</v>
      </c>
    </row>
    <row r="137" spans="2:65" s="1" customFormat="1" ht="24.2" customHeight="1">
      <c r="B137" s="32"/>
      <c r="C137" s="130" t="s">
        <v>278</v>
      </c>
      <c r="D137" s="130" t="s">
        <v>249</v>
      </c>
      <c r="E137" s="131" t="s">
        <v>1317</v>
      </c>
      <c r="F137" s="132" t="s">
        <v>1318</v>
      </c>
      <c r="G137" s="133" t="s">
        <v>252</v>
      </c>
      <c r="H137" s="134">
        <v>3</v>
      </c>
      <c r="I137" s="135"/>
      <c r="J137" s="136">
        <f t="shared" si="0"/>
        <v>0</v>
      </c>
      <c r="K137" s="132" t="s">
        <v>1</v>
      </c>
      <c r="L137" s="32"/>
      <c r="M137" s="137" t="s">
        <v>1</v>
      </c>
      <c r="N137" s="138" t="s">
        <v>45</v>
      </c>
      <c r="P137" s="139">
        <f t="shared" si="1"/>
        <v>0</v>
      </c>
      <c r="Q137" s="139">
        <v>0</v>
      </c>
      <c r="R137" s="139">
        <f t="shared" si="2"/>
        <v>0</v>
      </c>
      <c r="S137" s="139">
        <v>0</v>
      </c>
      <c r="T137" s="140">
        <f t="shared" si="3"/>
        <v>0</v>
      </c>
      <c r="AR137" s="141" t="s">
        <v>253</v>
      </c>
      <c r="AT137" s="141" t="s">
        <v>249</v>
      </c>
      <c r="AU137" s="141" t="s">
        <v>89</v>
      </c>
      <c r="AY137" s="17" t="s">
        <v>248</v>
      </c>
      <c r="BE137" s="142">
        <f t="shared" si="4"/>
        <v>0</v>
      </c>
      <c r="BF137" s="142">
        <f t="shared" si="5"/>
        <v>0</v>
      </c>
      <c r="BG137" s="142">
        <f t="shared" si="6"/>
        <v>0</v>
      </c>
      <c r="BH137" s="142">
        <f t="shared" si="7"/>
        <v>0</v>
      </c>
      <c r="BI137" s="142">
        <f t="shared" si="8"/>
        <v>0</v>
      </c>
      <c r="BJ137" s="17" t="s">
        <v>87</v>
      </c>
      <c r="BK137" s="142">
        <f t="shared" si="9"/>
        <v>0</v>
      </c>
      <c r="BL137" s="17" t="s">
        <v>253</v>
      </c>
      <c r="BM137" s="141" t="s">
        <v>1319</v>
      </c>
    </row>
    <row r="138" spans="2:65" s="1" customFormat="1" ht="24.2" customHeight="1">
      <c r="B138" s="32"/>
      <c r="C138" s="130" t="s">
        <v>283</v>
      </c>
      <c r="D138" s="130" t="s">
        <v>249</v>
      </c>
      <c r="E138" s="131" t="s">
        <v>1320</v>
      </c>
      <c r="F138" s="132" t="s">
        <v>334</v>
      </c>
      <c r="G138" s="133" t="s">
        <v>252</v>
      </c>
      <c r="H138" s="134">
        <v>1</v>
      </c>
      <c r="I138" s="135"/>
      <c r="J138" s="136">
        <f t="shared" si="0"/>
        <v>0</v>
      </c>
      <c r="K138" s="132" t="s">
        <v>1</v>
      </c>
      <c r="L138" s="32"/>
      <c r="M138" s="137" t="s">
        <v>1</v>
      </c>
      <c r="N138" s="138" t="s">
        <v>45</v>
      </c>
      <c r="P138" s="139">
        <f t="shared" si="1"/>
        <v>0</v>
      </c>
      <c r="Q138" s="139">
        <v>0</v>
      </c>
      <c r="R138" s="139">
        <f t="shared" si="2"/>
        <v>0</v>
      </c>
      <c r="S138" s="139">
        <v>0</v>
      </c>
      <c r="T138" s="140">
        <f t="shared" si="3"/>
        <v>0</v>
      </c>
      <c r="AR138" s="141" t="s">
        <v>253</v>
      </c>
      <c r="AT138" s="141" t="s">
        <v>249</v>
      </c>
      <c r="AU138" s="141" t="s">
        <v>89</v>
      </c>
      <c r="AY138" s="17" t="s">
        <v>248</v>
      </c>
      <c r="BE138" s="142">
        <f t="shared" si="4"/>
        <v>0</v>
      </c>
      <c r="BF138" s="142">
        <f t="shared" si="5"/>
        <v>0</v>
      </c>
      <c r="BG138" s="142">
        <f t="shared" si="6"/>
        <v>0</v>
      </c>
      <c r="BH138" s="142">
        <f t="shared" si="7"/>
        <v>0</v>
      </c>
      <c r="BI138" s="142">
        <f t="shared" si="8"/>
        <v>0</v>
      </c>
      <c r="BJ138" s="17" t="s">
        <v>87</v>
      </c>
      <c r="BK138" s="142">
        <f t="shared" si="9"/>
        <v>0</v>
      </c>
      <c r="BL138" s="17" t="s">
        <v>253</v>
      </c>
      <c r="BM138" s="141" t="s">
        <v>1321</v>
      </c>
    </row>
    <row r="139" spans="2:65" s="1" customFormat="1" ht="16.5" customHeight="1">
      <c r="B139" s="32"/>
      <c r="C139" s="130" t="s">
        <v>288</v>
      </c>
      <c r="D139" s="130" t="s">
        <v>249</v>
      </c>
      <c r="E139" s="131" t="s">
        <v>1322</v>
      </c>
      <c r="F139" s="132" t="s">
        <v>338</v>
      </c>
      <c r="G139" s="133" t="s">
        <v>252</v>
      </c>
      <c r="H139" s="134">
        <v>3</v>
      </c>
      <c r="I139" s="135"/>
      <c r="J139" s="136">
        <f t="shared" si="0"/>
        <v>0</v>
      </c>
      <c r="K139" s="132" t="s">
        <v>1</v>
      </c>
      <c r="L139" s="32"/>
      <c r="M139" s="137" t="s">
        <v>1</v>
      </c>
      <c r="N139" s="138" t="s">
        <v>45</v>
      </c>
      <c r="P139" s="139">
        <f t="shared" si="1"/>
        <v>0</v>
      </c>
      <c r="Q139" s="139">
        <v>0</v>
      </c>
      <c r="R139" s="139">
        <f t="shared" si="2"/>
        <v>0</v>
      </c>
      <c r="S139" s="139">
        <v>0</v>
      </c>
      <c r="T139" s="140">
        <f t="shared" si="3"/>
        <v>0</v>
      </c>
      <c r="AR139" s="141" t="s">
        <v>253</v>
      </c>
      <c r="AT139" s="141" t="s">
        <v>249</v>
      </c>
      <c r="AU139" s="141" t="s">
        <v>89</v>
      </c>
      <c r="AY139" s="17" t="s">
        <v>248</v>
      </c>
      <c r="BE139" s="142">
        <f t="shared" si="4"/>
        <v>0</v>
      </c>
      <c r="BF139" s="142">
        <f t="shared" si="5"/>
        <v>0</v>
      </c>
      <c r="BG139" s="142">
        <f t="shared" si="6"/>
        <v>0</v>
      </c>
      <c r="BH139" s="142">
        <f t="shared" si="7"/>
        <v>0</v>
      </c>
      <c r="BI139" s="142">
        <f t="shared" si="8"/>
        <v>0</v>
      </c>
      <c r="BJ139" s="17" t="s">
        <v>87</v>
      </c>
      <c r="BK139" s="142">
        <f t="shared" si="9"/>
        <v>0</v>
      </c>
      <c r="BL139" s="17" t="s">
        <v>253</v>
      </c>
      <c r="BM139" s="141" t="s">
        <v>1323</v>
      </c>
    </row>
    <row r="140" spans="2:65" s="1" customFormat="1" ht="16.5" customHeight="1">
      <c r="B140" s="32"/>
      <c r="C140" s="130" t="s">
        <v>336</v>
      </c>
      <c r="D140" s="130" t="s">
        <v>249</v>
      </c>
      <c r="E140" s="131" t="s">
        <v>1324</v>
      </c>
      <c r="F140" s="132" t="s">
        <v>345</v>
      </c>
      <c r="G140" s="133" t="s">
        <v>252</v>
      </c>
      <c r="H140" s="134">
        <v>9</v>
      </c>
      <c r="I140" s="135"/>
      <c r="J140" s="136">
        <f t="shared" si="0"/>
        <v>0</v>
      </c>
      <c r="K140" s="132" t="s">
        <v>1</v>
      </c>
      <c r="L140" s="32"/>
      <c r="M140" s="137" t="s">
        <v>1</v>
      </c>
      <c r="N140" s="138" t="s">
        <v>45</v>
      </c>
      <c r="P140" s="139">
        <f t="shared" si="1"/>
        <v>0</v>
      </c>
      <c r="Q140" s="139">
        <v>0</v>
      </c>
      <c r="R140" s="139">
        <f t="shared" si="2"/>
        <v>0</v>
      </c>
      <c r="S140" s="139">
        <v>0</v>
      </c>
      <c r="T140" s="140">
        <f t="shared" si="3"/>
        <v>0</v>
      </c>
      <c r="AR140" s="141" t="s">
        <v>253</v>
      </c>
      <c r="AT140" s="141" t="s">
        <v>249</v>
      </c>
      <c r="AU140" s="141" t="s">
        <v>89</v>
      </c>
      <c r="AY140" s="17" t="s">
        <v>248</v>
      </c>
      <c r="BE140" s="142">
        <f t="shared" si="4"/>
        <v>0</v>
      </c>
      <c r="BF140" s="142">
        <f t="shared" si="5"/>
        <v>0</v>
      </c>
      <c r="BG140" s="142">
        <f t="shared" si="6"/>
        <v>0</v>
      </c>
      <c r="BH140" s="142">
        <f t="shared" si="7"/>
        <v>0</v>
      </c>
      <c r="BI140" s="142">
        <f t="shared" si="8"/>
        <v>0</v>
      </c>
      <c r="BJ140" s="17" t="s">
        <v>87</v>
      </c>
      <c r="BK140" s="142">
        <f t="shared" si="9"/>
        <v>0</v>
      </c>
      <c r="BL140" s="17" t="s">
        <v>253</v>
      </c>
      <c r="BM140" s="141" t="s">
        <v>1325</v>
      </c>
    </row>
    <row r="141" spans="2:65" s="1" customFormat="1" ht="16.5" customHeight="1">
      <c r="B141" s="32"/>
      <c r="C141" s="130" t="s">
        <v>340</v>
      </c>
      <c r="D141" s="130" t="s">
        <v>249</v>
      </c>
      <c r="E141" s="131" t="s">
        <v>1326</v>
      </c>
      <c r="F141" s="132" t="s">
        <v>353</v>
      </c>
      <c r="G141" s="133" t="s">
        <v>252</v>
      </c>
      <c r="H141" s="134">
        <v>7</v>
      </c>
      <c r="I141" s="135"/>
      <c r="J141" s="136">
        <f t="shared" si="0"/>
        <v>0</v>
      </c>
      <c r="K141" s="132" t="s">
        <v>1</v>
      </c>
      <c r="L141" s="32"/>
      <c r="M141" s="137" t="s">
        <v>1</v>
      </c>
      <c r="N141" s="138" t="s">
        <v>45</v>
      </c>
      <c r="P141" s="139">
        <f t="shared" si="1"/>
        <v>0</v>
      </c>
      <c r="Q141" s="139">
        <v>0</v>
      </c>
      <c r="R141" s="139">
        <f t="shared" si="2"/>
        <v>0</v>
      </c>
      <c r="S141" s="139">
        <v>0</v>
      </c>
      <c r="T141" s="140">
        <f t="shared" si="3"/>
        <v>0</v>
      </c>
      <c r="AR141" s="141" t="s">
        <v>253</v>
      </c>
      <c r="AT141" s="141" t="s">
        <v>249</v>
      </c>
      <c r="AU141" s="141" t="s">
        <v>89</v>
      </c>
      <c r="AY141" s="17" t="s">
        <v>248</v>
      </c>
      <c r="BE141" s="142">
        <f t="shared" si="4"/>
        <v>0</v>
      </c>
      <c r="BF141" s="142">
        <f t="shared" si="5"/>
        <v>0</v>
      </c>
      <c r="BG141" s="142">
        <f t="shared" si="6"/>
        <v>0</v>
      </c>
      <c r="BH141" s="142">
        <f t="shared" si="7"/>
        <v>0</v>
      </c>
      <c r="BI141" s="142">
        <f t="shared" si="8"/>
        <v>0</v>
      </c>
      <c r="BJ141" s="17" t="s">
        <v>87</v>
      </c>
      <c r="BK141" s="142">
        <f t="shared" si="9"/>
        <v>0</v>
      </c>
      <c r="BL141" s="17" t="s">
        <v>253</v>
      </c>
      <c r="BM141" s="141" t="s">
        <v>1327</v>
      </c>
    </row>
    <row r="142" spans="2:65" s="1" customFormat="1" ht="16.5" customHeight="1">
      <c r="B142" s="32"/>
      <c r="C142" s="130" t="s">
        <v>8</v>
      </c>
      <c r="D142" s="130" t="s">
        <v>249</v>
      </c>
      <c r="E142" s="131" t="s">
        <v>1328</v>
      </c>
      <c r="F142" s="132" t="s">
        <v>1329</v>
      </c>
      <c r="G142" s="133" t="s">
        <v>252</v>
      </c>
      <c r="H142" s="134">
        <v>1</v>
      </c>
      <c r="I142" s="135"/>
      <c r="J142" s="136">
        <f t="shared" si="0"/>
        <v>0</v>
      </c>
      <c r="K142" s="132" t="s">
        <v>1</v>
      </c>
      <c r="L142" s="32"/>
      <c r="M142" s="137" t="s">
        <v>1</v>
      </c>
      <c r="N142" s="138" t="s">
        <v>45</v>
      </c>
      <c r="P142" s="139">
        <f t="shared" si="1"/>
        <v>0</v>
      </c>
      <c r="Q142" s="139">
        <v>0</v>
      </c>
      <c r="R142" s="139">
        <f t="shared" si="2"/>
        <v>0</v>
      </c>
      <c r="S142" s="139">
        <v>0</v>
      </c>
      <c r="T142" s="140">
        <f t="shared" si="3"/>
        <v>0</v>
      </c>
      <c r="AR142" s="141" t="s">
        <v>253</v>
      </c>
      <c r="AT142" s="141" t="s">
        <v>249</v>
      </c>
      <c r="AU142" s="141" t="s">
        <v>89</v>
      </c>
      <c r="AY142" s="17" t="s">
        <v>248</v>
      </c>
      <c r="BE142" s="142">
        <f t="shared" si="4"/>
        <v>0</v>
      </c>
      <c r="BF142" s="142">
        <f t="shared" si="5"/>
        <v>0</v>
      </c>
      <c r="BG142" s="142">
        <f t="shared" si="6"/>
        <v>0</v>
      </c>
      <c r="BH142" s="142">
        <f t="shared" si="7"/>
        <v>0</v>
      </c>
      <c r="BI142" s="142">
        <f t="shared" si="8"/>
        <v>0</v>
      </c>
      <c r="BJ142" s="17" t="s">
        <v>87</v>
      </c>
      <c r="BK142" s="142">
        <f t="shared" si="9"/>
        <v>0</v>
      </c>
      <c r="BL142" s="17" t="s">
        <v>253</v>
      </c>
      <c r="BM142" s="141" t="s">
        <v>1330</v>
      </c>
    </row>
    <row r="143" spans="2:65" s="1" customFormat="1" ht="16.5" customHeight="1">
      <c r="B143" s="32"/>
      <c r="C143" s="130" t="s">
        <v>347</v>
      </c>
      <c r="D143" s="130" t="s">
        <v>249</v>
      </c>
      <c r="E143" s="131" t="s">
        <v>1331</v>
      </c>
      <c r="F143" s="132" t="s">
        <v>373</v>
      </c>
      <c r="G143" s="133" t="s">
        <v>252</v>
      </c>
      <c r="H143" s="134">
        <v>4</v>
      </c>
      <c r="I143" s="135"/>
      <c r="J143" s="136">
        <f t="shared" si="0"/>
        <v>0</v>
      </c>
      <c r="K143" s="132" t="s">
        <v>1</v>
      </c>
      <c r="L143" s="32"/>
      <c r="M143" s="137" t="s">
        <v>1</v>
      </c>
      <c r="N143" s="138" t="s">
        <v>45</v>
      </c>
      <c r="P143" s="139">
        <f t="shared" si="1"/>
        <v>0</v>
      </c>
      <c r="Q143" s="139">
        <v>0</v>
      </c>
      <c r="R143" s="139">
        <f t="shared" si="2"/>
        <v>0</v>
      </c>
      <c r="S143" s="139">
        <v>0</v>
      </c>
      <c r="T143" s="140">
        <f t="shared" si="3"/>
        <v>0</v>
      </c>
      <c r="AR143" s="141" t="s">
        <v>253</v>
      </c>
      <c r="AT143" s="141" t="s">
        <v>249</v>
      </c>
      <c r="AU143" s="141" t="s">
        <v>89</v>
      </c>
      <c r="AY143" s="17" t="s">
        <v>248</v>
      </c>
      <c r="BE143" s="142">
        <f t="shared" si="4"/>
        <v>0</v>
      </c>
      <c r="BF143" s="142">
        <f t="shared" si="5"/>
        <v>0</v>
      </c>
      <c r="BG143" s="142">
        <f t="shared" si="6"/>
        <v>0</v>
      </c>
      <c r="BH143" s="142">
        <f t="shared" si="7"/>
        <v>0</v>
      </c>
      <c r="BI143" s="142">
        <f t="shared" si="8"/>
        <v>0</v>
      </c>
      <c r="BJ143" s="17" t="s">
        <v>87</v>
      </c>
      <c r="BK143" s="142">
        <f t="shared" si="9"/>
        <v>0</v>
      </c>
      <c r="BL143" s="17" t="s">
        <v>253</v>
      </c>
      <c r="BM143" s="141" t="s">
        <v>1332</v>
      </c>
    </row>
    <row r="144" spans="2:65" s="1" customFormat="1" ht="16.5" customHeight="1">
      <c r="B144" s="32"/>
      <c r="C144" s="130" t="s">
        <v>351</v>
      </c>
      <c r="D144" s="130" t="s">
        <v>249</v>
      </c>
      <c r="E144" s="131" t="s">
        <v>1333</v>
      </c>
      <c r="F144" s="132" t="s">
        <v>377</v>
      </c>
      <c r="G144" s="133" t="s">
        <v>252</v>
      </c>
      <c r="H144" s="134">
        <v>23</v>
      </c>
      <c r="I144" s="135"/>
      <c r="J144" s="136">
        <f t="shared" si="0"/>
        <v>0</v>
      </c>
      <c r="K144" s="132" t="s">
        <v>1</v>
      </c>
      <c r="L144" s="32"/>
      <c r="M144" s="137" t="s">
        <v>1</v>
      </c>
      <c r="N144" s="138" t="s">
        <v>45</v>
      </c>
      <c r="P144" s="139">
        <f t="shared" si="1"/>
        <v>0</v>
      </c>
      <c r="Q144" s="139">
        <v>0</v>
      </c>
      <c r="R144" s="139">
        <f t="shared" si="2"/>
        <v>0</v>
      </c>
      <c r="S144" s="139">
        <v>0</v>
      </c>
      <c r="T144" s="140">
        <f t="shared" si="3"/>
        <v>0</v>
      </c>
      <c r="AR144" s="141" t="s">
        <v>253</v>
      </c>
      <c r="AT144" s="141" t="s">
        <v>249</v>
      </c>
      <c r="AU144" s="141" t="s">
        <v>89</v>
      </c>
      <c r="AY144" s="17" t="s">
        <v>248</v>
      </c>
      <c r="BE144" s="142">
        <f t="shared" si="4"/>
        <v>0</v>
      </c>
      <c r="BF144" s="142">
        <f t="shared" si="5"/>
        <v>0</v>
      </c>
      <c r="BG144" s="142">
        <f t="shared" si="6"/>
        <v>0</v>
      </c>
      <c r="BH144" s="142">
        <f t="shared" si="7"/>
        <v>0</v>
      </c>
      <c r="BI144" s="142">
        <f t="shared" si="8"/>
        <v>0</v>
      </c>
      <c r="BJ144" s="17" t="s">
        <v>87</v>
      </c>
      <c r="BK144" s="142">
        <f t="shared" si="9"/>
        <v>0</v>
      </c>
      <c r="BL144" s="17" t="s">
        <v>253</v>
      </c>
      <c r="BM144" s="141" t="s">
        <v>1334</v>
      </c>
    </row>
    <row r="145" spans="2:65" s="1" customFormat="1" ht="21.75" customHeight="1">
      <c r="B145" s="32"/>
      <c r="C145" s="130" t="s">
        <v>355</v>
      </c>
      <c r="D145" s="130" t="s">
        <v>249</v>
      </c>
      <c r="E145" s="131" t="s">
        <v>1335</v>
      </c>
      <c r="F145" s="132" t="s">
        <v>384</v>
      </c>
      <c r="G145" s="133" t="s">
        <v>252</v>
      </c>
      <c r="H145" s="134">
        <v>3</v>
      </c>
      <c r="I145" s="135"/>
      <c r="J145" s="136">
        <f t="shared" si="0"/>
        <v>0</v>
      </c>
      <c r="K145" s="132" t="s">
        <v>1</v>
      </c>
      <c r="L145" s="32"/>
      <c r="M145" s="137" t="s">
        <v>1</v>
      </c>
      <c r="N145" s="138" t="s">
        <v>45</v>
      </c>
      <c r="P145" s="139">
        <f t="shared" si="1"/>
        <v>0</v>
      </c>
      <c r="Q145" s="139">
        <v>0</v>
      </c>
      <c r="R145" s="139">
        <f t="shared" si="2"/>
        <v>0</v>
      </c>
      <c r="S145" s="139">
        <v>0</v>
      </c>
      <c r="T145" s="140">
        <f t="shared" si="3"/>
        <v>0</v>
      </c>
      <c r="AR145" s="141" t="s">
        <v>253</v>
      </c>
      <c r="AT145" s="141" t="s">
        <v>249</v>
      </c>
      <c r="AU145" s="141" t="s">
        <v>89</v>
      </c>
      <c r="AY145" s="17" t="s">
        <v>248</v>
      </c>
      <c r="BE145" s="142">
        <f t="shared" si="4"/>
        <v>0</v>
      </c>
      <c r="BF145" s="142">
        <f t="shared" si="5"/>
        <v>0</v>
      </c>
      <c r="BG145" s="142">
        <f t="shared" si="6"/>
        <v>0</v>
      </c>
      <c r="BH145" s="142">
        <f t="shared" si="7"/>
        <v>0</v>
      </c>
      <c r="BI145" s="142">
        <f t="shared" si="8"/>
        <v>0</v>
      </c>
      <c r="BJ145" s="17" t="s">
        <v>87</v>
      </c>
      <c r="BK145" s="142">
        <f t="shared" si="9"/>
        <v>0</v>
      </c>
      <c r="BL145" s="17" t="s">
        <v>253</v>
      </c>
      <c r="BM145" s="141" t="s">
        <v>1336</v>
      </c>
    </row>
    <row r="146" spans="2:65" s="1" customFormat="1" ht="21.75" customHeight="1">
      <c r="B146" s="32"/>
      <c r="C146" s="130" t="s">
        <v>359</v>
      </c>
      <c r="D146" s="130" t="s">
        <v>249</v>
      </c>
      <c r="E146" s="131" t="s">
        <v>1337</v>
      </c>
      <c r="F146" s="132" t="s">
        <v>388</v>
      </c>
      <c r="G146" s="133" t="s">
        <v>252</v>
      </c>
      <c r="H146" s="134">
        <v>6</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1338</v>
      </c>
    </row>
    <row r="147" spans="2:65" s="1" customFormat="1" ht="16.5" customHeight="1">
      <c r="B147" s="32"/>
      <c r="C147" s="130" t="s">
        <v>363</v>
      </c>
      <c r="D147" s="130" t="s">
        <v>249</v>
      </c>
      <c r="E147" s="131" t="s">
        <v>1339</v>
      </c>
      <c r="F147" s="132" t="s">
        <v>392</v>
      </c>
      <c r="G147" s="133" t="s">
        <v>252</v>
      </c>
      <c r="H147" s="134">
        <v>9</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1340</v>
      </c>
    </row>
    <row r="148" spans="2:65" s="1" customFormat="1" ht="16.5" customHeight="1">
      <c r="B148" s="32"/>
      <c r="C148" s="130" t="s">
        <v>367</v>
      </c>
      <c r="D148" s="130" t="s">
        <v>249</v>
      </c>
      <c r="E148" s="131" t="s">
        <v>1341</v>
      </c>
      <c r="F148" s="132" t="s">
        <v>408</v>
      </c>
      <c r="G148" s="133" t="s">
        <v>252</v>
      </c>
      <c r="H148" s="134">
        <v>1</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1342</v>
      </c>
    </row>
    <row r="149" spans="2:65" s="1" customFormat="1" ht="16.5" customHeight="1">
      <c r="B149" s="32"/>
      <c r="C149" s="130" t="s">
        <v>371</v>
      </c>
      <c r="D149" s="130" t="s">
        <v>249</v>
      </c>
      <c r="E149" s="131" t="s">
        <v>1343</v>
      </c>
      <c r="F149" s="132" t="s">
        <v>1344</v>
      </c>
      <c r="G149" s="133" t="s">
        <v>252</v>
      </c>
      <c r="H149" s="134">
        <v>2</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1345</v>
      </c>
    </row>
    <row r="150" spans="2:65" s="1" customFormat="1" ht="16.5" customHeight="1">
      <c r="B150" s="32"/>
      <c r="C150" s="130" t="s">
        <v>375</v>
      </c>
      <c r="D150" s="130" t="s">
        <v>249</v>
      </c>
      <c r="E150" s="131" t="s">
        <v>1346</v>
      </c>
      <c r="F150" s="132" t="s">
        <v>400</v>
      </c>
      <c r="G150" s="133" t="s">
        <v>252</v>
      </c>
      <c r="H150" s="134">
        <v>1</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1347</v>
      </c>
    </row>
    <row r="151" spans="2:65" s="1" customFormat="1" ht="16.5" customHeight="1">
      <c r="B151" s="32"/>
      <c r="C151" s="130" t="s">
        <v>7</v>
      </c>
      <c r="D151" s="130" t="s">
        <v>249</v>
      </c>
      <c r="E151" s="131" t="s">
        <v>1348</v>
      </c>
      <c r="F151" s="132" t="s">
        <v>1349</v>
      </c>
      <c r="G151" s="133" t="s">
        <v>252</v>
      </c>
      <c r="H151" s="134">
        <v>3</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1350</v>
      </c>
    </row>
    <row r="152" spans="2:65" s="1" customFormat="1" ht="21.75" customHeight="1">
      <c r="B152" s="32"/>
      <c r="C152" s="130" t="s">
        <v>382</v>
      </c>
      <c r="D152" s="130" t="s">
        <v>249</v>
      </c>
      <c r="E152" s="131" t="s">
        <v>1351</v>
      </c>
      <c r="F152" s="132" t="s">
        <v>412</v>
      </c>
      <c r="G152" s="133" t="s">
        <v>252</v>
      </c>
      <c r="H152" s="134">
        <v>7</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1352</v>
      </c>
    </row>
    <row r="153" spans="2:65" s="1" customFormat="1" ht="21.75" customHeight="1">
      <c r="B153" s="32"/>
      <c r="C153" s="130" t="s">
        <v>386</v>
      </c>
      <c r="D153" s="130" t="s">
        <v>249</v>
      </c>
      <c r="E153" s="131" t="s">
        <v>1353</v>
      </c>
      <c r="F153" s="132" t="s">
        <v>1354</v>
      </c>
      <c r="G153" s="133" t="s">
        <v>252</v>
      </c>
      <c r="H153" s="134">
        <v>1</v>
      </c>
      <c r="I153" s="135"/>
      <c r="J153" s="136">
        <f t="shared" si="0"/>
        <v>0</v>
      </c>
      <c r="K153" s="132" t="s">
        <v>1</v>
      </c>
      <c r="L153" s="32"/>
      <c r="M153" s="137" t="s">
        <v>1</v>
      </c>
      <c r="N153" s="138" t="s">
        <v>45</v>
      </c>
      <c r="P153" s="139">
        <f t="shared" si="1"/>
        <v>0</v>
      </c>
      <c r="Q153" s="139">
        <v>0</v>
      </c>
      <c r="R153" s="139">
        <f t="shared" si="2"/>
        <v>0</v>
      </c>
      <c r="S153" s="139">
        <v>0</v>
      </c>
      <c r="T153" s="14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1355</v>
      </c>
    </row>
    <row r="154" spans="2:65" s="1" customFormat="1" ht="16.5" customHeight="1">
      <c r="B154" s="32"/>
      <c r="C154" s="130" t="s">
        <v>390</v>
      </c>
      <c r="D154" s="130" t="s">
        <v>249</v>
      </c>
      <c r="E154" s="131" t="s">
        <v>1356</v>
      </c>
      <c r="F154" s="132" t="s">
        <v>426</v>
      </c>
      <c r="G154" s="133" t="s">
        <v>252</v>
      </c>
      <c r="H154" s="134">
        <v>200</v>
      </c>
      <c r="I154" s="135"/>
      <c r="J154" s="136">
        <f t="shared" si="0"/>
        <v>0</v>
      </c>
      <c r="K154" s="132" t="s">
        <v>1</v>
      </c>
      <c r="L154" s="32"/>
      <c r="M154" s="137" t="s">
        <v>1</v>
      </c>
      <c r="N154" s="138" t="s">
        <v>45</v>
      </c>
      <c r="P154" s="139">
        <f t="shared" si="1"/>
        <v>0</v>
      </c>
      <c r="Q154" s="139">
        <v>0</v>
      </c>
      <c r="R154" s="139">
        <f t="shared" si="2"/>
        <v>0</v>
      </c>
      <c r="S154" s="139">
        <v>0</v>
      </c>
      <c r="T154" s="140">
        <f t="shared" si="3"/>
        <v>0</v>
      </c>
      <c r="AR154" s="141" t="s">
        <v>253</v>
      </c>
      <c r="AT154" s="141" t="s">
        <v>249</v>
      </c>
      <c r="AU154" s="141" t="s">
        <v>89</v>
      </c>
      <c r="AY154" s="17" t="s">
        <v>248</v>
      </c>
      <c r="BE154" s="142">
        <f t="shared" si="4"/>
        <v>0</v>
      </c>
      <c r="BF154" s="142">
        <f t="shared" si="5"/>
        <v>0</v>
      </c>
      <c r="BG154" s="142">
        <f t="shared" si="6"/>
        <v>0</v>
      </c>
      <c r="BH154" s="142">
        <f t="shared" si="7"/>
        <v>0</v>
      </c>
      <c r="BI154" s="142">
        <f t="shared" si="8"/>
        <v>0</v>
      </c>
      <c r="BJ154" s="17" t="s">
        <v>87</v>
      </c>
      <c r="BK154" s="142">
        <f t="shared" si="9"/>
        <v>0</v>
      </c>
      <c r="BL154" s="17" t="s">
        <v>253</v>
      </c>
      <c r="BM154" s="141" t="s">
        <v>1357</v>
      </c>
    </row>
    <row r="155" spans="2:65" s="1" customFormat="1" ht="16.5" customHeight="1">
      <c r="B155" s="32"/>
      <c r="C155" s="130" t="s">
        <v>394</v>
      </c>
      <c r="D155" s="130" t="s">
        <v>249</v>
      </c>
      <c r="E155" s="131" t="s">
        <v>1358</v>
      </c>
      <c r="F155" s="132" t="s">
        <v>430</v>
      </c>
      <c r="G155" s="133" t="s">
        <v>252</v>
      </c>
      <c r="H155" s="134">
        <v>30</v>
      </c>
      <c r="I155" s="135"/>
      <c r="J155" s="136">
        <f t="shared" si="0"/>
        <v>0</v>
      </c>
      <c r="K155" s="132" t="s">
        <v>1</v>
      </c>
      <c r="L155" s="32"/>
      <c r="M155" s="137" t="s">
        <v>1</v>
      </c>
      <c r="N155" s="138" t="s">
        <v>45</v>
      </c>
      <c r="P155" s="139">
        <f t="shared" si="1"/>
        <v>0</v>
      </c>
      <c r="Q155" s="139">
        <v>0</v>
      </c>
      <c r="R155" s="139">
        <f t="shared" si="2"/>
        <v>0</v>
      </c>
      <c r="S155" s="139">
        <v>0</v>
      </c>
      <c r="T155" s="140">
        <f t="shared" si="3"/>
        <v>0</v>
      </c>
      <c r="AR155" s="141" t="s">
        <v>253</v>
      </c>
      <c r="AT155" s="141" t="s">
        <v>249</v>
      </c>
      <c r="AU155" s="141" t="s">
        <v>89</v>
      </c>
      <c r="AY155" s="17" t="s">
        <v>248</v>
      </c>
      <c r="BE155" s="142">
        <f t="shared" si="4"/>
        <v>0</v>
      </c>
      <c r="BF155" s="142">
        <f t="shared" si="5"/>
        <v>0</v>
      </c>
      <c r="BG155" s="142">
        <f t="shared" si="6"/>
        <v>0</v>
      </c>
      <c r="BH155" s="142">
        <f t="shared" si="7"/>
        <v>0</v>
      </c>
      <c r="BI155" s="142">
        <f t="shared" si="8"/>
        <v>0</v>
      </c>
      <c r="BJ155" s="17" t="s">
        <v>87</v>
      </c>
      <c r="BK155" s="142">
        <f t="shared" si="9"/>
        <v>0</v>
      </c>
      <c r="BL155" s="17" t="s">
        <v>253</v>
      </c>
      <c r="BM155" s="141" t="s">
        <v>1359</v>
      </c>
    </row>
    <row r="156" spans="2:65" s="1" customFormat="1" ht="16.5" customHeight="1">
      <c r="B156" s="32"/>
      <c r="C156" s="130" t="s">
        <v>398</v>
      </c>
      <c r="D156" s="130" t="s">
        <v>249</v>
      </c>
      <c r="E156" s="131" t="s">
        <v>1360</v>
      </c>
      <c r="F156" s="132" t="s">
        <v>434</v>
      </c>
      <c r="G156" s="133" t="s">
        <v>252</v>
      </c>
      <c r="H156" s="134">
        <v>6</v>
      </c>
      <c r="I156" s="135"/>
      <c r="J156" s="136">
        <f t="shared" si="0"/>
        <v>0</v>
      </c>
      <c r="K156" s="132" t="s">
        <v>1</v>
      </c>
      <c r="L156" s="32"/>
      <c r="M156" s="137" t="s">
        <v>1</v>
      </c>
      <c r="N156" s="138" t="s">
        <v>45</v>
      </c>
      <c r="P156" s="139">
        <f t="shared" si="1"/>
        <v>0</v>
      </c>
      <c r="Q156" s="139">
        <v>0</v>
      </c>
      <c r="R156" s="139">
        <f t="shared" si="2"/>
        <v>0</v>
      </c>
      <c r="S156" s="139">
        <v>0</v>
      </c>
      <c r="T156" s="140">
        <f t="shared" si="3"/>
        <v>0</v>
      </c>
      <c r="AR156" s="141" t="s">
        <v>253</v>
      </c>
      <c r="AT156" s="141" t="s">
        <v>249</v>
      </c>
      <c r="AU156" s="141" t="s">
        <v>89</v>
      </c>
      <c r="AY156" s="17" t="s">
        <v>248</v>
      </c>
      <c r="BE156" s="142">
        <f t="shared" si="4"/>
        <v>0</v>
      </c>
      <c r="BF156" s="142">
        <f t="shared" si="5"/>
        <v>0</v>
      </c>
      <c r="BG156" s="142">
        <f t="shared" si="6"/>
        <v>0</v>
      </c>
      <c r="BH156" s="142">
        <f t="shared" si="7"/>
        <v>0</v>
      </c>
      <c r="BI156" s="142">
        <f t="shared" si="8"/>
        <v>0</v>
      </c>
      <c r="BJ156" s="17" t="s">
        <v>87</v>
      </c>
      <c r="BK156" s="142">
        <f t="shared" si="9"/>
        <v>0</v>
      </c>
      <c r="BL156" s="17" t="s">
        <v>253</v>
      </c>
      <c r="BM156" s="141" t="s">
        <v>1361</v>
      </c>
    </row>
    <row r="157" spans="2:65" s="1" customFormat="1" ht="16.5" customHeight="1">
      <c r="B157" s="32"/>
      <c r="C157" s="130" t="s">
        <v>402</v>
      </c>
      <c r="D157" s="130" t="s">
        <v>249</v>
      </c>
      <c r="E157" s="131" t="s">
        <v>1362</v>
      </c>
      <c r="F157" s="132" t="s">
        <v>438</v>
      </c>
      <c r="G157" s="133" t="s">
        <v>252</v>
      </c>
      <c r="H157" s="134">
        <v>9</v>
      </c>
      <c r="I157" s="135"/>
      <c r="J157" s="136">
        <f t="shared" si="0"/>
        <v>0</v>
      </c>
      <c r="K157" s="132" t="s">
        <v>1</v>
      </c>
      <c r="L157" s="32"/>
      <c r="M157" s="137" t="s">
        <v>1</v>
      </c>
      <c r="N157" s="138" t="s">
        <v>45</v>
      </c>
      <c r="P157" s="139">
        <f t="shared" si="1"/>
        <v>0</v>
      </c>
      <c r="Q157" s="139">
        <v>0</v>
      </c>
      <c r="R157" s="139">
        <f t="shared" si="2"/>
        <v>0</v>
      </c>
      <c r="S157" s="139">
        <v>0</v>
      </c>
      <c r="T157" s="140">
        <f t="shared" si="3"/>
        <v>0</v>
      </c>
      <c r="AR157" s="141" t="s">
        <v>253</v>
      </c>
      <c r="AT157" s="141" t="s">
        <v>249</v>
      </c>
      <c r="AU157" s="141" t="s">
        <v>89</v>
      </c>
      <c r="AY157" s="17" t="s">
        <v>248</v>
      </c>
      <c r="BE157" s="142">
        <f t="shared" si="4"/>
        <v>0</v>
      </c>
      <c r="BF157" s="142">
        <f t="shared" si="5"/>
        <v>0</v>
      </c>
      <c r="BG157" s="142">
        <f t="shared" si="6"/>
        <v>0</v>
      </c>
      <c r="BH157" s="142">
        <f t="shared" si="7"/>
        <v>0</v>
      </c>
      <c r="BI157" s="142">
        <f t="shared" si="8"/>
        <v>0</v>
      </c>
      <c r="BJ157" s="17" t="s">
        <v>87</v>
      </c>
      <c r="BK157" s="142">
        <f t="shared" si="9"/>
        <v>0</v>
      </c>
      <c r="BL157" s="17" t="s">
        <v>253</v>
      </c>
      <c r="BM157" s="141" t="s">
        <v>1363</v>
      </c>
    </row>
    <row r="158" spans="2:65" s="1" customFormat="1" ht="16.5" customHeight="1">
      <c r="B158" s="32"/>
      <c r="C158" s="130" t="s">
        <v>406</v>
      </c>
      <c r="D158" s="130" t="s">
        <v>249</v>
      </c>
      <c r="E158" s="131" t="s">
        <v>1364</v>
      </c>
      <c r="F158" s="132" t="s">
        <v>442</v>
      </c>
      <c r="G158" s="133" t="s">
        <v>252</v>
      </c>
      <c r="H158" s="134">
        <v>6</v>
      </c>
      <c r="I158" s="135"/>
      <c r="J158" s="136">
        <f t="shared" si="0"/>
        <v>0</v>
      </c>
      <c r="K158" s="132" t="s">
        <v>1</v>
      </c>
      <c r="L158" s="32"/>
      <c r="M158" s="137" t="s">
        <v>1</v>
      </c>
      <c r="N158" s="138" t="s">
        <v>45</v>
      </c>
      <c r="P158" s="139">
        <f t="shared" si="1"/>
        <v>0</v>
      </c>
      <c r="Q158" s="139">
        <v>0</v>
      </c>
      <c r="R158" s="139">
        <f t="shared" si="2"/>
        <v>0</v>
      </c>
      <c r="S158" s="139">
        <v>0</v>
      </c>
      <c r="T158" s="140">
        <f t="shared" si="3"/>
        <v>0</v>
      </c>
      <c r="AR158" s="141" t="s">
        <v>253</v>
      </c>
      <c r="AT158" s="141" t="s">
        <v>249</v>
      </c>
      <c r="AU158" s="141" t="s">
        <v>89</v>
      </c>
      <c r="AY158" s="17" t="s">
        <v>248</v>
      </c>
      <c r="BE158" s="142">
        <f t="shared" si="4"/>
        <v>0</v>
      </c>
      <c r="BF158" s="142">
        <f t="shared" si="5"/>
        <v>0</v>
      </c>
      <c r="BG158" s="142">
        <f t="shared" si="6"/>
        <v>0</v>
      </c>
      <c r="BH158" s="142">
        <f t="shared" si="7"/>
        <v>0</v>
      </c>
      <c r="BI158" s="142">
        <f t="shared" si="8"/>
        <v>0</v>
      </c>
      <c r="BJ158" s="17" t="s">
        <v>87</v>
      </c>
      <c r="BK158" s="142">
        <f t="shared" si="9"/>
        <v>0</v>
      </c>
      <c r="BL158" s="17" t="s">
        <v>253</v>
      </c>
      <c r="BM158" s="141" t="s">
        <v>1365</v>
      </c>
    </row>
    <row r="159" spans="2:65" s="1" customFormat="1" ht="16.5" customHeight="1">
      <c r="B159" s="32"/>
      <c r="C159" s="130" t="s">
        <v>410</v>
      </c>
      <c r="D159" s="130" t="s">
        <v>249</v>
      </c>
      <c r="E159" s="131" t="s">
        <v>1366</v>
      </c>
      <c r="F159" s="132" t="s">
        <v>1367</v>
      </c>
      <c r="G159" s="133" t="s">
        <v>252</v>
      </c>
      <c r="H159" s="134">
        <v>21</v>
      </c>
      <c r="I159" s="135"/>
      <c r="J159" s="136">
        <f t="shared" si="0"/>
        <v>0</v>
      </c>
      <c r="K159" s="132" t="s">
        <v>1</v>
      </c>
      <c r="L159" s="32"/>
      <c r="M159" s="137" t="s">
        <v>1</v>
      </c>
      <c r="N159" s="138" t="s">
        <v>45</v>
      </c>
      <c r="P159" s="139">
        <f t="shared" si="1"/>
        <v>0</v>
      </c>
      <c r="Q159" s="139">
        <v>0</v>
      </c>
      <c r="R159" s="139">
        <f t="shared" si="2"/>
        <v>0</v>
      </c>
      <c r="S159" s="139">
        <v>0</v>
      </c>
      <c r="T159" s="140">
        <f t="shared" si="3"/>
        <v>0</v>
      </c>
      <c r="AR159" s="141" t="s">
        <v>253</v>
      </c>
      <c r="AT159" s="141" t="s">
        <v>249</v>
      </c>
      <c r="AU159" s="141" t="s">
        <v>89</v>
      </c>
      <c r="AY159" s="17" t="s">
        <v>248</v>
      </c>
      <c r="BE159" s="142">
        <f t="shared" si="4"/>
        <v>0</v>
      </c>
      <c r="BF159" s="142">
        <f t="shared" si="5"/>
        <v>0</v>
      </c>
      <c r="BG159" s="142">
        <f t="shared" si="6"/>
        <v>0</v>
      </c>
      <c r="BH159" s="142">
        <f t="shared" si="7"/>
        <v>0</v>
      </c>
      <c r="BI159" s="142">
        <f t="shared" si="8"/>
        <v>0</v>
      </c>
      <c r="BJ159" s="17" t="s">
        <v>87</v>
      </c>
      <c r="BK159" s="142">
        <f t="shared" si="9"/>
        <v>0</v>
      </c>
      <c r="BL159" s="17" t="s">
        <v>253</v>
      </c>
      <c r="BM159" s="141" t="s">
        <v>1368</v>
      </c>
    </row>
    <row r="160" spans="2:65" s="1" customFormat="1" ht="16.5" customHeight="1">
      <c r="B160" s="32"/>
      <c r="C160" s="130" t="s">
        <v>414</v>
      </c>
      <c r="D160" s="130" t="s">
        <v>249</v>
      </c>
      <c r="E160" s="131" t="s">
        <v>1369</v>
      </c>
      <c r="F160" s="132" t="s">
        <v>446</v>
      </c>
      <c r="G160" s="133" t="s">
        <v>447</v>
      </c>
      <c r="H160" s="134">
        <v>1</v>
      </c>
      <c r="I160" s="135"/>
      <c r="J160" s="136">
        <f t="shared" si="0"/>
        <v>0</v>
      </c>
      <c r="K160" s="132" t="s">
        <v>1</v>
      </c>
      <c r="L160" s="32"/>
      <c r="M160" s="137" t="s">
        <v>1</v>
      </c>
      <c r="N160" s="138" t="s">
        <v>45</v>
      </c>
      <c r="P160" s="139">
        <f t="shared" si="1"/>
        <v>0</v>
      </c>
      <c r="Q160" s="139">
        <v>0</v>
      </c>
      <c r="R160" s="139">
        <f t="shared" si="2"/>
        <v>0</v>
      </c>
      <c r="S160" s="139">
        <v>0</v>
      </c>
      <c r="T160" s="140">
        <f t="shared" si="3"/>
        <v>0</v>
      </c>
      <c r="AR160" s="141" t="s">
        <v>253</v>
      </c>
      <c r="AT160" s="141" t="s">
        <v>249</v>
      </c>
      <c r="AU160" s="141" t="s">
        <v>89</v>
      </c>
      <c r="AY160" s="17" t="s">
        <v>248</v>
      </c>
      <c r="BE160" s="142">
        <f t="shared" si="4"/>
        <v>0</v>
      </c>
      <c r="BF160" s="142">
        <f t="shared" si="5"/>
        <v>0</v>
      </c>
      <c r="BG160" s="142">
        <f t="shared" si="6"/>
        <v>0</v>
      </c>
      <c r="BH160" s="142">
        <f t="shared" si="7"/>
        <v>0</v>
      </c>
      <c r="BI160" s="142">
        <f t="shared" si="8"/>
        <v>0</v>
      </c>
      <c r="BJ160" s="17" t="s">
        <v>87</v>
      </c>
      <c r="BK160" s="142">
        <f t="shared" si="9"/>
        <v>0</v>
      </c>
      <c r="BL160" s="17" t="s">
        <v>253</v>
      </c>
      <c r="BM160" s="141" t="s">
        <v>1370</v>
      </c>
    </row>
    <row r="161" spans="2:65" s="1" customFormat="1" ht="16.5" customHeight="1">
      <c r="B161" s="32"/>
      <c r="C161" s="130" t="s">
        <v>419</v>
      </c>
      <c r="D161" s="130" t="s">
        <v>249</v>
      </c>
      <c r="E161" s="131" t="s">
        <v>1371</v>
      </c>
      <c r="F161" s="132" t="s">
        <v>451</v>
      </c>
      <c r="G161" s="133" t="s">
        <v>447</v>
      </c>
      <c r="H161" s="134">
        <v>1</v>
      </c>
      <c r="I161" s="135"/>
      <c r="J161" s="136">
        <f t="shared" si="0"/>
        <v>0</v>
      </c>
      <c r="K161" s="132" t="s">
        <v>1</v>
      </c>
      <c r="L161" s="32"/>
      <c r="M161" s="137" t="s">
        <v>1</v>
      </c>
      <c r="N161" s="138" t="s">
        <v>45</v>
      </c>
      <c r="P161" s="139">
        <f t="shared" si="1"/>
        <v>0</v>
      </c>
      <c r="Q161" s="139">
        <v>0</v>
      </c>
      <c r="R161" s="139">
        <f t="shared" si="2"/>
        <v>0</v>
      </c>
      <c r="S161" s="139">
        <v>0</v>
      </c>
      <c r="T161" s="140">
        <f t="shared" si="3"/>
        <v>0</v>
      </c>
      <c r="AR161" s="141" t="s">
        <v>253</v>
      </c>
      <c r="AT161" s="141" t="s">
        <v>249</v>
      </c>
      <c r="AU161" s="141" t="s">
        <v>89</v>
      </c>
      <c r="AY161" s="17" t="s">
        <v>248</v>
      </c>
      <c r="BE161" s="142">
        <f t="shared" si="4"/>
        <v>0</v>
      </c>
      <c r="BF161" s="142">
        <f t="shared" si="5"/>
        <v>0</v>
      </c>
      <c r="BG161" s="142">
        <f t="shared" si="6"/>
        <v>0</v>
      </c>
      <c r="BH161" s="142">
        <f t="shared" si="7"/>
        <v>0</v>
      </c>
      <c r="BI161" s="142">
        <f t="shared" si="8"/>
        <v>0</v>
      </c>
      <c r="BJ161" s="17" t="s">
        <v>87</v>
      </c>
      <c r="BK161" s="142">
        <f t="shared" si="9"/>
        <v>0</v>
      </c>
      <c r="BL161" s="17" t="s">
        <v>253</v>
      </c>
      <c r="BM161" s="141" t="s">
        <v>1372</v>
      </c>
    </row>
    <row r="162" spans="2:65" s="1" customFormat="1" ht="16.5" customHeight="1">
      <c r="B162" s="32"/>
      <c r="C162" s="130" t="s">
        <v>424</v>
      </c>
      <c r="D162" s="130" t="s">
        <v>249</v>
      </c>
      <c r="E162" s="131" t="s">
        <v>1373</v>
      </c>
      <c r="F162" s="132" t="s">
        <v>459</v>
      </c>
      <c r="G162" s="133" t="s">
        <v>447</v>
      </c>
      <c r="H162" s="134">
        <v>1</v>
      </c>
      <c r="I162" s="135"/>
      <c r="J162" s="136">
        <f t="shared" si="0"/>
        <v>0</v>
      </c>
      <c r="K162" s="132" t="s">
        <v>1</v>
      </c>
      <c r="L162" s="32"/>
      <c r="M162" s="137" t="s">
        <v>1</v>
      </c>
      <c r="N162" s="138" t="s">
        <v>45</v>
      </c>
      <c r="P162" s="139">
        <f t="shared" si="1"/>
        <v>0</v>
      </c>
      <c r="Q162" s="139">
        <v>0</v>
      </c>
      <c r="R162" s="139">
        <f t="shared" si="2"/>
        <v>0</v>
      </c>
      <c r="S162" s="139">
        <v>0</v>
      </c>
      <c r="T162" s="140">
        <f t="shared" si="3"/>
        <v>0</v>
      </c>
      <c r="AR162" s="141" t="s">
        <v>253</v>
      </c>
      <c r="AT162" s="141" t="s">
        <v>249</v>
      </c>
      <c r="AU162" s="141" t="s">
        <v>89</v>
      </c>
      <c r="AY162" s="17" t="s">
        <v>248</v>
      </c>
      <c r="BE162" s="142">
        <f t="shared" si="4"/>
        <v>0</v>
      </c>
      <c r="BF162" s="142">
        <f t="shared" si="5"/>
        <v>0</v>
      </c>
      <c r="BG162" s="142">
        <f t="shared" si="6"/>
        <v>0</v>
      </c>
      <c r="BH162" s="142">
        <f t="shared" si="7"/>
        <v>0</v>
      </c>
      <c r="BI162" s="142">
        <f t="shared" si="8"/>
        <v>0</v>
      </c>
      <c r="BJ162" s="17" t="s">
        <v>87</v>
      </c>
      <c r="BK162" s="142">
        <f t="shared" si="9"/>
        <v>0</v>
      </c>
      <c r="BL162" s="17" t="s">
        <v>253</v>
      </c>
      <c r="BM162" s="141" t="s">
        <v>1374</v>
      </c>
    </row>
    <row r="163" spans="2:65" s="1" customFormat="1" ht="24.2" customHeight="1">
      <c r="B163" s="32"/>
      <c r="C163" s="130" t="s">
        <v>428</v>
      </c>
      <c r="D163" s="130" t="s">
        <v>249</v>
      </c>
      <c r="E163" s="131" t="s">
        <v>1375</v>
      </c>
      <c r="F163" s="132" t="s">
        <v>1376</v>
      </c>
      <c r="G163" s="133" t="s">
        <v>447</v>
      </c>
      <c r="H163" s="134">
        <v>1</v>
      </c>
      <c r="I163" s="135"/>
      <c r="J163" s="136">
        <f t="shared" si="0"/>
        <v>0</v>
      </c>
      <c r="K163" s="132" t="s">
        <v>1</v>
      </c>
      <c r="L163" s="32"/>
      <c r="M163" s="137" t="s">
        <v>1</v>
      </c>
      <c r="N163" s="138" t="s">
        <v>45</v>
      </c>
      <c r="P163" s="139">
        <f t="shared" si="1"/>
        <v>0</v>
      </c>
      <c r="Q163" s="139">
        <v>0</v>
      </c>
      <c r="R163" s="139">
        <f t="shared" si="2"/>
        <v>0</v>
      </c>
      <c r="S163" s="139">
        <v>0</v>
      </c>
      <c r="T163" s="140">
        <f t="shared" si="3"/>
        <v>0</v>
      </c>
      <c r="AR163" s="141" t="s">
        <v>253</v>
      </c>
      <c r="AT163" s="141" t="s">
        <v>249</v>
      </c>
      <c r="AU163" s="141" t="s">
        <v>89</v>
      </c>
      <c r="AY163" s="17" t="s">
        <v>248</v>
      </c>
      <c r="BE163" s="142">
        <f t="shared" si="4"/>
        <v>0</v>
      </c>
      <c r="BF163" s="142">
        <f t="shared" si="5"/>
        <v>0</v>
      </c>
      <c r="BG163" s="142">
        <f t="shared" si="6"/>
        <v>0</v>
      </c>
      <c r="BH163" s="142">
        <f t="shared" si="7"/>
        <v>0</v>
      </c>
      <c r="BI163" s="142">
        <f t="shared" si="8"/>
        <v>0</v>
      </c>
      <c r="BJ163" s="17" t="s">
        <v>87</v>
      </c>
      <c r="BK163" s="142">
        <f t="shared" si="9"/>
        <v>0</v>
      </c>
      <c r="BL163" s="17" t="s">
        <v>253</v>
      </c>
      <c r="BM163" s="141" t="s">
        <v>1377</v>
      </c>
    </row>
    <row r="164" spans="2:65" s="1" customFormat="1" ht="24.2" customHeight="1">
      <c r="B164" s="32"/>
      <c r="C164" s="130" t="s">
        <v>432</v>
      </c>
      <c r="D164" s="130" t="s">
        <v>249</v>
      </c>
      <c r="E164" s="131" t="s">
        <v>1378</v>
      </c>
      <c r="F164" s="132" t="s">
        <v>1379</v>
      </c>
      <c r="G164" s="133" t="s">
        <v>447</v>
      </c>
      <c r="H164" s="134">
        <v>5</v>
      </c>
      <c r="I164" s="135"/>
      <c r="J164" s="136">
        <f t="shared" si="0"/>
        <v>0</v>
      </c>
      <c r="K164" s="132" t="s">
        <v>1</v>
      </c>
      <c r="L164" s="32"/>
      <c r="M164" s="137" t="s">
        <v>1</v>
      </c>
      <c r="N164" s="138" t="s">
        <v>45</v>
      </c>
      <c r="P164" s="139">
        <f t="shared" si="1"/>
        <v>0</v>
      </c>
      <c r="Q164" s="139">
        <v>0</v>
      </c>
      <c r="R164" s="139">
        <f t="shared" si="2"/>
        <v>0</v>
      </c>
      <c r="S164" s="139">
        <v>0</v>
      </c>
      <c r="T164" s="140">
        <f t="shared" si="3"/>
        <v>0</v>
      </c>
      <c r="AR164" s="141" t="s">
        <v>253</v>
      </c>
      <c r="AT164" s="141" t="s">
        <v>249</v>
      </c>
      <c r="AU164" s="141" t="s">
        <v>89</v>
      </c>
      <c r="AY164" s="17" t="s">
        <v>248</v>
      </c>
      <c r="BE164" s="142">
        <f t="shared" si="4"/>
        <v>0</v>
      </c>
      <c r="BF164" s="142">
        <f t="shared" si="5"/>
        <v>0</v>
      </c>
      <c r="BG164" s="142">
        <f t="shared" si="6"/>
        <v>0</v>
      </c>
      <c r="BH164" s="142">
        <f t="shared" si="7"/>
        <v>0</v>
      </c>
      <c r="BI164" s="142">
        <f t="shared" si="8"/>
        <v>0</v>
      </c>
      <c r="BJ164" s="17" t="s">
        <v>87</v>
      </c>
      <c r="BK164" s="142">
        <f t="shared" si="9"/>
        <v>0</v>
      </c>
      <c r="BL164" s="17" t="s">
        <v>253</v>
      </c>
      <c r="BM164" s="141" t="s">
        <v>1380</v>
      </c>
    </row>
    <row r="165" spans="2:65" s="1" customFormat="1" ht="24.2" customHeight="1">
      <c r="B165" s="32"/>
      <c r="C165" s="130" t="s">
        <v>436</v>
      </c>
      <c r="D165" s="130" t="s">
        <v>249</v>
      </c>
      <c r="E165" s="131" t="s">
        <v>1381</v>
      </c>
      <c r="F165" s="132" t="s">
        <v>1382</v>
      </c>
      <c r="G165" s="133" t="s">
        <v>447</v>
      </c>
      <c r="H165" s="134">
        <v>1</v>
      </c>
      <c r="I165" s="135"/>
      <c r="J165" s="136">
        <f t="shared" si="0"/>
        <v>0</v>
      </c>
      <c r="K165" s="132" t="s">
        <v>1</v>
      </c>
      <c r="L165" s="32"/>
      <c r="M165" s="137" t="s">
        <v>1</v>
      </c>
      <c r="N165" s="138" t="s">
        <v>45</v>
      </c>
      <c r="P165" s="139">
        <f t="shared" si="1"/>
        <v>0</v>
      </c>
      <c r="Q165" s="139">
        <v>0</v>
      </c>
      <c r="R165" s="139">
        <f t="shared" si="2"/>
        <v>0</v>
      </c>
      <c r="S165" s="139">
        <v>0</v>
      </c>
      <c r="T165" s="140">
        <f t="shared" si="3"/>
        <v>0</v>
      </c>
      <c r="AR165" s="141" t="s">
        <v>253</v>
      </c>
      <c r="AT165" s="141" t="s">
        <v>249</v>
      </c>
      <c r="AU165" s="141" t="s">
        <v>89</v>
      </c>
      <c r="AY165" s="17" t="s">
        <v>248</v>
      </c>
      <c r="BE165" s="142">
        <f t="shared" si="4"/>
        <v>0</v>
      </c>
      <c r="BF165" s="142">
        <f t="shared" si="5"/>
        <v>0</v>
      </c>
      <c r="BG165" s="142">
        <f t="shared" si="6"/>
        <v>0</v>
      </c>
      <c r="BH165" s="142">
        <f t="shared" si="7"/>
        <v>0</v>
      </c>
      <c r="BI165" s="142">
        <f t="shared" si="8"/>
        <v>0</v>
      </c>
      <c r="BJ165" s="17" t="s">
        <v>87</v>
      </c>
      <c r="BK165" s="142">
        <f t="shared" si="9"/>
        <v>0</v>
      </c>
      <c r="BL165" s="17" t="s">
        <v>253</v>
      </c>
      <c r="BM165" s="141" t="s">
        <v>1383</v>
      </c>
    </row>
    <row r="166" spans="2:65" s="10" customFormat="1" ht="22.9" customHeight="1">
      <c r="B166" s="120"/>
      <c r="D166" s="121" t="s">
        <v>79</v>
      </c>
      <c r="E166" s="155" t="s">
        <v>1384</v>
      </c>
      <c r="F166" s="155" t="s">
        <v>1385</v>
      </c>
      <c r="I166" s="123"/>
      <c r="J166" s="156">
        <f>BK166</f>
        <v>0</v>
      </c>
      <c r="L166" s="120"/>
      <c r="M166" s="125"/>
      <c r="P166" s="126">
        <f>SUM(P167:P199)</f>
        <v>0</v>
      </c>
      <c r="R166" s="126">
        <f>SUM(R167:R199)</f>
        <v>0</v>
      </c>
      <c r="T166" s="127">
        <f>SUM(T167:T199)</f>
        <v>0</v>
      </c>
      <c r="AR166" s="121" t="s">
        <v>247</v>
      </c>
      <c r="AT166" s="128" t="s">
        <v>79</v>
      </c>
      <c r="AU166" s="128" t="s">
        <v>87</v>
      </c>
      <c r="AY166" s="121" t="s">
        <v>248</v>
      </c>
      <c r="BK166" s="129">
        <f>SUM(BK167:BK199)</f>
        <v>0</v>
      </c>
    </row>
    <row r="167" spans="2:65" s="1" customFormat="1" ht="16.5" customHeight="1">
      <c r="B167" s="32"/>
      <c r="C167" s="130" t="s">
        <v>440</v>
      </c>
      <c r="D167" s="130" t="s">
        <v>249</v>
      </c>
      <c r="E167" s="131" t="s">
        <v>1386</v>
      </c>
      <c r="F167" s="132" t="s">
        <v>1387</v>
      </c>
      <c r="G167" s="133" t="s">
        <v>258</v>
      </c>
      <c r="H167" s="134">
        <v>1</v>
      </c>
      <c r="I167" s="135"/>
      <c r="J167" s="136">
        <f>ROUND(I167*H167,2)</f>
        <v>0</v>
      </c>
      <c r="K167" s="132" t="s">
        <v>1</v>
      </c>
      <c r="L167" s="32"/>
      <c r="M167" s="137" t="s">
        <v>1</v>
      </c>
      <c r="N167" s="138" t="s">
        <v>45</v>
      </c>
      <c r="P167" s="139">
        <f>O167*H167</f>
        <v>0</v>
      </c>
      <c r="Q167" s="139">
        <v>0</v>
      </c>
      <c r="R167" s="139">
        <f>Q167*H167</f>
        <v>0</v>
      </c>
      <c r="S167" s="139">
        <v>0</v>
      </c>
      <c r="T167" s="140">
        <f>S167*H167</f>
        <v>0</v>
      </c>
      <c r="AR167" s="141" t="s">
        <v>253</v>
      </c>
      <c r="AT167" s="141" t="s">
        <v>249</v>
      </c>
      <c r="AU167" s="141" t="s">
        <v>89</v>
      </c>
      <c r="AY167" s="17" t="s">
        <v>248</v>
      </c>
      <c r="BE167" s="142">
        <f>IF(N167="základní",J167,0)</f>
        <v>0</v>
      </c>
      <c r="BF167" s="142">
        <f>IF(N167="snížená",J167,0)</f>
        <v>0</v>
      </c>
      <c r="BG167" s="142">
        <f>IF(N167="zákl. přenesená",J167,0)</f>
        <v>0</v>
      </c>
      <c r="BH167" s="142">
        <f>IF(N167="sníž. přenesená",J167,0)</f>
        <v>0</v>
      </c>
      <c r="BI167" s="142">
        <f>IF(N167="nulová",J167,0)</f>
        <v>0</v>
      </c>
      <c r="BJ167" s="17" t="s">
        <v>87</v>
      </c>
      <c r="BK167" s="142">
        <f>ROUND(I167*H167,2)</f>
        <v>0</v>
      </c>
      <c r="BL167" s="17" t="s">
        <v>253</v>
      </c>
      <c r="BM167" s="141" t="s">
        <v>1388</v>
      </c>
    </row>
    <row r="168" spans="2:65" s="1" customFormat="1" ht="39">
      <c r="B168" s="32"/>
      <c r="D168" s="143" t="s">
        <v>255</v>
      </c>
      <c r="F168" s="144" t="s">
        <v>1389</v>
      </c>
      <c r="I168" s="145"/>
      <c r="L168" s="32"/>
      <c r="M168" s="146"/>
      <c r="T168" s="56"/>
      <c r="AT168" s="17" t="s">
        <v>255</v>
      </c>
      <c r="AU168" s="17" t="s">
        <v>89</v>
      </c>
    </row>
    <row r="169" spans="2:65" s="1" customFormat="1" ht="16.5" customHeight="1">
      <c r="B169" s="32"/>
      <c r="C169" s="130" t="s">
        <v>444</v>
      </c>
      <c r="D169" s="130" t="s">
        <v>249</v>
      </c>
      <c r="E169" s="131" t="s">
        <v>1390</v>
      </c>
      <c r="F169" s="132" t="s">
        <v>1391</v>
      </c>
      <c r="G169" s="133" t="s">
        <v>258</v>
      </c>
      <c r="H169" s="134">
        <v>1</v>
      </c>
      <c r="I169" s="135"/>
      <c r="J169" s="136">
        <f>ROUND(I169*H169,2)</f>
        <v>0</v>
      </c>
      <c r="K169" s="132" t="s">
        <v>1</v>
      </c>
      <c r="L169" s="32"/>
      <c r="M169" s="137" t="s">
        <v>1</v>
      </c>
      <c r="N169" s="138" t="s">
        <v>45</v>
      </c>
      <c r="P169" s="139">
        <f>O169*H169</f>
        <v>0</v>
      </c>
      <c r="Q169" s="139">
        <v>0</v>
      </c>
      <c r="R169" s="139">
        <f>Q169*H169</f>
        <v>0</v>
      </c>
      <c r="S169" s="139">
        <v>0</v>
      </c>
      <c r="T169" s="140">
        <f>S169*H169</f>
        <v>0</v>
      </c>
      <c r="AR169" s="141" t="s">
        <v>253</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253</v>
      </c>
      <c r="BM169" s="141" t="s">
        <v>1392</v>
      </c>
    </row>
    <row r="170" spans="2:65" s="1" customFormat="1" ht="24.2" customHeight="1">
      <c r="B170" s="32"/>
      <c r="C170" s="130" t="s">
        <v>449</v>
      </c>
      <c r="D170" s="130" t="s">
        <v>249</v>
      </c>
      <c r="E170" s="131" t="s">
        <v>1393</v>
      </c>
      <c r="F170" s="132" t="s">
        <v>1394</v>
      </c>
      <c r="G170" s="133" t="s">
        <v>252</v>
      </c>
      <c r="H170" s="134">
        <v>1</v>
      </c>
      <c r="I170" s="135"/>
      <c r="J170" s="136">
        <f>ROUND(I170*H170,2)</f>
        <v>0</v>
      </c>
      <c r="K170" s="132" t="s">
        <v>1</v>
      </c>
      <c r="L170" s="32"/>
      <c r="M170" s="137" t="s">
        <v>1</v>
      </c>
      <c r="N170" s="138" t="s">
        <v>45</v>
      </c>
      <c r="P170" s="139">
        <f>O170*H170</f>
        <v>0</v>
      </c>
      <c r="Q170" s="139">
        <v>0</v>
      </c>
      <c r="R170" s="139">
        <f>Q170*H170</f>
        <v>0</v>
      </c>
      <c r="S170" s="139">
        <v>0</v>
      </c>
      <c r="T170" s="140">
        <f>S170*H170</f>
        <v>0</v>
      </c>
      <c r="AR170" s="141" t="s">
        <v>253</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253</v>
      </c>
      <c r="BM170" s="141" t="s">
        <v>1395</v>
      </c>
    </row>
    <row r="171" spans="2:65" s="1" customFormat="1" ht="29.25">
      <c r="B171" s="32"/>
      <c r="D171" s="143" t="s">
        <v>255</v>
      </c>
      <c r="F171" s="144" t="s">
        <v>1396</v>
      </c>
      <c r="I171" s="145"/>
      <c r="L171" s="32"/>
      <c r="M171" s="146"/>
      <c r="T171" s="56"/>
      <c r="AT171" s="17" t="s">
        <v>255</v>
      </c>
      <c r="AU171" s="17" t="s">
        <v>89</v>
      </c>
    </row>
    <row r="172" spans="2:65" s="1" customFormat="1" ht="16.5" customHeight="1">
      <c r="B172" s="32"/>
      <c r="C172" s="130" t="s">
        <v>453</v>
      </c>
      <c r="D172" s="130" t="s">
        <v>249</v>
      </c>
      <c r="E172" s="131" t="s">
        <v>1397</v>
      </c>
      <c r="F172" s="132" t="s">
        <v>1398</v>
      </c>
      <c r="G172" s="133" t="s">
        <v>258</v>
      </c>
      <c r="H172" s="134">
        <v>1</v>
      </c>
      <c r="I172" s="135"/>
      <c r="J172" s="136">
        <f>ROUND(I172*H172,2)</f>
        <v>0</v>
      </c>
      <c r="K172" s="132" t="s">
        <v>1</v>
      </c>
      <c r="L172" s="32"/>
      <c r="M172" s="137" t="s">
        <v>1</v>
      </c>
      <c r="N172" s="138" t="s">
        <v>45</v>
      </c>
      <c r="P172" s="139">
        <f>O172*H172</f>
        <v>0</v>
      </c>
      <c r="Q172" s="139">
        <v>0</v>
      </c>
      <c r="R172" s="139">
        <f>Q172*H172</f>
        <v>0</v>
      </c>
      <c r="S172" s="139">
        <v>0</v>
      </c>
      <c r="T172" s="140">
        <f>S172*H172</f>
        <v>0</v>
      </c>
      <c r="AR172" s="141" t="s">
        <v>253</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253</v>
      </c>
      <c r="BM172" s="141" t="s">
        <v>1399</v>
      </c>
    </row>
    <row r="173" spans="2:65" s="1" customFormat="1" ht="19.5">
      <c r="B173" s="32"/>
      <c r="D173" s="143" t="s">
        <v>255</v>
      </c>
      <c r="F173" s="144" t="s">
        <v>1400</v>
      </c>
      <c r="I173" s="145"/>
      <c r="L173" s="32"/>
      <c r="M173" s="146"/>
      <c r="T173" s="56"/>
      <c r="AT173" s="17" t="s">
        <v>255</v>
      </c>
      <c r="AU173" s="17" t="s">
        <v>89</v>
      </c>
    </row>
    <row r="174" spans="2:65" s="1" customFormat="1" ht="24.2" customHeight="1">
      <c r="B174" s="32"/>
      <c r="C174" s="130" t="s">
        <v>457</v>
      </c>
      <c r="D174" s="130" t="s">
        <v>249</v>
      </c>
      <c r="E174" s="131" t="s">
        <v>1401</v>
      </c>
      <c r="F174" s="132" t="s">
        <v>313</v>
      </c>
      <c r="G174" s="133" t="s">
        <v>258</v>
      </c>
      <c r="H174" s="134">
        <v>1</v>
      </c>
      <c r="I174" s="135"/>
      <c r="J174" s="136">
        <f>ROUND(I174*H174,2)</f>
        <v>0</v>
      </c>
      <c r="K174" s="132" t="s">
        <v>1</v>
      </c>
      <c r="L174" s="32"/>
      <c r="M174" s="137" t="s">
        <v>1</v>
      </c>
      <c r="N174" s="138" t="s">
        <v>45</v>
      </c>
      <c r="P174" s="139">
        <f>O174*H174</f>
        <v>0</v>
      </c>
      <c r="Q174" s="139">
        <v>0</v>
      </c>
      <c r="R174" s="139">
        <f>Q174*H174</f>
        <v>0</v>
      </c>
      <c r="S174" s="139">
        <v>0</v>
      </c>
      <c r="T174" s="140">
        <f>S174*H174</f>
        <v>0</v>
      </c>
      <c r="AR174" s="141" t="s">
        <v>253</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253</v>
      </c>
      <c r="BM174" s="141" t="s">
        <v>1402</v>
      </c>
    </row>
    <row r="175" spans="2:65" s="1" customFormat="1" ht="29.25">
      <c r="B175" s="32"/>
      <c r="D175" s="143" t="s">
        <v>255</v>
      </c>
      <c r="F175" s="144" t="s">
        <v>315</v>
      </c>
      <c r="I175" s="145"/>
      <c r="L175" s="32"/>
      <c r="M175" s="146"/>
      <c r="T175" s="56"/>
      <c r="AT175" s="17" t="s">
        <v>255</v>
      </c>
      <c r="AU175" s="17" t="s">
        <v>89</v>
      </c>
    </row>
    <row r="176" spans="2:65" s="1" customFormat="1" ht="24.2" customHeight="1">
      <c r="B176" s="32"/>
      <c r="C176" s="130" t="s">
        <v>461</v>
      </c>
      <c r="D176" s="130" t="s">
        <v>249</v>
      </c>
      <c r="E176" s="131" t="s">
        <v>1403</v>
      </c>
      <c r="F176" s="132" t="s">
        <v>331</v>
      </c>
      <c r="G176" s="133" t="s">
        <v>252</v>
      </c>
      <c r="H176" s="134">
        <v>1</v>
      </c>
      <c r="I176" s="135"/>
      <c r="J176" s="136">
        <f t="shared" ref="J176:J199" si="10">ROUND(I176*H176,2)</f>
        <v>0</v>
      </c>
      <c r="K176" s="132" t="s">
        <v>1</v>
      </c>
      <c r="L176" s="32"/>
      <c r="M176" s="137" t="s">
        <v>1</v>
      </c>
      <c r="N176" s="138" t="s">
        <v>45</v>
      </c>
      <c r="P176" s="139">
        <f t="shared" ref="P176:P199" si="11">O176*H176</f>
        <v>0</v>
      </c>
      <c r="Q176" s="139">
        <v>0</v>
      </c>
      <c r="R176" s="139">
        <f t="shared" ref="R176:R199" si="12">Q176*H176</f>
        <v>0</v>
      </c>
      <c r="S176" s="139">
        <v>0</v>
      </c>
      <c r="T176" s="140">
        <f t="shared" ref="T176:T199" si="13">S176*H176</f>
        <v>0</v>
      </c>
      <c r="AR176" s="141" t="s">
        <v>253</v>
      </c>
      <c r="AT176" s="141" t="s">
        <v>249</v>
      </c>
      <c r="AU176" s="141" t="s">
        <v>89</v>
      </c>
      <c r="AY176" s="17" t="s">
        <v>248</v>
      </c>
      <c r="BE176" s="142">
        <f t="shared" ref="BE176:BE199" si="14">IF(N176="základní",J176,0)</f>
        <v>0</v>
      </c>
      <c r="BF176" s="142">
        <f t="shared" ref="BF176:BF199" si="15">IF(N176="snížená",J176,0)</f>
        <v>0</v>
      </c>
      <c r="BG176" s="142">
        <f t="shared" ref="BG176:BG199" si="16">IF(N176="zákl. přenesená",J176,0)</f>
        <v>0</v>
      </c>
      <c r="BH176" s="142">
        <f t="shared" ref="BH176:BH199" si="17">IF(N176="sníž. přenesená",J176,0)</f>
        <v>0</v>
      </c>
      <c r="BI176" s="142">
        <f t="shared" ref="BI176:BI199" si="18">IF(N176="nulová",J176,0)</f>
        <v>0</v>
      </c>
      <c r="BJ176" s="17" t="s">
        <v>87</v>
      </c>
      <c r="BK176" s="142">
        <f t="shared" ref="BK176:BK199" si="19">ROUND(I176*H176,2)</f>
        <v>0</v>
      </c>
      <c r="BL176" s="17" t="s">
        <v>253</v>
      </c>
      <c r="BM176" s="141" t="s">
        <v>1404</v>
      </c>
    </row>
    <row r="177" spans="2:65" s="1" customFormat="1" ht="16.5" customHeight="1">
      <c r="B177" s="32"/>
      <c r="C177" s="130" t="s">
        <v>465</v>
      </c>
      <c r="D177" s="130" t="s">
        <v>249</v>
      </c>
      <c r="E177" s="131" t="s">
        <v>1405</v>
      </c>
      <c r="F177" s="132" t="s">
        <v>345</v>
      </c>
      <c r="G177" s="133" t="s">
        <v>252</v>
      </c>
      <c r="H177" s="134">
        <v>3</v>
      </c>
      <c r="I177" s="135"/>
      <c r="J177" s="136">
        <f t="shared" si="10"/>
        <v>0</v>
      </c>
      <c r="K177" s="132" t="s">
        <v>1</v>
      </c>
      <c r="L177" s="32"/>
      <c r="M177" s="137" t="s">
        <v>1</v>
      </c>
      <c r="N177" s="138" t="s">
        <v>45</v>
      </c>
      <c r="P177" s="139">
        <f t="shared" si="11"/>
        <v>0</v>
      </c>
      <c r="Q177" s="139">
        <v>0</v>
      </c>
      <c r="R177" s="139">
        <f t="shared" si="12"/>
        <v>0</v>
      </c>
      <c r="S177" s="139">
        <v>0</v>
      </c>
      <c r="T177" s="140">
        <f t="shared" si="13"/>
        <v>0</v>
      </c>
      <c r="AR177" s="141" t="s">
        <v>253</v>
      </c>
      <c r="AT177" s="141" t="s">
        <v>249</v>
      </c>
      <c r="AU177" s="141" t="s">
        <v>89</v>
      </c>
      <c r="AY177" s="17" t="s">
        <v>248</v>
      </c>
      <c r="BE177" s="142">
        <f t="shared" si="14"/>
        <v>0</v>
      </c>
      <c r="BF177" s="142">
        <f t="shared" si="15"/>
        <v>0</v>
      </c>
      <c r="BG177" s="142">
        <f t="shared" si="16"/>
        <v>0</v>
      </c>
      <c r="BH177" s="142">
        <f t="shared" si="17"/>
        <v>0</v>
      </c>
      <c r="BI177" s="142">
        <f t="shared" si="18"/>
        <v>0</v>
      </c>
      <c r="BJ177" s="17" t="s">
        <v>87</v>
      </c>
      <c r="BK177" s="142">
        <f t="shared" si="19"/>
        <v>0</v>
      </c>
      <c r="BL177" s="17" t="s">
        <v>253</v>
      </c>
      <c r="BM177" s="141" t="s">
        <v>1406</v>
      </c>
    </row>
    <row r="178" spans="2:65" s="1" customFormat="1" ht="16.5" customHeight="1">
      <c r="B178" s="32"/>
      <c r="C178" s="130" t="s">
        <v>471</v>
      </c>
      <c r="D178" s="130" t="s">
        <v>249</v>
      </c>
      <c r="E178" s="131" t="s">
        <v>1407</v>
      </c>
      <c r="F178" s="132" t="s">
        <v>353</v>
      </c>
      <c r="G178" s="133" t="s">
        <v>252</v>
      </c>
      <c r="H178" s="134">
        <v>11</v>
      </c>
      <c r="I178" s="135"/>
      <c r="J178" s="136">
        <f t="shared" si="10"/>
        <v>0</v>
      </c>
      <c r="K178" s="132" t="s">
        <v>1</v>
      </c>
      <c r="L178" s="32"/>
      <c r="M178" s="137" t="s">
        <v>1</v>
      </c>
      <c r="N178" s="138" t="s">
        <v>45</v>
      </c>
      <c r="P178" s="139">
        <f t="shared" si="11"/>
        <v>0</v>
      </c>
      <c r="Q178" s="139">
        <v>0</v>
      </c>
      <c r="R178" s="139">
        <f t="shared" si="12"/>
        <v>0</v>
      </c>
      <c r="S178" s="139">
        <v>0</v>
      </c>
      <c r="T178" s="140">
        <f t="shared" si="13"/>
        <v>0</v>
      </c>
      <c r="AR178" s="141" t="s">
        <v>253</v>
      </c>
      <c r="AT178" s="141" t="s">
        <v>249</v>
      </c>
      <c r="AU178" s="141" t="s">
        <v>89</v>
      </c>
      <c r="AY178" s="17" t="s">
        <v>248</v>
      </c>
      <c r="BE178" s="142">
        <f t="shared" si="14"/>
        <v>0</v>
      </c>
      <c r="BF178" s="142">
        <f t="shared" si="15"/>
        <v>0</v>
      </c>
      <c r="BG178" s="142">
        <f t="shared" si="16"/>
        <v>0</v>
      </c>
      <c r="BH178" s="142">
        <f t="shared" si="17"/>
        <v>0</v>
      </c>
      <c r="BI178" s="142">
        <f t="shared" si="18"/>
        <v>0</v>
      </c>
      <c r="BJ178" s="17" t="s">
        <v>87</v>
      </c>
      <c r="BK178" s="142">
        <f t="shared" si="19"/>
        <v>0</v>
      </c>
      <c r="BL178" s="17" t="s">
        <v>253</v>
      </c>
      <c r="BM178" s="141" t="s">
        <v>1408</v>
      </c>
    </row>
    <row r="179" spans="2:65" s="1" customFormat="1" ht="16.5" customHeight="1">
      <c r="B179" s="32"/>
      <c r="C179" s="130" t="s">
        <v>476</v>
      </c>
      <c r="D179" s="130" t="s">
        <v>249</v>
      </c>
      <c r="E179" s="131" t="s">
        <v>1409</v>
      </c>
      <c r="F179" s="132" t="s">
        <v>1410</v>
      </c>
      <c r="G179" s="133" t="s">
        <v>252</v>
      </c>
      <c r="H179" s="134">
        <v>1</v>
      </c>
      <c r="I179" s="135"/>
      <c r="J179" s="136">
        <f t="shared" si="10"/>
        <v>0</v>
      </c>
      <c r="K179" s="132" t="s">
        <v>1</v>
      </c>
      <c r="L179" s="32"/>
      <c r="M179" s="137" t="s">
        <v>1</v>
      </c>
      <c r="N179" s="138" t="s">
        <v>45</v>
      </c>
      <c r="P179" s="139">
        <f t="shared" si="11"/>
        <v>0</v>
      </c>
      <c r="Q179" s="139">
        <v>0</v>
      </c>
      <c r="R179" s="139">
        <f t="shared" si="12"/>
        <v>0</v>
      </c>
      <c r="S179" s="139">
        <v>0</v>
      </c>
      <c r="T179" s="140">
        <f t="shared" si="13"/>
        <v>0</v>
      </c>
      <c r="AR179" s="141" t="s">
        <v>253</v>
      </c>
      <c r="AT179" s="141" t="s">
        <v>249</v>
      </c>
      <c r="AU179" s="141" t="s">
        <v>89</v>
      </c>
      <c r="AY179" s="17" t="s">
        <v>248</v>
      </c>
      <c r="BE179" s="142">
        <f t="shared" si="14"/>
        <v>0</v>
      </c>
      <c r="BF179" s="142">
        <f t="shared" si="15"/>
        <v>0</v>
      </c>
      <c r="BG179" s="142">
        <f t="shared" si="16"/>
        <v>0</v>
      </c>
      <c r="BH179" s="142">
        <f t="shared" si="17"/>
        <v>0</v>
      </c>
      <c r="BI179" s="142">
        <f t="shared" si="18"/>
        <v>0</v>
      </c>
      <c r="BJ179" s="17" t="s">
        <v>87</v>
      </c>
      <c r="BK179" s="142">
        <f t="shared" si="19"/>
        <v>0</v>
      </c>
      <c r="BL179" s="17" t="s">
        <v>253</v>
      </c>
      <c r="BM179" s="141" t="s">
        <v>1411</v>
      </c>
    </row>
    <row r="180" spans="2:65" s="1" customFormat="1" ht="24.2" customHeight="1">
      <c r="B180" s="32"/>
      <c r="C180" s="130" t="s">
        <v>483</v>
      </c>
      <c r="D180" s="130" t="s">
        <v>249</v>
      </c>
      <c r="E180" s="131" t="s">
        <v>1412</v>
      </c>
      <c r="F180" s="132" t="s">
        <v>1413</v>
      </c>
      <c r="G180" s="133" t="s">
        <v>252</v>
      </c>
      <c r="H180" s="134">
        <v>1</v>
      </c>
      <c r="I180" s="135"/>
      <c r="J180" s="136">
        <f t="shared" si="10"/>
        <v>0</v>
      </c>
      <c r="K180" s="132" t="s">
        <v>1</v>
      </c>
      <c r="L180" s="32"/>
      <c r="M180" s="137" t="s">
        <v>1</v>
      </c>
      <c r="N180" s="138" t="s">
        <v>45</v>
      </c>
      <c r="P180" s="139">
        <f t="shared" si="11"/>
        <v>0</v>
      </c>
      <c r="Q180" s="139">
        <v>0</v>
      </c>
      <c r="R180" s="139">
        <f t="shared" si="12"/>
        <v>0</v>
      </c>
      <c r="S180" s="139">
        <v>0</v>
      </c>
      <c r="T180" s="140">
        <f t="shared" si="13"/>
        <v>0</v>
      </c>
      <c r="AR180" s="141" t="s">
        <v>253</v>
      </c>
      <c r="AT180" s="141" t="s">
        <v>249</v>
      </c>
      <c r="AU180" s="141" t="s">
        <v>89</v>
      </c>
      <c r="AY180" s="17" t="s">
        <v>248</v>
      </c>
      <c r="BE180" s="142">
        <f t="shared" si="14"/>
        <v>0</v>
      </c>
      <c r="BF180" s="142">
        <f t="shared" si="15"/>
        <v>0</v>
      </c>
      <c r="BG180" s="142">
        <f t="shared" si="16"/>
        <v>0</v>
      </c>
      <c r="BH180" s="142">
        <f t="shared" si="17"/>
        <v>0</v>
      </c>
      <c r="BI180" s="142">
        <f t="shared" si="18"/>
        <v>0</v>
      </c>
      <c r="BJ180" s="17" t="s">
        <v>87</v>
      </c>
      <c r="BK180" s="142">
        <f t="shared" si="19"/>
        <v>0</v>
      </c>
      <c r="BL180" s="17" t="s">
        <v>253</v>
      </c>
      <c r="BM180" s="141" t="s">
        <v>1414</v>
      </c>
    </row>
    <row r="181" spans="2:65" s="1" customFormat="1" ht="24.2" customHeight="1">
      <c r="B181" s="32"/>
      <c r="C181" s="130" t="s">
        <v>488</v>
      </c>
      <c r="D181" s="130" t="s">
        <v>249</v>
      </c>
      <c r="E181" s="131" t="s">
        <v>1415</v>
      </c>
      <c r="F181" s="132" t="s">
        <v>1416</v>
      </c>
      <c r="G181" s="133" t="s">
        <v>252</v>
      </c>
      <c r="H181" s="134">
        <v>10</v>
      </c>
      <c r="I181" s="135"/>
      <c r="J181" s="136">
        <f t="shared" si="10"/>
        <v>0</v>
      </c>
      <c r="K181" s="132" t="s">
        <v>1</v>
      </c>
      <c r="L181" s="32"/>
      <c r="M181" s="137" t="s">
        <v>1</v>
      </c>
      <c r="N181" s="138" t="s">
        <v>45</v>
      </c>
      <c r="P181" s="139">
        <f t="shared" si="11"/>
        <v>0</v>
      </c>
      <c r="Q181" s="139">
        <v>0</v>
      </c>
      <c r="R181" s="139">
        <f t="shared" si="12"/>
        <v>0</v>
      </c>
      <c r="S181" s="139">
        <v>0</v>
      </c>
      <c r="T181" s="140">
        <f t="shared" si="13"/>
        <v>0</v>
      </c>
      <c r="AR181" s="141" t="s">
        <v>253</v>
      </c>
      <c r="AT181" s="141" t="s">
        <v>249</v>
      </c>
      <c r="AU181" s="141" t="s">
        <v>89</v>
      </c>
      <c r="AY181" s="17" t="s">
        <v>248</v>
      </c>
      <c r="BE181" s="142">
        <f t="shared" si="14"/>
        <v>0</v>
      </c>
      <c r="BF181" s="142">
        <f t="shared" si="15"/>
        <v>0</v>
      </c>
      <c r="BG181" s="142">
        <f t="shared" si="16"/>
        <v>0</v>
      </c>
      <c r="BH181" s="142">
        <f t="shared" si="17"/>
        <v>0</v>
      </c>
      <c r="BI181" s="142">
        <f t="shared" si="18"/>
        <v>0</v>
      </c>
      <c r="BJ181" s="17" t="s">
        <v>87</v>
      </c>
      <c r="BK181" s="142">
        <f t="shared" si="19"/>
        <v>0</v>
      </c>
      <c r="BL181" s="17" t="s">
        <v>253</v>
      </c>
      <c r="BM181" s="141" t="s">
        <v>1417</v>
      </c>
    </row>
    <row r="182" spans="2:65" s="1" customFormat="1" ht="24.2" customHeight="1">
      <c r="B182" s="32"/>
      <c r="C182" s="130" t="s">
        <v>493</v>
      </c>
      <c r="D182" s="130" t="s">
        <v>249</v>
      </c>
      <c r="E182" s="131" t="s">
        <v>1418</v>
      </c>
      <c r="F182" s="132" t="s">
        <v>1419</v>
      </c>
      <c r="G182" s="133" t="s">
        <v>252</v>
      </c>
      <c r="H182" s="134">
        <v>9</v>
      </c>
      <c r="I182" s="135"/>
      <c r="J182" s="136">
        <f t="shared" si="10"/>
        <v>0</v>
      </c>
      <c r="K182" s="132" t="s">
        <v>1</v>
      </c>
      <c r="L182" s="32"/>
      <c r="M182" s="137" t="s">
        <v>1</v>
      </c>
      <c r="N182" s="138" t="s">
        <v>45</v>
      </c>
      <c r="P182" s="139">
        <f t="shared" si="11"/>
        <v>0</v>
      </c>
      <c r="Q182" s="139">
        <v>0</v>
      </c>
      <c r="R182" s="139">
        <f t="shared" si="12"/>
        <v>0</v>
      </c>
      <c r="S182" s="139">
        <v>0</v>
      </c>
      <c r="T182" s="140">
        <f t="shared" si="13"/>
        <v>0</v>
      </c>
      <c r="AR182" s="141" t="s">
        <v>253</v>
      </c>
      <c r="AT182" s="141" t="s">
        <v>249</v>
      </c>
      <c r="AU182" s="141" t="s">
        <v>89</v>
      </c>
      <c r="AY182" s="17" t="s">
        <v>248</v>
      </c>
      <c r="BE182" s="142">
        <f t="shared" si="14"/>
        <v>0</v>
      </c>
      <c r="BF182" s="142">
        <f t="shared" si="15"/>
        <v>0</v>
      </c>
      <c r="BG182" s="142">
        <f t="shared" si="16"/>
        <v>0</v>
      </c>
      <c r="BH182" s="142">
        <f t="shared" si="17"/>
        <v>0</v>
      </c>
      <c r="BI182" s="142">
        <f t="shared" si="18"/>
        <v>0</v>
      </c>
      <c r="BJ182" s="17" t="s">
        <v>87</v>
      </c>
      <c r="BK182" s="142">
        <f t="shared" si="19"/>
        <v>0</v>
      </c>
      <c r="BL182" s="17" t="s">
        <v>253</v>
      </c>
      <c r="BM182" s="141" t="s">
        <v>1420</v>
      </c>
    </row>
    <row r="183" spans="2:65" s="1" customFormat="1" ht="33" customHeight="1">
      <c r="B183" s="32"/>
      <c r="C183" s="130" t="s">
        <v>498</v>
      </c>
      <c r="D183" s="130" t="s">
        <v>249</v>
      </c>
      <c r="E183" s="131" t="s">
        <v>1421</v>
      </c>
      <c r="F183" s="132" t="s">
        <v>1422</v>
      </c>
      <c r="G183" s="133" t="s">
        <v>258</v>
      </c>
      <c r="H183" s="134">
        <v>9</v>
      </c>
      <c r="I183" s="135"/>
      <c r="J183" s="136">
        <f t="shared" si="10"/>
        <v>0</v>
      </c>
      <c r="K183" s="132" t="s">
        <v>1</v>
      </c>
      <c r="L183" s="32"/>
      <c r="M183" s="137" t="s">
        <v>1</v>
      </c>
      <c r="N183" s="138" t="s">
        <v>45</v>
      </c>
      <c r="P183" s="139">
        <f t="shared" si="11"/>
        <v>0</v>
      </c>
      <c r="Q183" s="139">
        <v>0</v>
      </c>
      <c r="R183" s="139">
        <f t="shared" si="12"/>
        <v>0</v>
      </c>
      <c r="S183" s="139">
        <v>0</v>
      </c>
      <c r="T183" s="140">
        <f t="shared" si="13"/>
        <v>0</v>
      </c>
      <c r="AR183" s="141" t="s">
        <v>253</v>
      </c>
      <c r="AT183" s="141" t="s">
        <v>249</v>
      </c>
      <c r="AU183" s="141" t="s">
        <v>89</v>
      </c>
      <c r="AY183" s="17" t="s">
        <v>248</v>
      </c>
      <c r="BE183" s="142">
        <f t="shared" si="14"/>
        <v>0</v>
      </c>
      <c r="BF183" s="142">
        <f t="shared" si="15"/>
        <v>0</v>
      </c>
      <c r="BG183" s="142">
        <f t="shared" si="16"/>
        <v>0</v>
      </c>
      <c r="BH183" s="142">
        <f t="shared" si="17"/>
        <v>0</v>
      </c>
      <c r="BI183" s="142">
        <f t="shared" si="18"/>
        <v>0</v>
      </c>
      <c r="BJ183" s="17" t="s">
        <v>87</v>
      </c>
      <c r="BK183" s="142">
        <f t="shared" si="19"/>
        <v>0</v>
      </c>
      <c r="BL183" s="17" t="s">
        <v>253</v>
      </c>
      <c r="BM183" s="141" t="s">
        <v>1423</v>
      </c>
    </row>
    <row r="184" spans="2:65" s="1" customFormat="1" ht="16.5" customHeight="1">
      <c r="B184" s="32"/>
      <c r="C184" s="130" t="s">
        <v>503</v>
      </c>
      <c r="D184" s="130" t="s">
        <v>249</v>
      </c>
      <c r="E184" s="131" t="s">
        <v>1424</v>
      </c>
      <c r="F184" s="132" t="s">
        <v>377</v>
      </c>
      <c r="G184" s="133" t="s">
        <v>252</v>
      </c>
      <c r="H184" s="134">
        <v>18</v>
      </c>
      <c r="I184" s="135"/>
      <c r="J184" s="136">
        <f t="shared" si="10"/>
        <v>0</v>
      </c>
      <c r="K184" s="132" t="s">
        <v>1</v>
      </c>
      <c r="L184" s="32"/>
      <c r="M184" s="137" t="s">
        <v>1</v>
      </c>
      <c r="N184" s="138" t="s">
        <v>45</v>
      </c>
      <c r="P184" s="139">
        <f t="shared" si="11"/>
        <v>0</v>
      </c>
      <c r="Q184" s="139">
        <v>0</v>
      </c>
      <c r="R184" s="139">
        <f t="shared" si="12"/>
        <v>0</v>
      </c>
      <c r="S184" s="139">
        <v>0</v>
      </c>
      <c r="T184" s="140">
        <f t="shared" si="13"/>
        <v>0</v>
      </c>
      <c r="AR184" s="141" t="s">
        <v>253</v>
      </c>
      <c r="AT184" s="141" t="s">
        <v>249</v>
      </c>
      <c r="AU184" s="141" t="s">
        <v>89</v>
      </c>
      <c r="AY184" s="17" t="s">
        <v>248</v>
      </c>
      <c r="BE184" s="142">
        <f t="shared" si="14"/>
        <v>0</v>
      </c>
      <c r="BF184" s="142">
        <f t="shared" si="15"/>
        <v>0</v>
      </c>
      <c r="BG184" s="142">
        <f t="shared" si="16"/>
        <v>0</v>
      </c>
      <c r="BH184" s="142">
        <f t="shared" si="17"/>
        <v>0</v>
      </c>
      <c r="BI184" s="142">
        <f t="shared" si="18"/>
        <v>0</v>
      </c>
      <c r="BJ184" s="17" t="s">
        <v>87</v>
      </c>
      <c r="BK184" s="142">
        <f t="shared" si="19"/>
        <v>0</v>
      </c>
      <c r="BL184" s="17" t="s">
        <v>253</v>
      </c>
      <c r="BM184" s="141" t="s">
        <v>1425</v>
      </c>
    </row>
    <row r="185" spans="2:65" s="1" customFormat="1" ht="21.75" customHeight="1">
      <c r="B185" s="32"/>
      <c r="C185" s="130" t="s">
        <v>508</v>
      </c>
      <c r="D185" s="130" t="s">
        <v>249</v>
      </c>
      <c r="E185" s="131" t="s">
        <v>1426</v>
      </c>
      <c r="F185" s="132" t="s">
        <v>384</v>
      </c>
      <c r="G185" s="133" t="s">
        <v>252</v>
      </c>
      <c r="H185" s="134">
        <v>9</v>
      </c>
      <c r="I185" s="135"/>
      <c r="J185" s="136">
        <f t="shared" si="10"/>
        <v>0</v>
      </c>
      <c r="K185" s="132" t="s">
        <v>1</v>
      </c>
      <c r="L185" s="32"/>
      <c r="M185" s="137" t="s">
        <v>1</v>
      </c>
      <c r="N185" s="138" t="s">
        <v>45</v>
      </c>
      <c r="P185" s="139">
        <f t="shared" si="11"/>
        <v>0</v>
      </c>
      <c r="Q185" s="139">
        <v>0</v>
      </c>
      <c r="R185" s="139">
        <f t="shared" si="12"/>
        <v>0</v>
      </c>
      <c r="S185" s="139">
        <v>0</v>
      </c>
      <c r="T185" s="140">
        <f t="shared" si="13"/>
        <v>0</v>
      </c>
      <c r="AR185" s="141" t="s">
        <v>253</v>
      </c>
      <c r="AT185" s="141" t="s">
        <v>249</v>
      </c>
      <c r="AU185" s="141" t="s">
        <v>89</v>
      </c>
      <c r="AY185" s="17" t="s">
        <v>248</v>
      </c>
      <c r="BE185" s="142">
        <f t="shared" si="14"/>
        <v>0</v>
      </c>
      <c r="BF185" s="142">
        <f t="shared" si="15"/>
        <v>0</v>
      </c>
      <c r="BG185" s="142">
        <f t="shared" si="16"/>
        <v>0</v>
      </c>
      <c r="BH185" s="142">
        <f t="shared" si="17"/>
        <v>0</v>
      </c>
      <c r="BI185" s="142">
        <f t="shared" si="18"/>
        <v>0</v>
      </c>
      <c r="BJ185" s="17" t="s">
        <v>87</v>
      </c>
      <c r="BK185" s="142">
        <f t="shared" si="19"/>
        <v>0</v>
      </c>
      <c r="BL185" s="17" t="s">
        <v>253</v>
      </c>
      <c r="BM185" s="141" t="s">
        <v>1427</v>
      </c>
    </row>
    <row r="186" spans="2:65" s="1" customFormat="1" ht="16.5" customHeight="1">
      <c r="B186" s="32"/>
      <c r="C186" s="130" t="s">
        <v>513</v>
      </c>
      <c r="D186" s="130" t="s">
        <v>249</v>
      </c>
      <c r="E186" s="131" t="s">
        <v>1428</v>
      </c>
      <c r="F186" s="132" t="s">
        <v>392</v>
      </c>
      <c r="G186" s="133" t="s">
        <v>252</v>
      </c>
      <c r="H186" s="134">
        <v>9</v>
      </c>
      <c r="I186" s="135"/>
      <c r="J186" s="136">
        <f t="shared" si="10"/>
        <v>0</v>
      </c>
      <c r="K186" s="132" t="s">
        <v>1</v>
      </c>
      <c r="L186" s="32"/>
      <c r="M186" s="137" t="s">
        <v>1</v>
      </c>
      <c r="N186" s="138" t="s">
        <v>45</v>
      </c>
      <c r="P186" s="139">
        <f t="shared" si="11"/>
        <v>0</v>
      </c>
      <c r="Q186" s="139">
        <v>0</v>
      </c>
      <c r="R186" s="139">
        <f t="shared" si="12"/>
        <v>0</v>
      </c>
      <c r="S186" s="139">
        <v>0</v>
      </c>
      <c r="T186" s="140">
        <f t="shared" si="13"/>
        <v>0</v>
      </c>
      <c r="AR186" s="141" t="s">
        <v>253</v>
      </c>
      <c r="AT186" s="141" t="s">
        <v>249</v>
      </c>
      <c r="AU186" s="141" t="s">
        <v>89</v>
      </c>
      <c r="AY186" s="17" t="s">
        <v>248</v>
      </c>
      <c r="BE186" s="142">
        <f t="shared" si="14"/>
        <v>0</v>
      </c>
      <c r="BF186" s="142">
        <f t="shared" si="15"/>
        <v>0</v>
      </c>
      <c r="BG186" s="142">
        <f t="shared" si="16"/>
        <v>0</v>
      </c>
      <c r="BH186" s="142">
        <f t="shared" si="17"/>
        <v>0</v>
      </c>
      <c r="BI186" s="142">
        <f t="shared" si="18"/>
        <v>0</v>
      </c>
      <c r="BJ186" s="17" t="s">
        <v>87</v>
      </c>
      <c r="BK186" s="142">
        <f t="shared" si="19"/>
        <v>0</v>
      </c>
      <c r="BL186" s="17" t="s">
        <v>253</v>
      </c>
      <c r="BM186" s="141" t="s">
        <v>1429</v>
      </c>
    </row>
    <row r="187" spans="2:65" s="1" customFormat="1" ht="16.5" customHeight="1">
      <c r="B187" s="32"/>
      <c r="C187" s="130" t="s">
        <v>517</v>
      </c>
      <c r="D187" s="130" t="s">
        <v>249</v>
      </c>
      <c r="E187" s="131" t="s">
        <v>1430</v>
      </c>
      <c r="F187" s="132" t="s">
        <v>1344</v>
      </c>
      <c r="G187" s="133" t="s">
        <v>252</v>
      </c>
      <c r="H187" s="134">
        <v>4</v>
      </c>
      <c r="I187" s="135"/>
      <c r="J187" s="136">
        <f t="shared" si="10"/>
        <v>0</v>
      </c>
      <c r="K187" s="132" t="s">
        <v>1</v>
      </c>
      <c r="L187" s="32"/>
      <c r="M187" s="137" t="s">
        <v>1</v>
      </c>
      <c r="N187" s="138" t="s">
        <v>45</v>
      </c>
      <c r="P187" s="139">
        <f t="shared" si="11"/>
        <v>0</v>
      </c>
      <c r="Q187" s="139">
        <v>0</v>
      </c>
      <c r="R187" s="139">
        <f t="shared" si="12"/>
        <v>0</v>
      </c>
      <c r="S187" s="139">
        <v>0</v>
      </c>
      <c r="T187" s="140">
        <f t="shared" si="13"/>
        <v>0</v>
      </c>
      <c r="AR187" s="141" t="s">
        <v>253</v>
      </c>
      <c r="AT187" s="141" t="s">
        <v>249</v>
      </c>
      <c r="AU187" s="141" t="s">
        <v>89</v>
      </c>
      <c r="AY187" s="17" t="s">
        <v>248</v>
      </c>
      <c r="BE187" s="142">
        <f t="shared" si="14"/>
        <v>0</v>
      </c>
      <c r="BF187" s="142">
        <f t="shared" si="15"/>
        <v>0</v>
      </c>
      <c r="BG187" s="142">
        <f t="shared" si="16"/>
        <v>0</v>
      </c>
      <c r="BH187" s="142">
        <f t="shared" si="17"/>
        <v>0</v>
      </c>
      <c r="BI187" s="142">
        <f t="shared" si="18"/>
        <v>0</v>
      </c>
      <c r="BJ187" s="17" t="s">
        <v>87</v>
      </c>
      <c r="BK187" s="142">
        <f t="shared" si="19"/>
        <v>0</v>
      </c>
      <c r="BL187" s="17" t="s">
        <v>253</v>
      </c>
      <c r="BM187" s="141" t="s">
        <v>1431</v>
      </c>
    </row>
    <row r="188" spans="2:65" s="1" customFormat="1" ht="16.5" customHeight="1">
      <c r="B188" s="32"/>
      <c r="C188" s="130" t="s">
        <v>521</v>
      </c>
      <c r="D188" s="130" t="s">
        <v>249</v>
      </c>
      <c r="E188" s="131" t="s">
        <v>1432</v>
      </c>
      <c r="F188" s="132" t="s">
        <v>400</v>
      </c>
      <c r="G188" s="133" t="s">
        <v>252</v>
      </c>
      <c r="H188" s="134">
        <v>4</v>
      </c>
      <c r="I188" s="135"/>
      <c r="J188" s="136">
        <f t="shared" si="10"/>
        <v>0</v>
      </c>
      <c r="K188" s="132" t="s">
        <v>1</v>
      </c>
      <c r="L188" s="32"/>
      <c r="M188" s="137" t="s">
        <v>1</v>
      </c>
      <c r="N188" s="138" t="s">
        <v>45</v>
      </c>
      <c r="P188" s="139">
        <f t="shared" si="11"/>
        <v>0</v>
      </c>
      <c r="Q188" s="139">
        <v>0</v>
      </c>
      <c r="R188" s="139">
        <f t="shared" si="12"/>
        <v>0</v>
      </c>
      <c r="S188" s="139">
        <v>0</v>
      </c>
      <c r="T188" s="140">
        <f t="shared" si="13"/>
        <v>0</v>
      </c>
      <c r="AR188" s="141" t="s">
        <v>253</v>
      </c>
      <c r="AT188" s="141" t="s">
        <v>249</v>
      </c>
      <c r="AU188" s="141" t="s">
        <v>89</v>
      </c>
      <c r="AY188" s="17" t="s">
        <v>248</v>
      </c>
      <c r="BE188" s="142">
        <f t="shared" si="14"/>
        <v>0</v>
      </c>
      <c r="BF188" s="142">
        <f t="shared" si="15"/>
        <v>0</v>
      </c>
      <c r="BG188" s="142">
        <f t="shared" si="16"/>
        <v>0</v>
      </c>
      <c r="BH188" s="142">
        <f t="shared" si="17"/>
        <v>0</v>
      </c>
      <c r="BI188" s="142">
        <f t="shared" si="18"/>
        <v>0</v>
      </c>
      <c r="BJ188" s="17" t="s">
        <v>87</v>
      </c>
      <c r="BK188" s="142">
        <f t="shared" si="19"/>
        <v>0</v>
      </c>
      <c r="BL188" s="17" t="s">
        <v>253</v>
      </c>
      <c r="BM188" s="141" t="s">
        <v>1433</v>
      </c>
    </row>
    <row r="189" spans="2:65" s="1" customFormat="1" ht="16.5" customHeight="1">
      <c r="B189" s="32"/>
      <c r="C189" s="130" t="s">
        <v>525</v>
      </c>
      <c r="D189" s="130" t="s">
        <v>249</v>
      </c>
      <c r="E189" s="131" t="s">
        <v>1434</v>
      </c>
      <c r="F189" s="132" t="s">
        <v>1435</v>
      </c>
      <c r="G189" s="133" t="s">
        <v>252</v>
      </c>
      <c r="H189" s="134">
        <v>1</v>
      </c>
      <c r="I189" s="135"/>
      <c r="J189" s="136">
        <f t="shared" si="10"/>
        <v>0</v>
      </c>
      <c r="K189" s="132" t="s">
        <v>1</v>
      </c>
      <c r="L189" s="32"/>
      <c r="M189" s="137" t="s">
        <v>1</v>
      </c>
      <c r="N189" s="138" t="s">
        <v>45</v>
      </c>
      <c r="P189" s="139">
        <f t="shared" si="11"/>
        <v>0</v>
      </c>
      <c r="Q189" s="139">
        <v>0</v>
      </c>
      <c r="R189" s="139">
        <f t="shared" si="12"/>
        <v>0</v>
      </c>
      <c r="S189" s="139">
        <v>0</v>
      </c>
      <c r="T189" s="140">
        <f t="shared" si="13"/>
        <v>0</v>
      </c>
      <c r="AR189" s="141" t="s">
        <v>253</v>
      </c>
      <c r="AT189" s="141" t="s">
        <v>249</v>
      </c>
      <c r="AU189" s="141" t="s">
        <v>89</v>
      </c>
      <c r="AY189" s="17" t="s">
        <v>248</v>
      </c>
      <c r="BE189" s="142">
        <f t="shared" si="14"/>
        <v>0</v>
      </c>
      <c r="BF189" s="142">
        <f t="shared" si="15"/>
        <v>0</v>
      </c>
      <c r="BG189" s="142">
        <f t="shared" si="16"/>
        <v>0</v>
      </c>
      <c r="BH189" s="142">
        <f t="shared" si="17"/>
        <v>0</v>
      </c>
      <c r="BI189" s="142">
        <f t="shared" si="18"/>
        <v>0</v>
      </c>
      <c r="BJ189" s="17" t="s">
        <v>87</v>
      </c>
      <c r="BK189" s="142">
        <f t="shared" si="19"/>
        <v>0</v>
      </c>
      <c r="BL189" s="17" t="s">
        <v>253</v>
      </c>
      <c r="BM189" s="141" t="s">
        <v>1436</v>
      </c>
    </row>
    <row r="190" spans="2:65" s="1" customFormat="1" ht="21.75" customHeight="1">
      <c r="B190" s="32"/>
      <c r="C190" s="130" t="s">
        <v>530</v>
      </c>
      <c r="D190" s="130" t="s">
        <v>249</v>
      </c>
      <c r="E190" s="131" t="s">
        <v>1437</v>
      </c>
      <c r="F190" s="132" t="s">
        <v>412</v>
      </c>
      <c r="G190" s="133" t="s">
        <v>252</v>
      </c>
      <c r="H190" s="134">
        <v>9</v>
      </c>
      <c r="I190" s="135"/>
      <c r="J190" s="136">
        <f t="shared" si="10"/>
        <v>0</v>
      </c>
      <c r="K190" s="132" t="s">
        <v>1</v>
      </c>
      <c r="L190" s="32"/>
      <c r="M190" s="137" t="s">
        <v>1</v>
      </c>
      <c r="N190" s="138" t="s">
        <v>45</v>
      </c>
      <c r="P190" s="139">
        <f t="shared" si="11"/>
        <v>0</v>
      </c>
      <c r="Q190" s="139">
        <v>0</v>
      </c>
      <c r="R190" s="139">
        <f t="shared" si="12"/>
        <v>0</v>
      </c>
      <c r="S190" s="139">
        <v>0</v>
      </c>
      <c r="T190" s="140">
        <f t="shared" si="13"/>
        <v>0</v>
      </c>
      <c r="AR190" s="141" t="s">
        <v>253</v>
      </c>
      <c r="AT190" s="141" t="s">
        <v>249</v>
      </c>
      <c r="AU190" s="141" t="s">
        <v>89</v>
      </c>
      <c r="AY190" s="17" t="s">
        <v>248</v>
      </c>
      <c r="BE190" s="142">
        <f t="shared" si="14"/>
        <v>0</v>
      </c>
      <c r="BF190" s="142">
        <f t="shared" si="15"/>
        <v>0</v>
      </c>
      <c r="BG190" s="142">
        <f t="shared" si="16"/>
        <v>0</v>
      </c>
      <c r="BH190" s="142">
        <f t="shared" si="17"/>
        <v>0</v>
      </c>
      <c r="BI190" s="142">
        <f t="shared" si="18"/>
        <v>0</v>
      </c>
      <c r="BJ190" s="17" t="s">
        <v>87</v>
      </c>
      <c r="BK190" s="142">
        <f t="shared" si="19"/>
        <v>0</v>
      </c>
      <c r="BL190" s="17" t="s">
        <v>253</v>
      </c>
      <c r="BM190" s="141" t="s">
        <v>1438</v>
      </c>
    </row>
    <row r="191" spans="2:65" s="1" customFormat="1" ht="16.5" customHeight="1">
      <c r="B191" s="32"/>
      <c r="C191" s="130" t="s">
        <v>534</v>
      </c>
      <c r="D191" s="130" t="s">
        <v>249</v>
      </c>
      <c r="E191" s="131" t="s">
        <v>1439</v>
      </c>
      <c r="F191" s="132" t="s">
        <v>426</v>
      </c>
      <c r="G191" s="133" t="s">
        <v>252</v>
      </c>
      <c r="H191" s="134">
        <v>110</v>
      </c>
      <c r="I191" s="135"/>
      <c r="J191" s="136">
        <f t="shared" si="10"/>
        <v>0</v>
      </c>
      <c r="K191" s="132" t="s">
        <v>1</v>
      </c>
      <c r="L191" s="32"/>
      <c r="M191" s="137" t="s">
        <v>1</v>
      </c>
      <c r="N191" s="138" t="s">
        <v>45</v>
      </c>
      <c r="P191" s="139">
        <f t="shared" si="11"/>
        <v>0</v>
      </c>
      <c r="Q191" s="139">
        <v>0</v>
      </c>
      <c r="R191" s="139">
        <f t="shared" si="12"/>
        <v>0</v>
      </c>
      <c r="S191" s="139">
        <v>0</v>
      </c>
      <c r="T191" s="140">
        <f t="shared" si="13"/>
        <v>0</v>
      </c>
      <c r="AR191" s="141" t="s">
        <v>253</v>
      </c>
      <c r="AT191" s="141" t="s">
        <v>249</v>
      </c>
      <c r="AU191" s="141" t="s">
        <v>89</v>
      </c>
      <c r="AY191" s="17" t="s">
        <v>248</v>
      </c>
      <c r="BE191" s="142">
        <f t="shared" si="14"/>
        <v>0</v>
      </c>
      <c r="BF191" s="142">
        <f t="shared" si="15"/>
        <v>0</v>
      </c>
      <c r="BG191" s="142">
        <f t="shared" si="16"/>
        <v>0</v>
      </c>
      <c r="BH191" s="142">
        <f t="shared" si="17"/>
        <v>0</v>
      </c>
      <c r="BI191" s="142">
        <f t="shared" si="18"/>
        <v>0</v>
      </c>
      <c r="BJ191" s="17" t="s">
        <v>87</v>
      </c>
      <c r="BK191" s="142">
        <f t="shared" si="19"/>
        <v>0</v>
      </c>
      <c r="BL191" s="17" t="s">
        <v>253</v>
      </c>
      <c r="BM191" s="141" t="s">
        <v>1440</v>
      </c>
    </row>
    <row r="192" spans="2:65" s="1" customFormat="1" ht="16.5" customHeight="1">
      <c r="B192" s="32"/>
      <c r="C192" s="130" t="s">
        <v>538</v>
      </c>
      <c r="D192" s="130" t="s">
        <v>249</v>
      </c>
      <c r="E192" s="131" t="s">
        <v>1441</v>
      </c>
      <c r="F192" s="132" t="s">
        <v>430</v>
      </c>
      <c r="G192" s="133" t="s">
        <v>252</v>
      </c>
      <c r="H192" s="134">
        <v>40</v>
      </c>
      <c r="I192" s="135"/>
      <c r="J192" s="136">
        <f t="shared" si="10"/>
        <v>0</v>
      </c>
      <c r="K192" s="132" t="s">
        <v>1</v>
      </c>
      <c r="L192" s="32"/>
      <c r="M192" s="137" t="s">
        <v>1</v>
      </c>
      <c r="N192" s="138" t="s">
        <v>45</v>
      </c>
      <c r="P192" s="139">
        <f t="shared" si="11"/>
        <v>0</v>
      </c>
      <c r="Q192" s="139">
        <v>0</v>
      </c>
      <c r="R192" s="139">
        <f t="shared" si="12"/>
        <v>0</v>
      </c>
      <c r="S192" s="139">
        <v>0</v>
      </c>
      <c r="T192" s="140">
        <f t="shared" si="13"/>
        <v>0</v>
      </c>
      <c r="AR192" s="141" t="s">
        <v>253</v>
      </c>
      <c r="AT192" s="141" t="s">
        <v>249</v>
      </c>
      <c r="AU192" s="141" t="s">
        <v>89</v>
      </c>
      <c r="AY192" s="17" t="s">
        <v>248</v>
      </c>
      <c r="BE192" s="142">
        <f t="shared" si="14"/>
        <v>0</v>
      </c>
      <c r="BF192" s="142">
        <f t="shared" si="15"/>
        <v>0</v>
      </c>
      <c r="BG192" s="142">
        <f t="shared" si="16"/>
        <v>0</v>
      </c>
      <c r="BH192" s="142">
        <f t="shared" si="17"/>
        <v>0</v>
      </c>
      <c r="BI192" s="142">
        <f t="shared" si="18"/>
        <v>0</v>
      </c>
      <c r="BJ192" s="17" t="s">
        <v>87</v>
      </c>
      <c r="BK192" s="142">
        <f t="shared" si="19"/>
        <v>0</v>
      </c>
      <c r="BL192" s="17" t="s">
        <v>253</v>
      </c>
      <c r="BM192" s="141" t="s">
        <v>1442</v>
      </c>
    </row>
    <row r="193" spans="2:65" s="1" customFormat="1" ht="16.5" customHeight="1">
      <c r="B193" s="32"/>
      <c r="C193" s="130" t="s">
        <v>542</v>
      </c>
      <c r="D193" s="130" t="s">
        <v>249</v>
      </c>
      <c r="E193" s="131" t="s">
        <v>1443</v>
      </c>
      <c r="F193" s="132" t="s">
        <v>438</v>
      </c>
      <c r="G193" s="133" t="s">
        <v>252</v>
      </c>
      <c r="H193" s="134">
        <v>3</v>
      </c>
      <c r="I193" s="135"/>
      <c r="J193" s="136">
        <f t="shared" si="10"/>
        <v>0</v>
      </c>
      <c r="K193" s="132" t="s">
        <v>1</v>
      </c>
      <c r="L193" s="32"/>
      <c r="M193" s="137" t="s">
        <v>1</v>
      </c>
      <c r="N193" s="138" t="s">
        <v>45</v>
      </c>
      <c r="P193" s="139">
        <f t="shared" si="11"/>
        <v>0</v>
      </c>
      <c r="Q193" s="139">
        <v>0</v>
      </c>
      <c r="R193" s="139">
        <f t="shared" si="12"/>
        <v>0</v>
      </c>
      <c r="S193" s="139">
        <v>0</v>
      </c>
      <c r="T193" s="140">
        <f t="shared" si="13"/>
        <v>0</v>
      </c>
      <c r="AR193" s="141" t="s">
        <v>253</v>
      </c>
      <c r="AT193" s="141" t="s">
        <v>249</v>
      </c>
      <c r="AU193" s="141" t="s">
        <v>89</v>
      </c>
      <c r="AY193" s="17" t="s">
        <v>248</v>
      </c>
      <c r="BE193" s="142">
        <f t="shared" si="14"/>
        <v>0</v>
      </c>
      <c r="BF193" s="142">
        <f t="shared" si="15"/>
        <v>0</v>
      </c>
      <c r="BG193" s="142">
        <f t="shared" si="16"/>
        <v>0</v>
      </c>
      <c r="BH193" s="142">
        <f t="shared" si="17"/>
        <v>0</v>
      </c>
      <c r="BI193" s="142">
        <f t="shared" si="18"/>
        <v>0</v>
      </c>
      <c r="BJ193" s="17" t="s">
        <v>87</v>
      </c>
      <c r="BK193" s="142">
        <f t="shared" si="19"/>
        <v>0</v>
      </c>
      <c r="BL193" s="17" t="s">
        <v>253</v>
      </c>
      <c r="BM193" s="141" t="s">
        <v>1444</v>
      </c>
    </row>
    <row r="194" spans="2:65" s="1" customFormat="1" ht="16.5" customHeight="1">
      <c r="B194" s="32"/>
      <c r="C194" s="130" t="s">
        <v>546</v>
      </c>
      <c r="D194" s="130" t="s">
        <v>249</v>
      </c>
      <c r="E194" s="131" t="s">
        <v>1445</v>
      </c>
      <c r="F194" s="132" t="s">
        <v>446</v>
      </c>
      <c r="G194" s="133" t="s">
        <v>447</v>
      </c>
      <c r="H194" s="134">
        <v>1</v>
      </c>
      <c r="I194" s="135"/>
      <c r="J194" s="136">
        <f t="shared" si="10"/>
        <v>0</v>
      </c>
      <c r="K194" s="132" t="s">
        <v>1</v>
      </c>
      <c r="L194" s="32"/>
      <c r="M194" s="137" t="s">
        <v>1</v>
      </c>
      <c r="N194" s="138" t="s">
        <v>45</v>
      </c>
      <c r="P194" s="139">
        <f t="shared" si="11"/>
        <v>0</v>
      </c>
      <c r="Q194" s="139">
        <v>0</v>
      </c>
      <c r="R194" s="139">
        <f t="shared" si="12"/>
        <v>0</v>
      </c>
      <c r="S194" s="139">
        <v>0</v>
      </c>
      <c r="T194" s="140">
        <f t="shared" si="13"/>
        <v>0</v>
      </c>
      <c r="AR194" s="141" t="s">
        <v>253</v>
      </c>
      <c r="AT194" s="141" t="s">
        <v>249</v>
      </c>
      <c r="AU194" s="141" t="s">
        <v>89</v>
      </c>
      <c r="AY194" s="17" t="s">
        <v>248</v>
      </c>
      <c r="BE194" s="142">
        <f t="shared" si="14"/>
        <v>0</v>
      </c>
      <c r="BF194" s="142">
        <f t="shared" si="15"/>
        <v>0</v>
      </c>
      <c r="BG194" s="142">
        <f t="shared" si="16"/>
        <v>0</v>
      </c>
      <c r="BH194" s="142">
        <f t="shared" si="17"/>
        <v>0</v>
      </c>
      <c r="BI194" s="142">
        <f t="shared" si="18"/>
        <v>0</v>
      </c>
      <c r="BJ194" s="17" t="s">
        <v>87</v>
      </c>
      <c r="BK194" s="142">
        <f t="shared" si="19"/>
        <v>0</v>
      </c>
      <c r="BL194" s="17" t="s">
        <v>253</v>
      </c>
      <c r="BM194" s="141" t="s">
        <v>1446</v>
      </c>
    </row>
    <row r="195" spans="2:65" s="1" customFormat="1" ht="16.5" customHeight="1">
      <c r="B195" s="32"/>
      <c r="C195" s="130" t="s">
        <v>550</v>
      </c>
      <c r="D195" s="130" t="s">
        <v>249</v>
      </c>
      <c r="E195" s="131" t="s">
        <v>1447</v>
      </c>
      <c r="F195" s="132" t="s">
        <v>451</v>
      </c>
      <c r="G195" s="133" t="s">
        <v>447</v>
      </c>
      <c r="H195" s="134">
        <v>1</v>
      </c>
      <c r="I195" s="135"/>
      <c r="J195" s="136">
        <f t="shared" si="10"/>
        <v>0</v>
      </c>
      <c r="K195" s="132" t="s">
        <v>1</v>
      </c>
      <c r="L195" s="32"/>
      <c r="M195" s="137" t="s">
        <v>1</v>
      </c>
      <c r="N195" s="138" t="s">
        <v>45</v>
      </c>
      <c r="P195" s="139">
        <f t="shared" si="11"/>
        <v>0</v>
      </c>
      <c r="Q195" s="139">
        <v>0</v>
      </c>
      <c r="R195" s="139">
        <f t="shared" si="12"/>
        <v>0</v>
      </c>
      <c r="S195" s="139">
        <v>0</v>
      </c>
      <c r="T195" s="140">
        <f t="shared" si="13"/>
        <v>0</v>
      </c>
      <c r="AR195" s="141" t="s">
        <v>253</v>
      </c>
      <c r="AT195" s="141" t="s">
        <v>249</v>
      </c>
      <c r="AU195" s="141" t="s">
        <v>89</v>
      </c>
      <c r="AY195" s="17" t="s">
        <v>248</v>
      </c>
      <c r="BE195" s="142">
        <f t="shared" si="14"/>
        <v>0</v>
      </c>
      <c r="BF195" s="142">
        <f t="shared" si="15"/>
        <v>0</v>
      </c>
      <c r="BG195" s="142">
        <f t="shared" si="16"/>
        <v>0</v>
      </c>
      <c r="BH195" s="142">
        <f t="shared" si="17"/>
        <v>0</v>
      </c>
      <c r="BI195" s="142">
        <f t="shared" si="18"/>
        <v>0</v>
      </c>
      <c r="BJ195" s="17" t="s">
        <v>87</v>
      </c>
      <c r="BK195" s="142">
        <f t="shared" si="19"/>
        <v>0</v>
      </c>
      <c r="BL195" s="17" t="s">
        <v>253</v>
      </c>
      <c r="BM195" s="141" t="s">
        <v>1448</v>
      </c>
    </row>
    <row r="196" spans="2:65" s="1" customFormat="1" ht="16.5" customHeight="1">
      <c r="B196" s="32"/>
      <c r="C196" s="130" t="s">
        <v>554</v>
      </c>
      <c r="D196" s="130" t="s">
        <v>249</v>
      </c>
      <c r="E196" s="131" t="s">
        <v>1449</v>
      </c>
      <c r="F196" s="132" t="s">
        <v>455</v>
      </c>
      <c r="G196" s="133" t="s">
        <v>447</v>
      </c>
      <c r="H196" s="134">
        <v>1</v>
      </c>
      <c r="I196" s="135"/>
      <c r="J196" s="136">
        <f t="shared" si="10"/>
        <v>0</v>
      </c>
      <c r="K196" s="132" t="s">
        <v>1</v>
      </c>
      <c r="L196" s="32"/>
      <c r="M196" s="137" t="s">
        <v>1</v>
      </c>
      <c r="N196" s="138" t="s">
        <v>45</v>
      </c>
      <c r="P196" s="139">
        <f t="shared" si="11"/>
        <v>0</v>
      </c>
      <c r="Q196" s="139">
        <v>0</v>
      </c>
      <c r="R196" s="139">
        <f t="shared" si="12"/>
        <v>0</v>
      </c>
      <c r="S196" s="139">
        <v>0</v>
      </c>
      <c r="T196" s="140">
        <f t="shared" si="13"/>
        <v>0</v>
      </c>
      <c r="AR196" s="141" t="s">
        <v>253</v>
      </c>
      <c r="AT196" s="141" t="s">
        <v>249</v>
      </c>
      <c r="AU196" s="141" t="s">
        <v>89</v>
      </c>
      <c r="AY196" s="17" t="s">
        <v>248</v>
      </c>
      <c r="BE196" s="142">
        <f t="shared" si="14"/>
        <v>0</v>
      </c>
      <c r="BF196" s="142">
        <f t="shared" si="15"/>
        <v>0</v>
      </c>
      <c r="BG196" s="142">
        <f t="shared" si="16"/>
        <v>0</v>
      </c>
      <c r="BH196" s="142">
        <f t="shared" si="17"/>
        <v>0</v>
      </c>
      <c r="BI196" s="142">
        <f t="shared" si="18"/>
        <v>0</v>
      </c>
      <c r="BJ196" s="17" t="s">
        <v>87</v>
      </c>
      <c r="BK196" s="142">
        <f t="shared" si="19"/>
        <v>0</v>
      </c>
      <c r="BL196" s="17" t="s">
        <v>253</v>
      </c>
      <c r="BM196" s="141" t="s">
        <v>1450</v>
      </c>
    </row>
    <row r="197" spans="2:65" s="1" customFormat="1" ht="16.5" customHeight="1">
      <c r="B197" s="32"/>
      <c r="C197" s="130" t="s">
        <v>558</v>
      </c>
      <c r="D197" s="130" t="s">
        <v>249</v>
      </c>
      <c r="E197" s="131" t="s">
        <v>1451</v>
      </c>
      <c r="F197" s="132" t="s">
        <v>459</v>
      </c>
      <c r="G197" s="133" t="s">
        <v>447</v>
      </c>
      <c r="H197" s="134">
        <v>1</v>
      </c>
      <c r="I197" s="135"/>
      <c r="J197" s="136">
        <f t="shared" si="10"/>
        <v>0</v>
      </c>
      <c r="K197" s="132" t="s">
        <v>1</v>
      </c>
      <c r="L197" s="32"/>
      <c r="M197" s="137" t="s">
        <v>1</v>
      </c>
      <c r="N197" s="138" t="s">
        <v>45</v>
      </c>
      <c r="P197" s="139">
        <f t="shared" si="11"/>
        <v>0</v>
      </c>
      <c r="Q197" s="139">
        <v>0</v>
      </c>
      <c r="R197" s="139">
        <f t="shared" si="12"/>
        <v>0</v>
      </c>
      <c r="S197" s="139">
        <v>0</v>
      </c>
      <c r="T197" s="140">
        <f t="shared" si="13"/>
        <v>0</v>
      </c>
      <c r="AR197" s="141" t="s">
        <v>253</v>
      </c>
      <c r="AT197" s="141" t="s">
        <v>249</v>
      </c>
      <c r="AU197" s="141" t="s">
        <v>89</v>
      </c>
      <c r="AY197" s="17" t="s">
        <v>248</v>
      </c>
      <c r="BE197" s="142">
        <f t="shared" si="14"/>
        <v>0</v>
      </c>
      <c r="BF197" s="142">
        <f t="shared" si="15"/>
        <v>0</v>
      </c>
      <c r="BG197" s="142">
        <f t="shared" si="16"/>
        <v>0</v>
      </c>
      <c r="BH197" s="142">
        <f t="shared" si="17"/>
        <v>0</v>
      </c>
      <c r="BI197" s="142">
        <f t="shared" si="18"/>
        <v>0</v>
      </c>
      <c r="BJ197" s="17" t="s">
        <v>87</v>
      </c>
      <c r="BK197" s="142">
        <f t="shared" si="19"/>
        <v>0</v>
      </c>
      <c r="BL197" s="17" t="s">
        <v>253</v>
      </c>
      <c r="BM197" s="141" t="s">
        <v>1452</v>
      </c>
    </row>
    <row r="198" spans="2:65" s="1" customFormat="1" ht="21.75" customHeight="1">
      <c r="B198" s="32"/>
      <c r="C198" s="130" t="s">
        <v>562</v>
      </c>
      <c r="D198" s="130" t="s">
        <v>249</v>
      </c>
      <c r="E198" s="131" t="s">
        <v>1453</v>
      </c>
      <c r="F198" s="132" t="s">
        <v>463</v>
      </c>
      <c r="G198" s="133" t="s">
        <v>447</v>
      </c>
      <c r="H198" s="134">
        <v>1</v>
      </c>
      <c r="I198" s="135"/>
      <c r="J198" s="136">
        <f t="shared" si="10"/>
        <v>0</v>
      </c>
      <c r="K198" s="132" t="s">
        <v>1</v>
      </c>
      <c r="L198" s="32"/>
      <c r="M198" s="137" t="s">
        <v>1</v>
      </c>
      <c r="N198" s="138" t="s">
        <v>45</v>
      </c>
      <c r="P198" s="139">
        <f t="shared" si="11"/>
        <v>0</v>
      </c>
      <c r="Q198" s="139">
        <v>0</v>
      </c>
      <c r="R198" s="139">
        <f t="shared" si="12"/>
        <v>0</v>
      </c>
      <c r="S198" s="139">
        <v>0</v>
      </c>
      <c r="T198" s="140">
        <f t="shared" si="13"/>
        <v>0</v>
      </c>
      <c r="AR198" s="141" t="s">
        <v>253</v>
      </c>
      <c r="AT198" s="141" t="s">
        <v>249</v>
      </c>
      <c r="AU198" s="141" t="s">
        <v>89</v>
      </c>
      <c r="AY198" s="17" t="s">
        <v>248</v>
      </c>
      <c r="BE198" s="142">
        <f t="shared" si="14"/>
        <v>0</v>
      </c>
      <c r="BF198" s="142">
        <f t="shared" si="15"/>
        <v>0</v>
      </c>
      <c r="BG198" s="142">
        <f t="shared" si="16"/>
        <v>0</v>
      </c>
      <c r="BH198" s="142">
        <f t="shared" si="17"/>
        <v>0</v>
      </c>
      <c r="BI198" s="142">
        <f t="shared" si="18"/>
        <v>0</v>
      </c>
      <c r="BJ198" s="17" t="s">
        <v>87</v>
      </c>
      <c r="BK198" s="142">
        <f t="shared" si="19"/>
        <v>0</v>
      </c>
      <c r="BL198" s="17" t="s">
        <v>253</v>
      </c>
      <c r="BM198" s="141" t="s">
        <v>1454</v>
      </c>
    </row>
    <row r="199" spans="2:65" s="1" customFormat="1" ht="24.2" customHeight="1">
      <c r="B199" s="32"/>
      <c r="C199" s="130" t="s">
        <v>253</v>
      </c>
      <c r="D199" s="130" t="s">
        <v>249</v>
      </c>
      <c r="E199" s="131" t="s">
        <v>1455</v>
      </c>
      <c r="F199" s="132" t="s">
        <v>1456</v>
      </c>
      <c r="G199" s="133" t="s">
        <v>447</v>
      </c>
      <c r="H199" s="134">
        <v>1</v>
      </c>
      <c r="I199" s="135"/>
      <c r="J199" s="136">
        <f t="shared" si="10"/>
        <v>0</v>
      </c>
      <c r="K199" s="132" t="s">
        <v>1</v>
      </c>
      <c r="L199" s="32"/>
      <c r="M199" s="137" t="s">
        <v>1</v>
      </c>
      <c r="N199" s="138" t="s">
        <v>45</v>
      </c>
      <c r="P199" s="139">
        <f t="shared" si="11"/>
        <v>0</v>
      </c>
      <c r="Q199" s="139">
        <v>0</v>
      </c>
      <c r="R199" s="139">
        <f t="shared" si="12"/>
        <v>0</v>
      </c>
      <c r="S199" s="139">
        <v>0</v>
      </c>
      <c r="T199" s="140">
        <f t="shared" si="13"/>
        <v>0</v>
      </c>
      <c r="AR199" s="141" t="s">
        <v>253</v>
      </c>
      <c r="AT199" s="141" t="s">
        <v>249</v>
      </c>
      <c r="AU199" s="141" t="s">
        <v>89</v>
      </c>
      <c r="AY199" s="17" t="s">
        <v>248</v>
      </c>
      <c r="BE199" s="142">
        <f t="shared" si="14"/>
        <v>0</v>
      </c>
      <c r="BF199" s="142">
        <f t="shared" si="15"/>
        <v>0</v>
      </c>
      <c r="BG199" s="142">
        <f t="shared" si="16"/>
        <v>0</v>
      </c>
      <c r="BH199" s="142">
        <f t="shared" si="17"/>
        <v>0</v>
      </c>
      <c r="BI199" s="142">
        <f t="shared" si="18"/>
        <v>0</v>
      </c>
      <c r="BJ199" s="17" t="s">
        <v>87</v>
      </c>
      <c r="BK199" s="142">
        <f t="shared" si="19"/>
        <v>0</v>
      </c>
      <c r="BL199" s="17" t="s">
        <v>253</v>
      </c>
      <c r="BM199" s="141" t="s">
        <v>1457</v>
      </c>
    </row>
    <row r="200" spans="2:65" s="10" customFormat="1" ht="22.9" customHeight="1">
      <c r="B200" s="120"/>
      <c r="D200" s="121" t="s">
        <v>79</v>
      </c>
      <c r="E200" s="155" t="s">
        <v>1045</v>
      </c>
      <c r="F200" s="155" t="s">
        <v>482</v>
      </c>
      <c r="I200" s="123"/>
      <c r="J200" s="156">
        <f>BK200</f>
        <v>0</v>
      </c>
      <c r="L200" s="120"/>
      <c r="M200" s="125"/>
      <c r="P200" s="126">
        <f>SUM(P201:P279)</f>
        <v>0</v>
      </c>
      <c r="R200" s="126">
        <f>SUM(R201:R279)</f>
        <v>0</v>
      </c>
      <c r="T200" s="127">
        <f>SUM(T201:T279)</f>
        <v>0</v>
      </c>
      <c r="AR200" s="121" t="s">
        <v>247</v>
      </c>
      <c r="AT200" s="128" t="s">
        <v>79</v>
      </c>
      <c r="AU200" s="128" t="s">
        <v>87</v>
      </c>
      <c r="AY200" s="121" t="s">
        <v>248</v>
      </c>
      <c r="BK200" s="129">
        <f>SUM(BK201:BK279)</f>
        <v>0</v>
      </c>
    </row>
    <row r="201" spans="2:65" s="1" customFormat="1" ht="21.75" customHeight="1">
      <c r="B201" s="32"/>
      <c r="C201" s="130" t="s">
        <v>569</v>
      </c>
      <c r="D201" s="130" t="s">
        <v>249</v>
      </c>
      <c r="E201" s="131" t="s">
        <v>1458</v>
      </c>
      <c r="F201" s="132" t="s">
        <v>500</v>
      </c>
      <c r="G201" s="133" t="s">
        <v>258</v>
      </c>
      <c r="H201" s="134">
        <v>1</v>
      </c>
      <c r="I201" s="135"/>
      <c r="J201" s="136">
        <f>ROUND(I201*H201,2)</f>
        <v>0</v>
      </c>
      <c r="K201" s="132" t="s">
        <v>1</v>
      </c>
      <c r="L201" s="32"/>
      <c r="M201" s="137" t="s">
        <v>1</v>
      </c>
      <c r="N201" s="138" t="s">
        <v>45</v>
      </c>
      <c r="P201" s="139">
        <f>O201*H201</f>
        <v>0</v>
      </c>
      <c r="Q201" s="139">
        <v>0</v>
      </c>
      <c r="R201" s="139">
        <f>Q201*H201</f>
        <v>0</v>
      </c>
      <c r="S201" s="139">
        <v>0</v>
      </c>
      <c r="T201" s="140">
        <f>S201*H201</f>
        <v>0</v>
      </c>
      <c r="AR201" s="141" t="s">
        <v>253</v>
      </c>
      <c r="AT201" s="141" t="s">
        <v>249</v>
      </c>
      <c r="AU201" s="141" t="s">
        <v>89</v>
      </c>
      <c r="AY201" s="17" t="s">
        <v>248</v>
      </c>
      <c r="BE201" s="142">
        <f>IF(N201="základní",J201,0)</f>
        <v>0</v>
      </c>
      <c r="BF201" s="142">
        <f>IF(N201="snížená",J201,0)</f>
        <v>0</v>
      </c>
      <c r="BG201" s="142">
        <f>IF(N201="zákl. přenesená",J201,0)</f>
        <v>0</v>
      </c>
      <c r="BH201" s="142">
        <f>IF(N201="sníž. přenesená",J201,0)</f>
        <v>0</v>
      </c>
      <c r="BI201" s="142">
        <f>IF(N201="nulová",J201,0)</f>
        <v>0</v>
      </c>
      <c r="BJ201" s="17" t="s">
        <v>87</v>
      </c>
      <c r="BK201" s="142">
        <f>ROUND(I201*H201,2)</f>
        <v>0</v>
      </c>
      <c r="BL201" s="17" t="s">
        <v>253</v>
      </c>
      <c r="BM201" s="141" t="s">
        <v>1459</v>
      </c>
    </row>
    <row r="202" spans="2:65" s="1" customFormat="1" ht="39">
      <c r="B202" s="32"/>
      <c r="D202" s="143" t="s">
        <v>255</v>
      </c>
      <c r="F202" s="144" t="s">
        <v>1460</v>
      </c>
      <c r="I202" s="145"/>
      <c r="L202" s="32"/>
      <c r="M202" s="146"/>
      <c r="T202" s="56"/>
      <c r="AT202" s="17" t="s">
        <v>255</v>
      </c>
      <c r="AU202" s="17" t="s">
        <v>89</v>
      </c>
    </row>
    <row r="203" spans="2:65" s="1" customFormat="1" ht="21.75" customHeight="1">
      <c r="B203" s="32"/>
      <c r="C203" s="130" t="s">
        <v>573</v>
      </c>
      <c r="D203" s="130" t="s">
        <v>249</v>
      </c>
      <c r="E203" s="131" t="s">
        <v>1461</v>
      </c>
      <c r="F203" s="132" t="s">
        <v>505</v>
      </c>
      <c r="G203" s="133" t="s">
        <v>258</v>
      </c>
      <c r="H203" s="134">
        <v>1</v>
      </c>
      <c r="I203" s="135"/>
      <c r="J203" s="136">
        <f>ROUND(I203*H203,2)</f>
        <v>0</v>
      </c>
      <c r="K203" s="132" t="s">
        <v>1</v>
      </c>
      <c r="L203" s="32"/>
      <c r="M203" s="137" t="s">
        <v>1</v>
      </c>
      <c r="N203" s="138" t="s">
        <v>45</v>
      </c>
      <c r="P203" s="139">
        <f>O203*H203</f>
        <v>0</v>
      </c>
      <c r="Q203" s="139">
        <v>0</v>
      </c>
      <c r="R203" s="139">
        <f>Q203*H203</f>
        <v>0</v>
      </c>
      <c r="S203" s="139">
        <v>0</v>
      </c>
      <c r="T203" s="140">
        <f>S203*H203</f>
        <v>0</v>
      </c>
      <c r="AR203" s="141" t="s">
        <v>253</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253</v>
      </c>
      <c r="BM203" s="141" t="s">
        <v>1462</v>
      </c>
    </row>
    <row r="204" spans="2:65" s="1" customFormat="1" ht="48.75">
      <c r="B204" s="32"/>
      <c r="D204" s="143" t="s">
        <v>255</v>
      </c>
      <c r="F204" s="144" t="s">
        <v>507</v>
      </c>
      <c r="I204" s="145"/>
      <c r="L204" s="32"/>
      <c r="M204" s="146"/>
      <c r="T204" s="56"/>
      <c r="AT204" s="17" t="s">
        <v>255</v>
      </c>
      <c r="AU204" s="17" t="s">
        <v>89</v>
      </c>
    </row>
    <row r="205" spans="2:65" s="1" customFormat="1" ht="21.75" customHeight="1">
      <c r="B205" s="32"/>
      <c r="C205" s="130" t="s">
        <v>577</v>
      </c>
      <c r="D205" s="130" t="s">
        <v>249</v>
      </c>
      <c r="E205" s="131" t="s">
        <v>1463</v>
      </c>
      <c r="F205" s="132" t="s">
        <v>519</v>
      </c>
      <c r="G205" s="133" t="s">
        <v>252</v>
      </c>
      <c r="H205" s="134">
        <v>11</v>
      </c>
      <c r="I205" s="135"/>
      <c r="J205" s="136">
        <f t="shared" ref="J205:J233" si="20">ROUND(I205*H205,2)</f>
        <v>0</v>
      </c>
      <c r="K205" s="132" t="s">
        <v>1</v>
      </c>
      <c r="L205" s="32"/>
      <c r="M205" s="137" t="s">
        <v>1</v>
      </c>
      <c r="N205" s="138" t="s">
        <v>45</v>
      </c>
      <c r="P205" s="139">
        <f t="shared" ref="P205:P233" si="21">O205*H205</f>
        <v>0</v>
      </c>
      <c r="Q205" s="139">
        <v>0</v>
      </c>
      <c r="R205" s="139">
        <f t="shared" ref="R205:R233" si="22">Q205*H205</f>
        <v>0</v>
      </c>
      <c r="S205" s="139">
        <v>0</v>
      </c>
      <c r="T205" s="140">
        <f t="shared" ref="T205:T233" si="23">S205*H205</f>
        <v>0</v>
      </c>
      <c r="AR205" s="141" t="s">
        <v>253</v>
      </c>
      <c r="AT205" s="141" t="s">
        <v>249</v>
      </c>
      <c r="AU205" s="141" t="s">
        <v>89</v>
      </c>
      <c r="AY205" s="17" t="s">
        <v>248</v>
      </c>
      <c r="BE205" s="142">
        <f t="shared" ref="BE205:BE233" si="24">IF(N205="základní",J205,0)</f>
        <v>0</v>
      </c>
      <c r="BF205" s="142">
        <f t="shared" ref="BF205:BF233" si="25">IF(N205="snížená",J205,0)</f>
        <v>0</v>
      </c>
      <c r="BG205" s="142">
        <f t="shared" ref="BG205:BG233" si="26">IF(N205="zákl. přenesená",J205,0)</f>
        <v>0</v>
      </c>
      <c r="BH205" s="142">
        <f t="shared" ref="BH205:BH233" si="27">IF(N205="sníž. přenesená",J205,0)</f>
        <v>0</v>
      </c>
      <c r="BI205" s="142">
        <f t="shared" ref="BI205:BI233" si="28">IF(N205="nulová",J205,0)</f>
        <v>0</v>
      </c>
      <c r="BJ205" s="17" t="s">
        <v>87</v>
      </c>
      <c r="BK205" s="142">
        <f t="shared" ref="BK205:BK233" si="29">ROUND(I205*H205,2)</f>
        <v>0</v>
      </c>
      <c r="BL205" s="17" t="s">
        <v>253</v>
      </c>
      <c r="BM205" s="141" t="s">
        <v>1464</v>
      </c>
    </row>
    <row r="206" spans="2:65" s="1" customFormat="1" ht="24.2" customHeight="1">
      <c r="B206" s="32"/>
      <c r="C206" s="130" t="s">
        <v>581</v>
      </c>
      <c r="D206" s="130" t="s">
        <v>249</v>
      </c>
      <c r="E206" s="131" t="s">
        <v>1465</v>
      </c>
      <c r="F206" s="132" t="s">
        <v>1466</v>
      </c>
      <c r="G206" s="133" t="s">
        <v>252</v>
      </c>
      <c r="H206" s="134">
        <v>1</v>
      </c>
      <c r="I206" s="135"/>
      <c r="J206" s="136">
        <f t="shared" si="20"/>
        <v>0</v>
      </c>
      <c r="K206" s="132" t="s">
        <v>1</v>
      </c>
      <c r="L206" s="32"/>
      <c r="M206" s="137" t="s">
        <v>1</v>
      </c>
      <c r="N206" s="138" t="s">
        <v>45</v>
      </c>
      <c r="P206" s="139">
        <f t="shared" si="21"/>
        <v>0</v>
      </c>
      <c r="Q206" s="139">
        <v>0</v>
      </c>
      <c r="R206" s="139">
        <f t="shared" si="22"/>
        <v>0</v>
      </c>
      <c r="S206" s="139">
        <v>0</v>
      </c>
      <c r="T206" s="140">
        <f t="shared" si="23"/>
        <v>0</v>
      </c>
      <c r="AR206" s="141" t="s">
        <v>253</v>
      </c>
      <c r="AT206" s="141" t="s">
        <v>249</v>
      </c>
      <c r="AU206" s="141" t="s">
        <v>89</v>
      </c>
      <c r="AY206" s="17" t="s">
        <v>248</v>
      </c>
      <c r="BE206" s="142">
        <f t="shared" si="24"/>
        <v>0</v>
      </c>
      <c r="BF206" s="142">
        <f t="shared" si="25"/>
        <v>0</v>
      </c>
      <c r="BG206" s="142">
        <f t="shared" si="26"/>
        <v>0</v>
      </c>
      <c r="BH206" s="142">
        <f t="shared" si="27"/>
        <v>0</v>
      </c>
      <c r="BI206" s="142">
        <f t="shared" si="28"/>
        <v>0</v>
      </c>
      <c r="BJ206" s="17" t="s">
        <v>87</v>
      </c>
      <c r="BK206" s="142">
        <f t="shared" si="29"/>
        <v>0</v>
      </c>
      <c r="BL206" s="17" t="s">
        <v>253</v>
      </c>
      <c r="BM206" s="141" t="s">
        <v>1467</v>
      </c>
    </row>
    <row r="207" spans="2:65" s="1" customFormat="1" ht="21.75" customHeight="1">
      <c r="B207" s="32"/>
      <c r="C207" s="130" t="s">
        <v>585</v>
      </c>
      <c r="D207" s="130" t="s">
        <v>249</v>
      </c>
      <c r="E207" s="131" t="s">
        <v>1468</v>
      </c>
      <c r="F207" s="132" t="s">
        <v>1469</v>
      </c>
      <c r="G207" s="133" t="s">
        <v>528</v>
      </c>
      <c r="H207" s="134">
        <v>242</v>
      </c>
      <c r="I207" s="135"/>
      <c r="J207" s="136">
        <f t="shared" si="20"/>
        <v>0</v>
      </c>
      <c r="K207" s="132" t="s">
        <v>1</v>
      </c>
      <c r="L207" s="32"/>
      <c r="M207" s="137" t="s">
        <v>1</v>
      </c>
      <c r="N207" s="138" t="s">
        <v>45</v>
      </c>
      <c r="P207" s="139">
        <f t="shared" si="21"/>
        <v>0</v>
      </c>
      <c r="Q207" s="139">
        <v>0</v>
      </c>
      <c r="R207" s="139">
        <f t="shared" si="22"/>
        <v>0</v>
      </c>
      <c r="S207" s="139">
        <v>0</v>
      </c>
      <c r="T207" s="140">
        <f t="shared" si="23"/>
        <v>0</v>
      </c>
      <c r="AR207" s="141" t="s">
        <v>253</v>
      </c>
      <c r="AT207" s="141" t="s">
        <v>249</v>
      </c>
      <c r="AU207" s="141" t="s">
        <v>89</v>
      </c>
      <c r="AY207" s="17" t="s">
        <v>248</v>
      </c>
      <c r="BE207" s="142">
        <f t="shared" si="24"/>
        <v>0</v>
      </c>
      <c r="BF207" s="142">
        <f t="shared" si="25"/>
        <v>0</v>
      </c>
      <c r="BG207" s="142">
        <f t="shared" si="26"/>
        <v>0</v>
      </c>
      <c r="BH207" s="142">
        <f t="shared" si="27"/>
        <v>0</v>
      </c>
      <c r="BI207" s="142">
        <f t="shared" si="28"/>
        <v>0</v>
      </c>
      <c r="BJ207" s="17" t="s">
        <v>87</v>
      </c>
      <c r="BK207" s="142">
        <f t="shared" si="29"/>
        <v>0</v>
      </c>
      <c r="BL207" s="17" t="s">
        <v>253</v>
      </c>
      <c r="BM207" s="141" t="s">
        <v>1470</v>
      </c>
    </row>
    <row r="208" spans="2:65" s="1" customFormat="1" ht="16.5" customHeight="1">
      <c r="B208" s="32"/>
      <c r="C208" s="130" t="s">
        <v>589</v>
      </c>
      <c r="D208" s="130" t="s">
        <v>249</v>
      </c>
      <c r="E208" s="131" t="s">
        <v>1471</v>
      </c>
      <c r="F208" s="132" t="s">
        <v>1472</v>
      </c>
      <c r="G208" s="133" t="s">
        <v>528</v>
      </c>
      <c r="H208" s="134">
        <v>35</v>
      </c>
      <c r="I208" s="135"/>
      <c r="J208" s="136">
        <f t="shared" si="20"/>
        <v>0</v>
      </c>
      <c r="K208" s="132" t="s">
        <v>1</v>
      </c>
      <c r="L208" s="32"/>
      <c r="M208" s="137" t="s">
        <v>1</v>
      </c>
      <c r="N208" s="138" t="s">
        <v>45</v>
      </c>
      <c r="P208" s="139">
        <f t="shared" si="21"/>
        <v>0</v>
      </c>
      <c r="Q208" s="139">
        <v>0</v>
      </c>
      <c r="R208" s="139">
        <f t="shared" si="22"/>
        <v>0</v>
      </c>
      <c r="S208" s="139">
        <v>0</v>
      </c>
      <c r="T208" s="140">
        <f t="shared" si="23"/>
        <v>0</v>
      </c>
      <c r="AR208" s="141" t="s">
        <v>253</v>
      </c>
      <c r="AT208" s="141" t="s">
        <v>249</v>
      </c>
      <c r="AU208" s="141" t="s">
        <v>89</v>
      </c>
      <c r="AY208" s="17" t="s">
        <v>248</v>
      </c>
      <c r="BE208" s="142">
        <f t="shared" si="24"/>
        <v>0</v>
      </c>
      <c r="BF208" s="142">
        <f t="shared" si="25"/>
        <v>0</v>
      </c>
      <c r="BG208" s="142">
        <f t="shared" si="26"/>
        <v>0</v>
      </c>
      <c r="BH208" s="142">
        <f t="shared" si="27"/>
        <v>0</v>
      </c>
      <c r="BI208" s="142">
        <f t="shared" si="28"/>
        <v>0</v>
      </c>
      <c r="BJ208" s="17" t="s">
        <v>87</v>
      </c>
      <c r="BK208" s="142">
        <f t="shared" si="29"/>
        <v>0</v>
      </c>
      <c r="BL208" s="17" t="s">
        <v>253</v>
      </c>
      <c r="BM208" s="141" t="s">
        <v>1473</v>
      </c>
    </row>
    <row r="209" spans="2:65" s="1" customFormat="1" ht="16.5" customHeight="1">
      <c r="B209" s="32"/>
      <c r="C209" s="130" t="s">
        <v>593</v>
      </c>
      <c r="D209" s="130" t="s">
        <v>249</v>
      </c>
      <c r="E209" s="131" t="s">
        <v>1474</v>
      </c>
      <c r="F209" s="132" t="s">
        <v>1475</v>
      </c>
      <c r="G209" s="133" t="s">
        <v>528</v>
      </c>
      <c r="H209" s="134">
        <v>39</v>
      </c>
      <c r="I209" s="135"/>
      <c r="J209" s="136">
        <f t="shared" si="20"/>
        <v>0</v>
      </c>
      <c r="K209" s="132" t="s">
        <v>1</v>
      </c>
      <c r="L209" s="32"/>
      <c r="M209" s="137" t="s">
        <v>1</v>
      </c>
      <c r="N209" s="138" t="s">
        <v>45</v>
      </c>
      <c r="P209" s="139">
        <f t="shared" si="21"/>
        <v>0</v>
      </c>
      <c r="Q209" s="139">
        <v>0</v>
      </c>
      <c r="R209" s="139">
        <f t="shared" si="22"/>
        <v>0</v>
      </c>
      <c r="S209" s="139">
        <v>0</v>
      </c>
      <c r="T209" s="140">
        <f t="shared" si="23"/>
        <v>0</v>
      </c>
      <c r="AR209" s="141" t="s">
        <v>253</v>
      </c>
      <c r="AT209" s="141" t="s">
        <v>249</v>
      </c>
      <c r="AU209" s="141" t="s">
        <v>89</v>
      </c>
      <c r="AY209" s="17" t="s">
        <v>248</v>
      </c>
      <c r="BE209" s="142">
        <f t="shared" si="24"/>
        <v>0</v>
      </c>
      <c r="BF209" s="142">
        <f t="shared" si="25"/>
        <v>0</v>
      </c>
      <c r="BG209" s="142">
        <f t="shared" si="26"/>
        <v>0</v>
      </c>
      <c r="BH209" s="142">
        <f t="shared" si="27"/>
        <v>0</v>
      </c>
      <c r="BI209" s="142">
        <f t="shared" si="28"/>
        <v>0</v>
      </c>
      <c r="BJ209" s="17" t="s">
        <v>87</v>
      </c>
      <c r="BK209" s="142">
        <f t="shared" si="29"/>
        <v>0</v>
      </c>
      <c r="BL209" s="17" t="s">
        <v>253</v>
      </c>
      <c r="BM209" s="141" t="s">
        <v>1476</v>
      </c>
    </row>
    <row r="210" spans="2:65" s="1" customFormat="1" ht="21.75" customHeight="1">
      <c r="B210" s="32"/>
      <c r="C210" s="130" t="s">
        <v>597</v>
      </c>
      <c r="D210" s="130" t="s">
        <v>249</v>
      </c>
      <c r="E210" s="131" t="s">
        <v>1477</v>
      </c>
      <c r="F210" s="132" t="s">
        <v>878</v>
      </c>
      <c r="G210" s="133" t="s">
        <v>528</v>
      </c>
      <c r="H210" s="134">
        <v>208</v>
      </c>
      <c r="I210" s="135"/>
      <c r="J210" s="136">
        <f t="shared" si="20"/>
        <v>0</v>
      </c>
      <c r="K210" s="132" t="s">
        <v>1</v>
      </c>
      <c r="L210" s="32"/>
      <c r="M210" s="137" t="s">
        <v>1</v>
      </c>
      <c r="N210" s="138" t="s">
        <v>45</v>
      </c>
      <c r="P210" s="139">
        <f t="shared" si="21"/>
        <v>0</v>
      </c>
      <c r="Q210" s="139">
        <v>0</v>
      </c>
      <c r="R210" s="139">
        <f t="shared" si="22"/>
        <v>0</v>
      </c>
      <c r="S210" s="139">
        <v>0</v>
      </c>
      <c r="T210" s="140">
        <f t="shared" si="23"/>
        <v>0</v>
      </c>
      <c r="AR210" s="141" t="s">
        <v>253</v>
      </c>
      <c r="AT210" s="141" t="s">
        <v>249</v>
      </c>
      <c r="AU210" s="141" t="s">
        <v>89</v>
      </c>
      <c r="AY210" s="17" t="s">
        <v>248</v>
      </c>
      <c r="BE210" s="142">
        <f t="shared" si="24"/>
        <v>0</v>
      </c>
      <c r="BF210" s="142">
        <f t="shared" si="25"/>
        <v>0</v>
      </c>
      <c r="BG210" s="142">
        <f t="shared" si="26"/>
        <v>0</v>
      </c>
      <c r="BH210" s="142">
        <f t="shared" si="27"/>
        <v>0</v>
      </c>
      <c r="BI210" s="142">
        <f t="shared" si="28"/>
        <v>0</v>
      </c>
      <c r="BJ210" s="17" t="s">
        <v>87</v>
      </c>
      <c r="BK210" s="142">
        <f t="shared" si="29"/>
        <v>0</v>
      </c>
      <c r="BL210" s="17" t="s">
        <v>253</v>
      </c>
      <c r="BM210" s="141" t="s">
        <v>1478</v>
      </c>
    </row>
    <row r="211" spans="2:65" s="1" customFormat="1" ht="16.5" customHeight="1">
      <c r="B211" s="32"/>
      <c r="C211" s="130" t="s">
        <v>601</v>
      </c>
      <c r="D211" s="130" t="s">
        <v>249</v>
      </c>
      <c r="E211" s="131" t="s">
        <v>1479</v>
      </c>
      <c r="F211" s="132" t="s">
        <v>548</v>
      </c>
      <c r="G211" s="133" t="s">
        <v>528</v>
      </c>
      <c r="H211" s="134">
        <v>319</v>
      </c>
      <c r="I211" s="135"/>
      <c r="J211" s="136">
        <f t="shared" si="20"/>
        <v>0</v>
      </c>
      <c r="K211" s="132" t="s">
        <v>1</v>
      </c>
      <c r="L211" s="32"/>
      <c r="M211" s="137" t="s">
        <v>1</v>
      </c>
      <c r="N211" s="138" t="s">
        <v>45</v>
      </c>
      <c r="P211" s="139">
        <f t="shared" si="21"/>
        <v>0</v>
      </c>
      <c r="Q211" s="139">
        <v>0</v>
      </c>
      <c r="R211" s="139">
        <f t="shared" si="22"/>
        <v>0</v>
      </c>
      <c r="S211" s="139">
        <v>0</v>
      </c>
      <c r="T211" s="140">
        <f t="shared" si="23"/>
        <v>0</v>
      </c>
      <c r="AR211" s="141" t="s">
        <v>253</v>
      </c>
      <c r="AT211" s="141" t="s">
        <v>249</v>
      </c>
      <c r="AU211" s="141" t="s">
        <v>89</v>
      </c>
      <c r="AY211" s="17" t="s">
        <v>248</v>
      </c>
      <c r="BE211" s="142">
        <f t="shared" si="24"/>
        <v>0</v>
      </c>
      <c r="BF211" s="142">
        <f t="shared" si="25"/>
        <v>0</v>
      </c>
      <c r="BG211" s="142">
        <f t="shared" si="26"/>
        <v>0</v>
      </c>
      <c r="BH211" s="142">
        <f t="shared" si="27"/>
        <v>0</v>
      </c>
      <c r="BI211" s="142">
        <f t="shared" si="28"/>
        <v>0</v>
      </c>
      <c r="BJ211" s="17" t="s">
        <v>87</v>
      </c>
      <c r="BK211" s="142">
        <f t="shared" si="29"/>
        <v>0</v>
      </c>
      <c r="BL211" s="17" t="s">
        <v>253</v>
      </c>
      <c r="BM211" s="141" t="s">
        <v>1480</v>
      </c>
    </row>
    <row r="212" spans="2:65" s="1" customFormat="1" ht="16.5" customHeight="1">
      <c r="B212" s="32"/>
      <c r="C212" s="130" t="s">
        <v>605</v>
      </c>
      <c r="D212" s="130" t="s">
        <v>249</v>
      </c>
      <c r="E212" s="131" t="s">
        <v>1481</v>
      </c>
      <c r="F212" s="132" t="s">
        <v>1102</v>
      </c>
      <c r="G212" s="133" t="s">
        <v>528</v>
      </c>
      <c r="H212" s="134">
        <v>5</v>
      </c>
      <c r="I212" s="135"/>
      <c r="J212" s="136">
        <f t="shared" si="20"/>
        <v>0</v>
      </c>
      <c r="K212" s="132" t="s">
        <v>1</v>
      </c>
      <c r="L212" s="32"/>
      <c r="M212" s="137" t="s">
        <v>1</v>
      </c>
      <c r="N212" s="138" t="s">
        <v>45</v>
      </c>
      <c r="P212" s="139">
        <f t="shared" si="21"/>
        <v>0</v>
      </c>
      <c r="Q212" s="139">
        <v>0</v>
      </c>
      <c r="R212" s="139">
        <f t="shared" si="22"/>
        <v>0</v>
      </c>
      <c r="S212" s="139">
        <v>0</v>
      </c>
      <c r="T212" s="140">
        <f t="shared" si="23"/>
        <v>0</v>
      </c>
      <c r="AR212" s="141" t="s">
        <v>253</v>
      </c>
      <c r="AT212" s="141" t="s">
        <v>249</v>
      </c>
      <c r="AU212" s="141" t="s">
        <v>89</v>
      </c>
      <c r="AY212" s="17" t="s">
        <v>248</v>
      </c>
      <c r="BE212" s="142">
        <f t="shared" si="24"/>
        <v>0</v>
      </c>
      <c r="BF212" s="142">
        <f t="shared" si="25"/>
        <v>0</v>
      </c>
      <c r="BG212" s="142">
        <f t="shared" si="26"/>
        <v>0</v>
      </c>
      <c r="BH212" s="142">
        <f t="shared" si="27"/>
        <v>0</v>
      </c>
      <c r="BI212" s="142">
        <f t="shared" si="28"/>
        <v>0</v>
      </c>
      <c r="BJ212" s="17" t="s">
        <v>87</v>
      </c>
      <c r="BK212" s="142">
        <f t="shared" si="29"/>
        <v>0</v>
      </c>
      <c r="BL212" s="17" t="s">
        <v>253</v>
      </c>
      <c r="BM212" s="141" t="s">
        <v>1482</v>
      </c>
    </row>
    <row r="213" spans="2:65" s="1" customFormat="1" ht="21.75" customHeight="1">
      <c r="B213" s="32"/>
      <c r="C213" s="130" t="s">
        <v>609</v>
      </c>
      <c r="D213" s="130" t="s">
        <v>249</v>
      </c>
      <c r="E213" s="131" t="s">
        <v>1483</v>
      </c>
      <c r="F213" s="132" t="s">
        <v>556</v>
      </c>
      <c r="G213" s="133" t="s">
        <v>528</v>
      </c>
      <c r="H213" s="134">
        <v>26</v>
      </c>
      <c r="I213" s="135"/>
      <c r="J213" s="136">
        <f t="shared" si="20"/>
        <v>0</v>
      </c>
      <c r="K213" s="132" t="s">
        <v>1</v>
      </c>
      <c r="L213" s="32"/>
      <c r="M213" s="137" t="s">
        <v>1</v>
      </c>
      <c r="N213" s="138" t="s">
        <v>45</v>
      </c>
      <c r="P213" s="139">
        <f t="shared" si="21"/>
        <v>0</v>
      </c>
      <c r="Q213" s="139">
        <v>0</v>
      </c>
      <c r="R213" s="139">
        <f t="shared" si="22"/>
        <v>0</v>
      </c>
      <c r="S213" s="139">
        <v>0</v>
      </c>
      <c r="T213" s="140">
        <f t="shared" si="23"/>
        <v>0</v>
      </c>
      <c r="AR213" s="141" t="s">
        <v>253</v>
      </c>
      <c r="AT213" s="141" t="s">
        <v>249</v>
      </c>
      <c r="AU213" s="141" t="s">
        <v>89</v>
      </c>
      <c r="AY213" s="17" t="s">
        <v>248</v>
      </c>
      <c r="BE213" s="142">
        <f t="shared" si="24"/>
        <v>0</v>
      </c>
      <c r="BF213" s="142">
        <f t="shared" si="25"/>
        <v>0</v>
      </c>
      <c r="BG213" s="142">
        <f t="shared" si="26"/>
        <v>0</v>
      </c>
      <c r="BH213" s="142">
        <f t="shared" si="27"/>
        <v>0</v>
      </c>
      <c r="BI213" s="142">
        <f t="shared" si="28"/>
        <v>0</v>
      </c>
      <c r="BJ213" s="17" t="s">
        <v>87</v>
      </c>
      <c r="BK213" s="142">
        <f t="shared" si="29"/>
        <v>0</v>
      </c>
      <c r="BL213" s="17" t="s">
        <v>253</v>
      </c>
      <c r="BM213" s="141" t="s">
        <v>1484</v>
      </c>
    </row>
    <row r="214" spans="2:65" s="1" customFormat="1" ht="21.75" customHeight="1">
      <c r="B214" s="32"/>
      <c r="C214" s="130" t="s">
        <v>613</v>
      </c>
      <c r="D214" s="130" t="s">
        <v>249</v>
      </c>
      <c r="E214" s="131" t="s">
        <v>1485</v>
      </c>
      <c r="F214" s="132" t="s">
        <v>567</v>
      </c>
      <c r="G214" s="133" t="s">
        <v>528</v>
      </c>
      <c r="H214" s="134">
        <v>414</v>
      </c>
      <c r="I214" s="135"/>
      <c r="J214" s="136">
        <f t="shared" si="20"/>
        <v>0</v>
      </c>
      <c r="K214" s="132" t="s">
        <v>1</v>
      </c>
      <c r="L214" s="32"/>
      <c r="M214" s="137" t="s">
        <v>1</v>
      </c>
      <c r="N214" s="138" t="s">
        <v>45</v>
      </c>
      <c r="P214" s="139">
        <f t="shared" si="21"/>
        <v>0</v>
      </c>
      <c r="Q214" s="139">
        <v>0</v>
      </c>
      <c r="R214" s="139">
        <f t="shared" si="22"/>
        <v>0</v>
      </c>
      <c r="S214" s="139">
        <v>0</v>
      </c>
      <c r="T214" s="140">
        <f t="shared" si="23"/>
        <v>0</v>
      </c>
      <c r="AR214" s="141" t="s">
        <v>253</v>
      </c>
      <c r="AT214" s="141" t="s">
        <v>249</v>
      </c>
      <c r="AU214" s="141" t="s">
        <v>89</v>
      </c>
      <c r="AY214" s="17" t="s">
        <v>248</v>
      </c>
      <c r="BE214" s="142">
        <f t="shared" si="24"/>
        <v>0</v>
      </c>
      <c r="BF214" s="142">
        <f t="shared" si="25"/>
        <v>0</v>
      </c>
      <c r="BG214" s="142">
        <f t="shared" si="26"/>
        <v>0</v>
      </c>
      <c r="BH214" s="142">
        <f t="shared" si="27"/>
        <v>0</v>
      </c>
      <c r="BI214" s="142">
        <f t="shared" si="28"/>
        <v>0</v>
      </c>
      <c r="BJ214" s="17" t="s">
        <v>87</v>
      </c>
      <c r="BK214" s="142">
        <f t="shared" si="29"/>
        <v>0</v>
      </c>
      <c r="BL214" s="17" t="s">
        <v>253</v>
      </c>
      <c r="BM214" s="141" t="s">
        <v>1486</v>
      </c>
    </row>
    <row r="215" spans="2:65" s="1" customFormat="1" ht="21.75" customHeight="1">
      <c r="B215" s="32"/>
      <c r="C215" s="130" t="s">
        <v>617</v>
      </c>
      <c r="D215" s="130" t="s">
        <v>249</v>
      </c>
      <c r="E215" s="131" t="s">
        <v>1487</v>
      </c>
      <c r="F215" s="132" t="s">
        <v>571</v>
      </c>
      <c r="G215" s="133" t="s">
        <v>528</v>
      </c>
      <c r="H215" s="134">
        <v>425</v>
      </c>
      <c r="I215" s="135"/>
      <c r="J215" s="136">
        <f t="shared" si="20"/>
        <v>0</v>
      </c>
      <c r="K215" s="132" t="s">
        <v>1</v>
      </c>
      <c r="L215" s="32"/>
      <c r="M215" s="137" t="s">
        <v>1</v>
      </c>
      <c r="N215" s="138" t="s">
        <v>45</v>
      </c>
      <c r="P215" s="139">
        <f t="shared" si="21"/>
        <v>0</v>
      </c>
      <c r="Q215" s="139">
        <v>0</v>
      </c>
      <c r="R215" s="139">
        <f t="shared" si="22"/>
        <v>0</v>
      </c>
      <c r="S215" s="139">
        <v>0</v>
      </c>
      <c r="T215" s="140">
        <f t="shared" si="23"/>
        <v>0</v>
      </c>
      <c r="AR215" s="141" t="s">
        <v>253</v>
      </c>
      <c r="AT215" s="141" t="s">
        <v>249</v>
      </c>
      <c r="AU215" s="141" t="s">
        <v>89</v>
      </c>
      <c r="AY215" s="17" t="s">
        <v>248</v>
      </c>
      <c r="BE215" s="142">
        <f t="shared" si="24"/>
        <v>0</v>
      </c>
      <c r="BF215" s="142">
        <f t="shared" si="25"/>
        <v>0</v>
      </c>
      <c r="BG215" s="142">
        <f t="shared" si="26"/>
        <v>0</v>
      </c>
      <c r="BH215" s="142">
        <f t="shared" si="27"/>
        <v>0</v>
      </c>
      <c r="BI215" s="142">
        <f t="shared" si="28"/>
        <v>0</v>
      </c>
      <c r="BJ215" s="17" t="s">
        <v>87</v>
      </c>
      <c r="BK215" s="142">
        <f t="shared" si="29"/>
        <v>0</v>
      </c>
      <c r="BL215" s="17" t="s">
        <v>253</v>
      </c>
      <c r="BM215" s="141" t="s">
        <v>1488</v>
      </c>
    </row>
    <row r="216" spans="2:65" s="1" customFormat="1" ht="21.75" customHeight="1">
      <c r="B216" s="32"/>
      <c r="C216" s="130" t="s">
        <v>621</v>
      </c>
      <c r="D216" s="130" t="s">
        <v>249</v>
      </c>
      <c r="E216" s="131" t="s">
        <v>1489</v>
      </c>
      <c r="F216" s="132" t="s">
        <v>575</v>
      </c>
      <c r="G216" s="133" t="s">
        <v>528</v>
      </c>
      <c r="H216" s="134">
        <v>79</v>
      </c>
      <c r="I216" s="135"/>
      <c r="J216" s="136">
        <f t="shared" si="20"/>
        <v>0</v>
      </c>
      <c r="K216" s="132" t="s">
        <v>1</v>
      </c>
      <c r="L216" s="32"/>
      <c r="M216" s="137" t="s">
        <v>1</v>
      </c>
      <c r="N216" s="138" t="s">
        <v>45</v>
      </c>
      <c r="P216" s="139">
        <f t="shared" si="21"/>
        <v>0</v>
      </c>
      <c r="Q216" s="139">
        <v>0</v>
      </c>
      <c r="R216" s="139">
        <f t="shared" si="22"/>
        <v>0</v>
      </c>
      <c r="S216" s="139">
        <v>0</v>
      </c>
      <c r="T216" s="140">
        <f t="shared" si="23"/>
        <v>0</v>
      </c>
      <c r="AR216" s="141" t="s">
        <v>253</v>
      </c>
      <c r="AT216" s="141" t="s">
        <v>249</v>
      </c>
      <c r="AU216" s="141" t="s">
        <v>89</v>
      </c>
      <c r="AY216" s="17" t="s">
        <v>248</v>
      </c>
      <c r="BE216" s="142">
        <f t="shared" si="24"/>
        <v>0</v>
      </c>
      <c r="BF216" s="142">
        <f t="shared" si="25"/>
        <v>0</v>
      </c>
      <c r="BG216" s="142">
        <f t="shared" si="26"/>
        <v>0</v>
      </c>
      <c r="BH216" s="142">
        <f t="shared" si="27"/>
        <v>0</v>
      </c>
      <c r="BI216" s="142">
        <f t="shared" si="28"/>
        <v>0</v>
      </c>
      <c r="BJ216" s="17" t="s">
        <v>87</v>
      </c>
      <c r="BK216" s="142">
        <f t="shared" si="29"/>
        <v>0</v>
      </c>
      <c r="BL216" s="17" t="s">
        <v>253</v>
      </c>
      <c r="BM216" s="141" t="s">
        <v>1490</v>
      </c>
    </row>
    <row r="217" spans="2:65" s="1" customFormat="1" ht="24.2" customHeight="1">
      <c r="B217" s="32"/>
      <c r="C217" s="130" t="s">
        <v>625</v>
      </c>
      <c r="D217" s="130" t="s">
        <v>249</v>
      </c>
      <c r="E217" s="131" t="s">
        <v>1491</v>
      </c>
      <c r="F217" s="132" t="s">
        <v>583</v>
      </c>
      <c r="G217" s="133" t="s">
        <v>528</v>
      </c>
      <c r="H217" s="134">
        <v>258</v>
      </c>
      <c r="I217" s="135"/>
      <c r="J217" s="136">
        <f t="shared" si="20"/>
        <v>0</v>
      </c>
      <c r="K217" s="132" t="s">
        <v>1</v>
      </c>
      <c r="L217" s="32"/>
      <c r="M217" s="137" t="s">
        <v>1</v>
      </c>
      <c r="N217" s="138" t="s">
        <v>45</v>
      </c>
      <c r="P217" s="139">
        <f t="shared" si="21"/>
        <v>0</v>
      </c>
      <c r="Q217" s="139">
        <v>0</v>
      </c>
      <c r="R217" s="139">
        <f t="shared" si="22"/>
        <v>0</v>
      </c>
      <c r="S217" s="139">
        <v>0</v>
      </c>
      <c r="T217" s="140">
        <f t="shared" si="23"/>
        <v>0</v>
      </c>
      <c r="AR217" s="141" t="s">
        <v>253</v>
      </c>
      <c r="AT217" s="141" t="s">
        <v>249</v>
      </c>
      <c r="AU217" s="141" t="s">
        <v>89</v>
      </c>
      <c r="AY217" s="17" t="s">
        <v>248</v>
      </c>
      <c r="BE217" s="142">
        <f t="shared" si="24"/>
        <v>0</v>
      </c>
      <c r="BF217" s="142">
        <f t="shared" si="25"/>
        <v>0</v>
      </c>
      <c r="BG217" s="142">
        <f t="shared" si="26"/>
        <v>0</v>
      </c>
      <c r="BH217" s="142">
        <f t="shared" si="27"/>
        <v>0</v>
      </c>
      <c r="BI217" s="142">
        <f t="shared" si="28"/>
        <v>0</v>
      </c>
      <c r="BJ217" s="17" t="s">
        <v>87</v>
      </c>
      <c r="BK217" s="142">
        <f t="shared" si="29"/>
        <v>0</v>
      </c>
      <c r="BL217" s="17" t="s">
        <v>253</v>
      </c>
      <c r="BM217" s="141" t="s">
        <v>1492</v>
      </c>
    </row>
    <row r="218" spans="2:65" s="1" customFormat="1" ht="16.5" customHeight="1">
      <c r="B218" s="32"/>
      <c r="C218" s="130" t="s">
        <v>629</v>
      </c>
      <c r="D218" s="130" t="s">
        <v>249</v>
      </c>
      <c r="E218" s="131" t="s">
        <v>1493</v>
      </c>
      <c r="F218" s="132" t="s">
        <v>1126</v>
      </c>
      <c r="G218" s="133" t="s">
        <v>252</v>
      </c>
      <c r="H218" s="134">
        <v>2</v>
      </c>
      <c r="I218" s="135"/>
      <c r="J218" s="136">
        <f t="shared" si="20"/>
        <v>0</v>
      </c>
      <c r="K218" s="132" t="s">
        <v>1</v>
      </c>
      <c r="L218" s="32"/>
      <c r="M218" s="137" t="s">
        <v>1</v>
      </c>
      <c r="N218" s="138" t="s">
        <v>45</v>
      </c>
      <c r="P218" s="139">
        <f t="shared" si="21"/>
        <v>0</v>
      </c>
      <c r="Q218" s="139">
        <v>0</v>
      </c>
      <c r="R218" s="139">
        <f t="shared" si="22"/>
        <v>0</v>
      </c>
      <c r="S218" s="139">
        <v>0</v>
      </c>
      <c r="T218" s="140">
        <f t="shared" si="23"/>
        <v>0</v>
      </c>
      <c r="AR218" s="141" t="s">
        <v>253</v>
      </c>
      <c r="AT218" s="141" t="s">
        <v>249</v>
      </c>
      <c r="AU218" s="141" t="s">
        <v>89</v>
      </c>
      <c r="AY218" s="17" t="s">
        <v>248</v>
      </c>
      <c r="BE218" s="142">
        <f t="shared" si="24"/>
        <v>0</v>
      </c>
      <c r="BF218" s="142">
        <f t="shared" si="25"/>
        <v>0</v>
      </c>
      <c r="BG218" s="142">
        <f t="shared" si="26"/>
        <v>0</v>
      </c>
      <c r="BH218" s="142">
        <f t="shared" si="27"/>
        <v>0</v>
      </c>
      <c r="BI218" s="142">
        <f t="shared" si="28"/>
        <v>0</v>
      </c>
      <c r="BJ218" s="17" t="s">
        <v>87</v>
      </c>
      <c r="BK218" s="142">
        <f t="shared" si="29"/>
        <v>0</v>
      </c>
      <c r="BL218" s="17" t="s">
        <v>253</v>
      </c>
      <c r="BM218" s="141" t="s">
        <v>1494</v>
      </c>
    </row>
    <row r="219" spans="2:65" s="1" customFormat="1" ht="24.2" customHeight="1">
      <c r="B219" s="32"/>
      <c r="C219" s="130" t="s">
        <v>633</v>
      </c>
      <c r="D219" s="130" t="s">
        <v>249</v>
      </c>
      <c r="E219" s="131" t="s">
        <v>1495</v>
      </c>
      <c r="F219" s="132" t="s">
        <v>591</v>
      </c>
      <c r="G219" s="133" t="s">
        <v>528</v>
      </c>
      <c r="H219" s="134">
        <v>50</v>
      </c>
      <c r="I219" s="135"/>
      <c r="J219" s="136">
        <f t="shared" si="20"/>
        <v>0</v>
      </c>
      <c r="K219" s="132" t="s">
        <v>1</v>
      </c>
      <c r="L219" s="32"/>
      <c r="M219" s="137" t="s">
        <v>1</v>
      </c>
      <c r="N219" s="138" t="s">
        <v>45</v>
      </c>
      <c r="P219" s="139">
        <f t="shared" si="21"/>
        <v>0</v>
      </c>
      <c r="Q219" s="139">
        <v>0</v>
      </c>
      <c r="R219" s="139">
        <f t="shared" si="22"/>
        <v>0</v>
      </c>
      <c r="S219" s="139">
        <v>0</v>
      </c>
      <c r="T219" s="140">
        <f t="shared" si="23"/>
        <v>0</v>
      </c>
      <c r="AR219" s="141" t="s">
        <v>253</v>
      </c>
      <c r="AT219" s="141" t="s">
        <v>249</v>
      </c>
      <c r="AU219" s="141" t="s">
        <v>89</v>
      </c>
      <c r="AY219" s="17" t="s">
        <v>248</v>
      </c>
      <c r="BE219" s="142">
        <f t="shared" si="24"/>
        <v>0</v>
      </c>
      <c r="BF219" s="142">
        <f t="shared" si="25"/>
        <v>0</v>
      </c>
      <c r="BG219" s="142">
        <f t="shared" si="26"/>
        <v>0</v>
      </c>
      <c r="BH219" s="142">
        <f t="shared" si="27"/>
        <v>0</v>
      </c>
      <c r="BI219" s="142">
        <f t="shared" si="28"/>
        <v>0</v>
      </c>
      <c r="BJ219" s="17" t="s">
        <v>87</v>
      </c>
      <c r="BK219" s="142">
        <f t="shared" si="29"/>
        <v>0</v>
      </c>
      <c r="BL219" s="17" t="s">
        <v>253</v>
      </c>
      <c r="BM219" s="141" t="s">
        <v>1496</v>
      </c>
    </row>
    <row r="220" spans="2:65" s="1" customFormat="1" ht="24.2" customHeight="1">
      <c r="B220" s="32"/>
      <c r="C220" s="130" t="s">
        <v>637</v>
      </c>
      <c r="D220" s="130" t="s">
        <v>249</v>
      </c>
      <c r="E220" s="131" t="s">
        <v>1497</v>
      </c>
      <c r="F220" s="132" t="s">
        <v>595</v>
      </c>
      <c r="G220" s="133" t="s">
        <v>252</v>
      </c>
      <c r="H220" s="134">
        <v>50</v>
      </c>
      <c r="I220" s="135"/>
      <c r="J220" s="136">
        <f t="shared" si="20"/>
        <v>0</v>
      </c>
      <c r="K220" s="132" t="s">
        <v>1</v>
      </c>
      <c r="L220" s="32"/>
      <c r="M220" s="137" t="s">
        <v>1</v>
      </c>
      <c r="N220" s="138" t="s">
        <v>45</v>
      </c>
      <c r="P220" s="139">
        <f t="shared" si="21"/>
        <v>0</v>
      </c>
      <c r="Q220" s="139">
        <v>0</v>
      </c>
      <c r="R220" s="139">
        <f t="shared" si="22"/>
        <v>0</v>
      </c>
      <c r="S220" s="139">
        <v>0</v>
      </c>
      <c r="T220" s="140">
        <f t="shared" si="23"/>
        <v>0</v>
      </c>
      <c r="AR220" s="141" t="s">
        <v>253</v>
      </c>
      <c r="AT220" s="141" t="s">
        <v>249</v>
      </c>
      <c r="AU220" s="141" t="s">
        <v>89</v>
      </c>
      <c r="AY220" s="17" t="s">
        <v>248</v>
      </c>
      <c r="BE220" s="142">
        <f t="shared" si="24"/>
        <v>0</v>
      </c>
      <c r="BF220" s="142">
        <f t="shared" si="25"/>
        <v>0</v>
      </c>
      <c r="BG220" s="142">
        <f t="shared" si="26"/>
        <v>0</v>
      </c>
      <c r="BH220" s="142">
        <f t="shared" si="27"/>
        <v>0</v>
      </c>
      <c r="BI220" s="142">
        <f t="shared" si="28"/>
        <v>0</v>
      </c>
      <c r="BJ220" s="17" t="s">
        <v>87</v>
      </c>
      <c r="BK220" s="142">
        <f t="shared" si="29"/>
        <v>0</v>
      </c>
      <c r="BL220" s="17" t="s">
        <v>253</v>
      </c>
      <c r="BM220" s="141" t="s">
        <v>1498</v>
      </c>
    </row>
    <row r="221" spans="2:65" s="1" customFormat="1" ht="16.5" customHeight="1">
      <c r="B221" s="32"/>
      <c r="C221" s="130" t="s">
        <v>641</v>
      </c>
      <c r="D221" s="130" t="s">
        <v>249</v>
      </c>
      <c r="E221" s="131" t="s">
        <v>1499</v>
      </c>
      <c r="F221" s="132" t="s">
        <v>607</v>
      </c>
      <c r="G221" s="133" t="s">
        <v>528</v>
      </c>
      <c r="H221" s="134">
        <v>200</v>
      </c>
      <c r="I221" s="135"/>
      <c r="J221" s="136">
        <f t="shared" si="20"/>
        <v>0</v>
      </c>
      <c r="K221" s="132" t="s">
        <v>1</v>
      </c>
      <c r="L221" s="32"/>
      <c r="M221" s="137" t="s">
        <v>1</v>
      </c>
      <c r="N221" s="138" t="s">
        <v>45</v>
      </c>
      <c r="P221" s="139">
        <f t="shared" si="21"/>
        <v>0</v>
      </c>
      <c r="Q221" s="139">
        <v>0</v>
      </c>
      <c r="R221" s="139">
        <f t="shared" si="22"/>
        <v>0</v>
      </c>
      <c r="S221" s="139">
        <v>0</v>
      </c>
      <c r="T221" s="140">
        <f t="shared" si="23"/>
        <v>0</v>
      </c>
      <c r="AR221" s="141" t="s">
        <v>253</v>
      </c>
      <c r="AT221" s="141" t="s">
        <v>249</v>
      </c>
      <c r="AU221" s="141" t="s">
        <v>89</v>
      </c>
      <c r="AY221" s="17" t="s">
        <v>248</v>
      </c>
      <c r="BE221" s="142">
        <f t="shared" si="24"/>
        <v>0</v>
      </c>
      <c r="BF221" s="142">
        <f t="shared" si="25"/>
        <v>0</v>
      </c>
      <c r="BG221" s="142">
        <f t="shared" si="26"/>
        <v>0</v>
      </c>
      <c r="BH221" s="142">
        <f t="shared" si="27"/>
        <v>0</v>
      </c>
      <c r="BI221" s="142">
        <f t="shared" si="28"/>
        <v>0</v>
      </c>
      <c r="BJ221" s="17" t="s">
        <v>87</v>
      </c>
      <c r="BK221" s="142">
        <f t="shared" si="29"/>
        <v>0</v>
      </c>
      <c r="BL221" s="17" t="s">
        <v>253</v>
      </c>
      <c r="BM221" s="141" t="s">
        <v>1500</v>
      </c>
    </row>
    <row r="222" spans="2:65" s="1" customFormat="1" ht="16.5" customHeight="1">
      <c r="B222" s="32"/>
      <c r="C222" s="130" t="s">
        <v>645</v>
      </c>
      <c r="D222" s="130" t="s">
        <v>249</v>
      </c>
      <c r="E222" s="131" t="s">
        <v>1501</v>
      </c>
      <c r="F222" s="132" t="s">
        <v>1502</v>
      </c>
      <c r="G222" s="133" t="s">
        <v>528</v>
      </c>
      <c r="H222" s="134">
        <v>20</v>
      </c>
      <c r="I222" s="135"/>
      <c r="J222" s="136">
        <f t="shared" si="20"/>
        <v>0</v>
      </c>
      <c r="K222" s="132" t="s">
        <v>1</v>
      </c>
      <c r="L222" s="32"/>
      <c r="M222" s="137" t="s">
        <v>1</v>
      </c>
      <c r="N222" s="138" t="s">
        <v>45</v>
      </c>
      <c r="P222" s="139">
        <f t="shared" si="21"/>
        <v>0</v>
      </c>
      <c r="Q222" s="139">
        <v>0</v>
      </c>
      <c r="R222" s="139">
        <f t="shared" si="22"/>
        <v>0</v>
      </c>
      <c r="S222" s="139">
        <v>0</v>
      </c>
      <c r="T222" s="140">
        <f t="shared" si="23"/>
        <v>0</v>
      </c>
      <c r="AR222" s="141" t="s">
        <v>253</v>
      </c>
      <c r="AT222" s="141" t="s">
        <v>249</v>
      </c>
      <c r="AU222" s="141" t="s">
        <v>89</v>
      </c>
      <c r="AY222" s="17" t="s">
        <v>248</v>
      </c>
      <c r="BE222" s="142">
        <f t="shared" si="24"/>
        <v>0</v>
      </c>
      <c r="BF222" s="142">
        <f t="shared" si="25"/>
        <v>0</v>
      </c>
      <c r="BG222" s="142">
        <f t="shared" si="26"/>
        <v>0</v>
      </c>
      <c r="BH222" s="142">
        <f t="shared" si="27"/>
        <v>0</v>
      </c>
      <c r="BI222" s="142">
        <f t="shared" si="28"/>
        <v>0</v>
      </c>
      <c r="BJ222" s="17" t="s">
        <v>87</v>
      </c>
      <c r="BK222" s="142">
        <f t="shared" si="29"/>
        <v>0</v>
      </c>
      <c r="BL222" s="17" t="s">
        <v>253</v>
      </c>
      <c r="BM222" s="141" t="s">
        <v>1503</v>
      </c>
    </row>
    <row r="223" spans="2:65" s="1" customFormat="1" ht="16.5" customHeight="1">
      <c r="B223" s="32"/>
      <c r="C223" s="130" t="s">
        <v>650</v>
      </c>
      <c r="D223" s="130" t="s">
        <v>249</v>
      </c>
      <c r="E223" s="131" t="s">
        <v>1504</v>
      </c>
      <c r="F223" s="132" t="s">
        <v>611</v>
      </c>
      <c r="G223" s="133" t="s">
        <v>258</v>
      </c>
      <c r="H223" s="134">
        <v>1</v>
      </c>
      <c r="I223" s="135"/>
      <c r="J223" s="136">
        <f t="shared" si="20"/>
        <v>0</v>
      </c>
      <c r="K223" s="132" t="s">
        <v>1</v>
      </c>
      <c r="L223" s="32"/>
      <c r="M223" s="137" t="s">
        <v>1</v>
      </c>
      <c r="N223" s="138" t="s">
        <v>45</v>
      </c>
      <c r="P223" s="139">
        <f t="shared" si="21"/>
        <v>0</v>
      </c>
      <c r="Q223" s="139">
        <v>0</v>
      </c>
      <c r="R223" s="139">
        <f t="shared" si="22"/>
        <v>0</v>
      </c>
      <c r="S223" s="139">
        <v>0</v>
      </c>
      <c r="T223" s="140">
        <f t="shared" si="23"/>
        <v>0</v>
      </c>
      <c r="AR223" s="141" t="s">
        <v>253</v>
      </c>
      <c r="AT223" s="141" t="s">
        <v>249</v>
      </c>
      <c r="AU223" s="141" t="s">
        <v>89</v>
      </c>
      <c r="AY223" s="17" t="s">
        <v>248</v>
      </c>
      <c r="BE223" s="142">
        <f t="shared" si="24"/>
        <v>0</v>
      </c>
      <c r="BF223" s="142">
        <f t="shared" si="25"/>
        <v>0</v>
      </c>
      <c r="BG223" s="142">
        <f t="shared" si="26"/>
        <v>0</v>
      </c>
      <c r="BH223" s="142">
        <f t="shared" si="27"/>
        <v>0</v>
      </c>
      <c r="BI223" s="142">
        <f t="shared" si="28"/>
        <v>0</v>
      </c>
      <c r="BJ223" s="17" t="s">
        <v>87</v>
      </c>
      <c r="BK223" s="142">
        <f t="shared" si="29"/>
        <v>0</v>
      </c>
      <c r="BL223" s="17" t="s">
        <v>253</v>
      </c>
      <c r="BM223" s="141" t="s">
        <v>1505</v>
      </c>
    </row>
    <row r="224" spans="2:65" s="1" customFormat="1" ht="16.5" customHeight="1">
      <c r="B224" s="32"/>
      <c r="C224" s="130" t="s">
        <v>654</v>
      </c>
      <c r="D224" s="130" t="s">
        <v>249</v>
      </c>
      <c r="E224" s="131" t="s">
        <v>1506</v>
      </c>
      <c r="F224" s="132" t="s">
        <v>1507</v>
      </c>
      <c r="G224" s="133" t="s">
        <v>252</v>
      </c>
      <c r="H224" s="134">
        <v>1</v>
      </c>
      <c r="I224" s="135"/>
      <c r="J224" s="136">
        <f t="shared" si="20"/>
        <v>0</v>
      </c>
      <c r="K224" s="132" t="s">
        <v>1</v>
      </c>
      <c r="L224" s="32"/>
      <c r="M224" s="137" t="s">
        <v>1</v>
      </c>
      <c r="N224" s="138" t="s">
        <v>45</v>
      </c>
      <c r="P224" s="139">
        <f t="shared" si="21"/>
        <v>0</v>
      </c>
      <c r="Q224" s="139">
        <v>0</v>
      </c>
      <c r="R224" s="139">
        <f t="shared" si="22"/>
        <v>0</v>
      </c>
      <c r="S224" s="139">
        <v>0</v>
      </c>
      <c r="T224" s="140">
        <f t="shared" si="23"/>
        <v>0</v>
      </c>
      <c r="AR224" s="141" t="s">
        <v>253</v>
      </c>
      <c r="AT224" s="141" t="s">
        <v>249</v>
      </c>
      <c r="AU224" s="141" t="s">
        <v>89</v>
      </c>
      <c r="AY224" s="17" t="s">
        <v>248</v>
      </c>
      <c r="BE224" s="142">
        <f t="shared" si="24"/>
        <v>0</v>
      </c>
      <c r="BF224" s="142">
        <f t="shared" si="25"/>
        <v>0</v>
      </c>
      <c r="BG224" s="142">
        <f t="shared" si="26"/>
        <v>0</v>
      </c>
      <c r="BH224" s="142">
        <f t="shared" si="27"/>
        <v>0</v>
      </c>
      <c r="BI224" s="142">
        <f t="shared" si="28"/>
        <v>0</v>
      </c>
      <c r="BJ224" s="17" t="s">
        <v>87</v>
      </c>
      <c r="BK224" s="142">
        <f t="shared" si="29"/>
        <v>0</v>
      </c>
      <c r="BL224" s="17" t="s">
        <v>253</v>
      </c>
      <c r="BM224" s="141" t="s">
        <v>1508</v>
      </c>
    </row>
    <row r="225" spans="2:65" s="1" customFormat="1" ht="16.5" customHeight="1">
      <c r="B225" s="32"/>
      <c r="C225" s="130" t="s">
        <v>659</v>
      </c>
      <c r="D225" s="130" t="s">
        <v>249</v>
      </c>
      <c r="E225" s="131" t="s">
        <v>1509</v>
      </c>
      <c r="F225" s="132" t="s">
        <v>623</v>
      </c>
      <c r="G225" s="133" t="s">
        <v>252</v>
      </c>
      <c r="H225" s="134">
        <v>18</v>
      </c>
      <c r="I225" s="135"/>
      <c r="J225" s="136">
        <f t="shared" si="20"/>
        <v>0</v>
      </c>
      <c r="K225" s="132" t="s">
        <v>1</v>
      </c>
      <c r="L225" s="32"/>
      <c r="M225" s="137" t="s">
        <v>1</v>
      </c>
      <c r="N225" s="138" t="s">
        <v>45</v>
      </c>
      <c r="P225" s="139">
        <f t="shared" si="21"/>
        <v>0</v>
      </c>
      <c r="Q225" s="139">
        <v>0</v>
      </c>
      <c r="R225" s="139">
        <f t="shared" si="22"/>
        <v>0</v>
      </c>
      <c r="S225" s="139">
        <v>0</v>
      </c>
      <c r="T225" s="140">
        <f t="shared" si="23"/>
        <v>0</v>
      </c>
      <c r="AR225" s="141" t="s">
        <v>253</v>
      </c>
      <c r="AT225" s="141" t="s">
        <v>249</v>
      </c>
      <c r="AU225" s="141" t="s">
        <v>89</v>
      </c>
      <c r="AY225" s="17" t="s">
        <v>248</v>
      </c>
      <c r="BE225" s="142">
        <f t="shared" si="24"/>
        <v>0</v>
      </c>
      <c r="BF225" s="142">
        <f t="shared" si="25"/>
        <v>0</v>
      </c>
      <c r="BG225" s="142">
        <f t="shared" si="26"/>
        <v>0</v>
      </c>
      <c r="BH225" s="142">
        <f t="shared" si="27"/>
        <v>0</v>
      </c>
      <c r="BI225" s="142">
        <f t="shared" si="28"/>
        <v>0</v>
      </c>
      <c r="BJ225" s="17" t="s">
        <v>87</v>
      </c>
      <c r="BK225" s="142">
        <f t="shared" si="29"/>
        <v>0</v>
      </c>
      <c r="BL225" s="17" t="s">
        <v>253</v>
      </c>
      <c r="BM225" s="141" t="s">
        <v>1510</v>
      </c>
    </row>
    <row r="226" spans="2:65" s="1" customFormat="1" ht="16.5" customHeight="1">
      <c r="B226" s="32"/>
      <c r="C226" s="130" t="s">
        <v>663</v>
      </c>
      <c r="D226" s="130" t="s">
        <v>249</v>
      </c>
      <c r="E226" s="131" t="s">
        <v>1511</v>
      </c>
      <c r="F226" s="132" t="s">
        <v>1512</v>
      </c>
      <c r="G226" s="133" t="s">
        <v>252</v>
      </c>
      <c r="H226" s="134">
        <v>7</v>
      </c>
      <c r="I226" s="135"/>
      <c r="J226" s="136">
        <f t="shared" si="20"/>
        <v>0</v>
      </c>
      <c r="K226" s="132" t="s">
        <v>1</v>
      </c>
      <c r="L226" s="32"/>
      <c r="M226" s="137" t="s">
        <v>1</v>
      </c>
      <c r="N226" s="138" t="s">
        <v>45</v>
      </c>
      <c r="P226" s="139">
        <f t="shared" si="21"/>
        <v>0</v>
      </c>
      <c r="Q226" s="139">
        <v>0</v>
      </c>
      <c r="R226" s="139">
        <f t="shared" si="22"/>
        <v>0</v>
      </c>
      <c r="S226" s="139">
        <v>0</v>
      </c>
      <c r="T226" s="140">
        <f t="shared" si="23"/>
        <v>0</v>
      </c>
      <c r="AR226" s="141" t="s">
        <v>253</v>
      </c>
      <c r="AT226" s="141" t="s">
        <v>249</v>
      </c>
      <c r="AU226" s="141" t="s">
        <v>89</v>
      </c>
      <c r="AY226" s="17" t="s">
        <v>248</v>
      </c>
      <c r="BE226" s="142">
        <f t="shared" si="24"/>
        <v>0</v>
      </c>
      <c r="BF226" s="142">
        <f t="shared" si="25"/>
        <v>0</v>
      </c>
      <c r="BG226" s="142">
        <f t="shared" si="26"/>
        <v>0</v>
      </c>
      <c r="BH226" s="142">
        <f t="shared" si="27"/>
        <v>0</v>
      </c>
      <c r="BI226" s="142">
        <f t="shared" si="28"/>
        <v>0</v>
      </c>
      <c r="BJ226" s="17" t="s">
        <v>87</v>
      </c>
      <c r="BK226" s="142">
        <f t="shared" si="29"/>
        <v>0</v>
      </c>
      <c r="BL226" s="17" t="s">
        <v>253</v>
      </c>
      <c r="BM226" s="141" t="s">
        <v>1513</v>
      </c>
    </row>
    <row r="227" spans="2:65" s="1" customFormat="1" ht="21.75" customHeight="1">
      <c r="B227" s="32"/>
      <c r="C227" s="130" t="s">
        <v>667</v>
      </c>
      <c r="D227" s="130" t="s">
        <v>249</v>
      </c>
      <c r="E227" s="131" t="s">
        <v>1514</v>
      </c>
      <c r="F227" s="132" t="s">
        <v>627</v>
      </c>
      <c r="G227" s="133" t="s">
        <v>252</v>
      </c>
      <c r="H227" s="134">
        <v>7</v>
      </c>
      <c r="I227" s="135"/>
      <c r="J227" s="136">
        <f t="shared" si="20"/>
        <v>0</v>
      </c>
      <c r="K227" s="132" t="s">
        <v>1</v>
      </c>
      <c r="L227" s="32"/>
      <c r="M227" s="137" t="s">
        <v>1</v>
      </c>
      <c r="N227" s="138" t="s">
        <v>45</v>
      </c>
      <c r="P227" s="139">
        <f t="shared" si="21"/>
        <v>0</v>
      </c>
      <c r="Q227" s="139">
        <v>0</v>
      </c>
      <c r="R227" s="139">
        <f t="shared" si="22"/>
        <v>0</v>
      </c>
      <c r="S227" s="139">
        <v>0</v>
      </c>
      <c r="T227" s="140">
        <f t="shared" si="23"/>
        <v>0</v>
      </c>
      <c r="AR227" s="141" t="s">
        <v>253</v>
      </c>
      <c r="AT227" s="141" t="s">
        <v>249</v>
      </c>
      <c r="AU227" s="141" t="s">
        <v>89</v>
      </c>
      <c r="AY227" s="17" t="s">
        <v>248</v>
      </c>
      <c r="BE227" s="142">
        <f t="shared" si="24"/>
        <v>0</v>
      </c>
      <c r="BF227" s="142">
        <f t="shared" si="25"/>
        <v>0</v>
      </c>
      <c r="BG227" s="142">
        <f t="shared" si="26"/>
        <v>0</v>
      </c>
      <c r="BH227" s="142">
        <f t="shared" si="27"/>
        <v>0</v>
      </c>
      <c r="BI227" s="142">
        <f t="shared" si="28"/>
        <v>0</v>
      </c>
      <c r="BJ227" s="17" t="s">
        <v>87</v>
      </c>
      <c r="BK227" s="142">
        <f t="shared" si="29"/>
        <v>0</v>
      </c>
      <c r="BL227" s="17" t="s">
        <v>253</v>
      </c>
      <c r="BM227" s="141" t="s">
        <v>1515</v>
      </c>
    </row>
    <row r="228" spans="2:65" s="1" customFormat="1" ht="21.75" customHeight="1">
      <c r="B228" s="32"/>
      <c r="C228" s="130" t="s">
        <v>671</v>
      </c>
      <c r="D228" s="130" t="s">
        <v>249</v>
      </c>
      <c r="E228" s="131" t="s">
        <v>1516</v>
      </c>
      <c r="F228" s="132" t="s">
        <v>635</v>
      </c>
      <c r="G228" s="133" t="s">
        <v>252</v>
      </c>
      <c r="H228" s="134">
        <v>14</v>
      </c>
      <c r="I228" s="135"/>
      <c r="J228" s="136">
        <f t="shared" si="20"/>
        <v>0</v>
      </c>
      <c r="K228" s="132" t="s">
        <v>1</v>
      </c>
      <c r="L228" s="32"/>
      <c r="M228" s="137" t="s">
        <v>1</v>
      </c>
      <c r="N228" s="138" t="s">
        <v>45</v>
      </c>
      <c r="P228" s="139">
        <f t="shared" si="21"/>
        <v>0</v>
      </c>
      <c r="Q228" s="139">
        <v>0</v>
      </c>
      <c r="R228" s="139">
        <f t="shared" si="22"/>
        <v>0</v>
      </c>
      <c r="S228" s="139">
        <v>0</v>
      </c>
      <c r="T228" s="140">
        <f t="shared" si="23"/>
        <v>0</v>
      </c>
      <c r="AR228" s="141" t="s">
        <v>253</v>
      </c>
      <c r="AT228" s="141" t="s">
        <v>249</v>
      </c>
      <c r="AU228" s="141" t="s">
        <v>89</v>
      </c>
      <c r="AY228" s="17" t="s">
        <v>248</v>
      </c>
      <c r="BE228" s="142">
        <f t="shared" si="24"/>
        <v>0</v>
      </c>
      <c r="BF228" s="142">
        <f t="shared" si="25"/>
        <v>0</v>
      </c>
      <c r="BG228" s="142">
        <f t="shared" si="26"/>
        <v>0</v>
      </c>
      <c r="BH228" s="142">
        <f t="shared" si="27"/>
        <v>0</v>
      </c>
      <c r="BI228" s="142">
        <f t="shared" si="28"/>
        <v>0</v>
      </c>
      <c r="BJ228" s="17" t="s">
        <v>87</v>
      </c>
      <c r="BK228" s="142">
        <f t="shared" si="29"/>
        <v>0</v>
      </c>
      <c r="BL228" s="17" t="s">
        <v>253</v>
      </c>
      <c r="BM228" s="141" t="s">
        <v>1517</v>
      </c>
    </row>
    <row r="229" spans="2:65" s="1" customFormat="1" ht="21.75" customHeight="1">
      <c r="B229" s="32"/>
      <c r="C229" s="130" t="s">
        <v>675</v>
      </c>
      <c r="D229" s="130" t="s">
        <v>249</v>
      </c>
      <c r="E229" s="131" t="s">
        <v>1518</v>
      </c>
      <c r="F229" s="132" t="s">
        <v>639</v>
      </c>
      <c r="G229" s="133" t="s">
        <v>252</v>
      </c>
      <c r="H229" s="134">
        <v>16</v>
      </c>
      <c r="I229" s="135"/>
      <c r="J229" s="136">
        <f t="shared" si="20"/>
        <v>0</v>
      </c>
      <c r="K229" s="132" t="s">
        <v>1</v>
      </c>
      <c r="L229" s="32"/>
      <c r="M229" s="137" t="s">
        <v>1</v>
      </c>
      <c r="N229" s="138" t="s">
        <v>45</v>
      </c>
      <c r="P229" s="139">
        <f t="shared" si="21"/>
        <v>0</v>
      </c>
      <c r="Q229" s="139">
        <v>0</v>
      </c>
      <c r="R229" s="139">
        <f t="shared" si="22"/>
        <v>0</v>
      </c>
      <c r="S229" s="139">
        <v>0</v>
      </c>
      <c r="T229" s="140">
        <f t="shared" si="23"/>
        <v>0</v>
      </c>
      <c r="AR229" s="141" t="s">
        <v>253</v>
      </c>
      <c r="AT229" s="141" t="s">
        <v>249</v>
      </c>
      <c r="AU229" s="141" t="s">
        <v>89</v>
      </c>
      <c r="AY229" s="17" t="s">
        <v>248</v>
      </c>
      <c r="BE229" s="142">
        <f t="shared" si="24"/>
        <v>0</v>
      </c>
      <c r="BF229" s="142">
        <f t="shared" si="25"/>
        <v>0</v>
      </c>
      <c r="BG229" s="142">
        <f t="shared" si="26"/>
        <v>0</v>
      </c>
      <c r="BH229" s="142">
        <f t="shared" si="27"/>
        <v>0</v>
      </c>
      <c r="BI229" s="142">
        <f t="shared" si="28"/>
        <v>0</v>
      </c>
      <c r="BJ229" s="17" t="s">
        <v>87</v>
      </c>
      <c r="BK229" s="142">
        <f t="shared" si="29"/>
        <v>0</v>
      </c>
      <c r="BL229" s="17" t="s">
        <v>253</v>
      </c>
      <c r="BM229" s="141" t="s">
        <v>1519</v>
      </c>
    </row>
    <row r="230" spans="2:65" s="1" customFormat="1" ht="24.2" customHeight="1">
      <c r="B230" s="32"/>
      <c r="C230" s="130" t="s">
        <v>679</v>
      </c>
      <c r="D230" s="130" t="s">
        <v>249</v>
      </c>
      <c r="E230" s="131" t="s">
        <v>1520</v>
      </c>
      <c r="F230" s="132" t="s">
        <v>643</v>
      </c>
      <c r="G230" s="133" t="s">
        <v>252</v>
      </c>
      <c r="H230" s="134">
        <v>14</v>
      </c>
      <c r="I230" s="135"/>
      <c r="J230" s="136">
        <f t="shared" si="20"/>
        <v>0</v>
      </c>
      <c r="K230" s="132" t="s">
        <v>1</v>
      </c>
      <c r="L230" s="32"/>
      <c r="M230" s="137" t="s">
        <v>1</v>
      </c>
      <c r="N230" s="138" t="s">
        <v>45</v>
      </c>
      <c r="P230" s="139">
        <f t="shared" si="21"/>
        <v>0</v>
      </c>
      <c r="Q230" s="139">
        <v>0</v>
      </c>
      <c r="R230" s="139">
        <f t="shared" si="22"/>
        <v>0</v>
      </c>
      <c r="S230" s="139">
        <v>0</v>
      </c>
      <c r="T230" s="140">
        <f t="shared" si="23"/>
        <v>0</v>
      </c>
      <c r="AR230" s="141" t="s">
        <v>253</v>
      </c>
      <c r="AT230" s="141" t="s">
        <v>249</v>
      </c>
      <c r="AU230" s="141" t="s">
        <v>89</v>
      </c>
      <c r="AY230" s="17" t="s">
        <v>248</v>
      </c>
      <c r="BE230" s="142">
        <f t="shared" si="24"/>
        <v>0</v>
      </c>
      <c r="BF230" s="142">
        <f t="shared" si="25"/>
        <v>0</v>
      </c>
      <c r="BG230" s="142">
        <f t="shared" si="26"/>
        <v>0</v>
      </c>
      <c r="BH230" s="142">
        <f t="shared" si="27"/>
        <v>0</v>
      </c>
      <c r="BI230" s="142">
        <f t="shared" si="28"/>
        <v>0</v>
      </c>
      <c r="BJ230" s="17" t="s">
        <v>87</v>
      </c>
      <c r="BK230" s="142">
        <f t="shared" si="29"/>
        <v>0</v>
      </c>
      <c r="BL230" s="17" t="s">
        <v>253</v>
      </c>
      <c r="BM230" s="141" t="s">
        <v>1521</v>
      </c>
    </row>
    <row r="231" spans="2:65" s="1" customFormat="1" ht="21.75" customHeight="1">
      <c r="B231" s="32"/>
      <c r="C231" s="130" t="s">
        <v>684</v>
      </c>
      <c r="D231" s="130" t="s">
        <v>249</v>
      </c>
      <c r="E231" s="131" t="s">
        <v>1522</v>
      </c>
      <c r="F231" s="132" t="s">
        <v>1523</v>
      </c>
      <c r="G231" s="133" t="s">
        <v>252</v>
      </c>
      <c r="H231" s="134">
        <v>10</v>
      </c>
      <c r="I231" s="135"/>
      <c r="J231" s="136">
        <f t="shared" si="20"/>
        <v>0</v>
      </c>
      <c r="K231" s="132" t="s">
        <v>1</v>
      </c>
      <c r="L231" s="32"/>
      <c r="M231" s="137" t="s">
        <v>1</v>
      </c>
      <c r="N231" s="138" t="s">
        <v>45</v>
      </c>
      <c r="P231" s="139">
        <f t="shared" si="21"/>
        <v>0</v>
      </c>
      <c r="Q231" s="139">
        <v>0</v>
      </c>
      <c r="R231" s="139">
        <f t="shared" si="22"/>
        <v>0</v>
      </c>
      <c r="S231" s="139">
        <v>0</v>
      </c>
      <c r="T231" s="140">
        <f t="shared" si="23"/>
        <v>0</v>
      </c>
      <c r="AR231" s="141" t="s">
        <v>253</v>
      </c>
      <c r="AT231" s="141" t="s">
        <v>249</v>
      </c>
      <c r="AU231" s="141" t="s">
        <v>89</v>
      </c>
      <c r="AY231" s="17" t="s">
        <v>248</v>
      </c>
      <c r="BE231" s="142">
        <f t="shared" si="24"/>
        <v>0</v>
      </c>
      <c r="BF231" s="142">
        <f t="shared" si="25"/>
        <v>0</v>
      </c>
      <c r="BG231" s="142">
        <f t="shared" si="26"/>
        <v>0</v>
      </c>
      <c r="BH231" s="142">
        <f t="shared" si="27"/>
        <v>0</v>
      </c>
      <c r="BI231" s="142">
        <f t="shared" si="28"/>
        <v>0</v>
      </c>
      <c r="BJ231" s="17" t="s">
        <v>87</v>
      </c>
      <c r="BK231" s="142">
        <f t="shared" si="29"/>
        <v>0</v>
      </c>
      <c r="BL231" s="17" t="s">
        <v>253</v>
      </c>
      <c r="BM231" s="141" t="s">
        <v>1524</v>
      </c>
    </row>
    <row r="232" spans="2:65" s="1" customFormat="1" ht="21.75" customHeight="1">
      <c r="B232" s="32"/>
      <c r="C232" s="130" t="s">
        <v>688</v>
      </c>
      <c r="D232" s="130" t="s">
        <v>249</v>
      </c>
      <c r="E232" s="131" t="s">
        <v>1525</v>
      </c>
      <c r="F232" s="132" t="s">
        <v>1526</v>
      </c>
      <c r="G232" s="133" t="s">
        <v>252</v>
      </c>
      <c r="H232" s="134">
        <v>3</v>
      </c>
      <c r="I232" s="135"/>
      <c r="J232" s="136">
        <f t="shared" si="20"/>
        <v>0</v>
      </c>
      <c r="K232" s="132" t="s">
        <v>1</v>
      </c>
      <c r="L232" s="32"/>
      <c r="M232" s="137" t="s">
        <v>1</v>
      </c>
      <c r="N232" s="138" t="s">
        <v>45</v>
      </c>
      <c r="P232" s="139">
        <f t="shared" si="21"/>
        <v>0</v>
      </c>
      <c r="Q232" s="139">
        <v>0</v>
      </c>
      <c r="R232" s="139">
        <f t="shared" si="22"/>
        <v>0</v>
      </c>
      <c r="S232" s="139">
        <v>0</v>
      </c>
      <c r="T232" s="140">
        <f t="shared" si="23"/>
        <v>0</v>
      </c>
      <c r="AR232" s="141" t="s">
        <v>253</v>
      </c>
      <c r="AT232" s="141" t="s">
        <v>249</v>
      </c>
      <c r="AU232" s="141" t="s">
        <v>89</v>
      </c>
      <c r="AY232" s="17" t="s">
        <v>248</v>
      </c>
      <c r="BE232" s="142">
        <f t="shared" si="24"/>
        <v>0</v>
      </c>
      <c r="BF232" s="142">
        <f t="shared" si="25"/>
        <v>0</v>
      </c>
      <c r="BG232" s="142">
        <f t="shared" si="26"/>
        <v>0</v>
      </c>
      <c r="BH232" s="142">
        <f t="shared" si="27"/>
        <v>0</v>
      </c>
      <c r="BI232" s="142">
        <f t="shared" si="28"/>
        <v>0</v>
      </c>
      <c r="BJ232" s="17" t="s">
        <v>87</v>
      </c>
      <c r="BK232" s="142">
        <f t="shared" si="29"/>
        <v>0</v>
      </c>
      <c r="BL232" s="17" t="s">
        <v>253</v>
      </c>
      <c r="BM232" s="141" t="s">
        <v>1527</v>
      </c>
    </row>
    <row r="233" spans="2:65" s="1" customFormat="1" ht="24.2" customHeight="1">
      <c r="B233" s="32"/>
      <c r="C233" s="130" t="s">
        <v>693</v>
      </c>
      <c r="D233" s="130" t="s">
        <v>249</v>
      </c>
      <c r="E233" s="131" t="s">
        <v>1528</v>
      </c>
      <c r="F233" s="132" t="s">
        <v>1529</v>
      </c>
      <c r="G233" s="133" t="s">
        <v>528</v>
      </c>
      <c r="H233" s="134">
        <v>30</v>
      </c>
      <c r="I233" s="135"/>
      <c r="J233" s="136">
        <f t="shared" si="20"/>
        <v>0</v>
      </c>
      <c r="K233" s="132" t="s">
        <v>1</v>
      </c>
      <c r="L233" s="32"/>
      <c r="M233" s="137" t="s">
        <v>1</v>
      </c>
      <c r="N233" s="138" t="s">
        <v>45</v>
      </c>
      <c r="P233" s="139">
        <f t="shared" si="21"/>
        <v>0</v>
      </c>
      <c r="Q233" s="139">
        <v>0</v>
      </c>
      <c r="R233" s="139">
        <f t="shared" si="22"/>
        <v>0</v>
      </c>
      <c r="S233" s="139">
        <v>0</v>
      </c>
      <c r="T233" s="140">
        <f t="shared" si="23"/>
        <v>0</v>
      </c>
      <c r="AR233" s="141" t="s">
        <v>253</v>
      </c>
      <c r="AT233" s="141" t="s">
        <v>249</v>
      </c>
      <c r="AU233" s="141" t="s">
        <v>89</v>
      </c>
      <c r="AY233" s="17" t="s">
        <v>248</v>
      </c>
      <c r="BE233" s="142">
        <f t="shared" si="24"/>
        <v>0</v>
      </c>
      <c r="BF233" s="142">
        <f t="shared" si="25"/>
        <v>0</v>
      </c>
      <c r="BG233" s="142">
        <f t="shared" si="26"/>
        <v>0</v>
      </c>
      <c r="BH233" s="142">
        <f t="shared" si="27"/>
        <v>0</v>
      </c>
      <c r="BI233" s="142">
        <f t="shared" si="28"/>
        <v>0</v>
      </c>
      <c r="BJ233" s="17" t="s">
        <v>87</v>
      </c>
      <c r="BK233" s="142">
        <f t="shared" si="29"/>
        <v>0</v>
      </c>
      <c r="BL233" s="17" t="s">
        <v>253</v>
      </c>
      <c r="BM233" s="141" t="s">
        <v>1530</v>
      </c>
    </row>
    <row r="234" spans="2:65" s="1" customFormat="1" ht="29.25">
      <c r="B234" s="32"/>
      <c r="D234" s="143" t="s">
        <v>255</v>
      </c>
      <c r="F234" s="144" t="s">
        <v>649</v>
      </c>
      <c r="I234" s="145"/>
      <c r="L234" s="32"/>
      <c r="M234" s="146"/>
      <c r="T234" s="56"/>
      <c r="AT234" s="17" t="s">
        <v>255</v>
      </c>
      <c r="AU234" s="17" t="s">
        <v>89</v>
      </c>
    </row>
    <row r="235" spans="2:65" s="1" customFormat="1" ht="24.2" customHeight="1">
      <c r="B235" s="32"/>
      <c r="C235" s="130" t="s">
        <v>697</v>
      </c>
      <c r="D235" s="130" t="s">
        <v>249</v>
      </c>
      <c r="E235" s="131" t="s">
        <v>1531</v>
      </c>
      <c r="F235" s="132" t="s">
        <v>902</v>
      </c>
      <c r="G235" s="133" t="s">
        <v>528</v>
      </c>
      <c r="H235" s="134">
        <v>48</v>
      </c>
      <c r="I235" s="135"/>
      <c r="J235" s="136">
        <f>ROUND(I235*H235,2)</f>
        <v>0</v>
      </c>
      <c r="K235" s="132" t="s">
        <v>1</v>
      </c>
      <c r="L235" s="32"/>
      <c r="M235" s="137" t="s">
        <v>1</v>
      </c>
      <c r="N235" s="138" t="s">
        <v>45</v>
      </c>
      <c r="P235" s="139">
        <f>O235*H235</f>
        <v>0</v>
      </c>
      <c r="Q235" s="139">
        <v>0</v>
      </c>
      <c r="R235" s="139">
        <f>Q235*H235</f>
        <v>0</v>
      </c>
      <c r="S235" s="139">
        <v>0</v>
      </c>
      <c r="T235" s="140">
        <f>S235*H235</f>
        <v>0</v>
      </c>
      <c r="AR235" s="141" t="s">
        <v>253</v>
      </c>
      <c r="AT235" s="141" t="s">
        <v>249</v>
      </c>
      <c r="AU235" s="141" t="s">
        <v>89</v>
      </c>
      <c r="AY235" s="17" t="s">
        <v>248</v>
      </c>
      <c r="BE235" s="142">
        <f>IF(N235="základní",J235,0)</f>
        <v>0</v>
      </c>
      <c r="BF235" s="142">
        <f>IF(N235="snížená",J235,0)</f>
        <v>0</v>
      </c>
      <c r="BG235" s="142">
        <f>IF(N235="zákl. přenesená",J235,0)</f>
        <v>0</v>
      </c>
      <c r="BH235" s="142">
        <f>IF(N235="sníž. přenesená",J235,0)</f>
        <v>0</v>
      </c>
      <c r="BI235" s="142">
        <f>IF(N235="nulová",J235,0)</f>
        <v>0</v>
      </c>
      <c r="BJ235" s="17" t="s">
        <v>87</v>
      </c>
      <c r="BK235" s="142">
        <f>ROUND(I235*H235,2)</f>
        <v>0</v>
      </c>
      <c r="BL235" s="17" t="s">
        <v>253</v>
      </c>
      <c r="BM235" s="141" t="s">
        <v>1532</v>
      </c>
    </row>
    <row r="236" spans="2:65" s="1" customFormat="1" ht="29.25">
      <c r="B236" s="32"/>
      <c r="D236" s="143" t="s">
        <v>255</v>
      </c>
      <c r="F236" s="144" t="s">
        <v>649</v>
      </c>
      <c r="I236" s="145"/>
      <c r="L236" s="32"/>
      <c r="M236" s="146"/>
      <c r="T236" s="56"/>
      <c r="AT236" s="17" t="s">
        <v>255</v>
      </c>
      <c r="AU236" s="17" t="s">
        <v>89</v>
      </c>
    </row>
    <row r="237" spans="2:65" s="1" customFormat="1" ht="24.2" customHeight="1">
      <c r="B237" s="32"/>
      <c r="C237" s="130" t="s">
        <v>701</v>
      </c>
      <c r="D237" s="130" t="s">
        <v>249</v>
      </c>
      <c r="E237" s="131" t="s">
        <v>1533</v>
      </c>
      <c r="F237" s="132" t="s">
        <v>652</v>
      </c>
      <c r="G237" s="133" t="s">
        <v>528</v>
      </c>
      <c r="H237" s="134">
        <v>14</v>
      </c>
      <c r="I237" s="135"/>
      <c r="J237" s="136">
        <f>ROUND(I237*H237,2)</f>
        <v>0</v>
      </c>
      <c r="K237" s="132" t="s">
        <v>1</v>
      </c>
      <c r="L237" s="32"/>
      <c r="M237" s="137" t="s">
        <v>1</v>
      </c>
      <c r="N237" s="138" t="s">
        <v>45</v>
      </c>
      <c r="P237" s="139">
        <f>O237*H237</f>
        <v>0</v>
      </c>
      <c r="Q237" s="139">
        <v>0</v>
      </c>
      <c r="R237" s="139">
        <f>Q237*H237</f>
        <v>0</v>
      </c>
      <c r="S237" s="139">
        <v>0</v>
      </c>
      <c r="T237" s="140">
        <f>S237*H237</f>
        <v>0</v>
      </c>
      <c r="AR237" s="141" t="s">
        <v>253</v>
      </c>
      <c r="AT237" s="141" t="s">
        <v>249</v>
      </c>
      <c r="AU237" s="141" t="s">
        <v>89</v>
      </c>
      <c r="AY237" s="17" t="s">
        <v>248</v>
      </c>
      <c r="BE237" s="142">
        <f>IF(N237="základní",J237,0)</f>
        <v>0</v>
      </c>
      <c r="BF237" s="142">
        <f>IF(N237="snížená",J237,0)</f>
        <v>0</v>
      </c>
      <c r="BG237" s="142">
        <f>IF(N237="zákl. přenesená",J237,0)</f>
        <v>0</v>
      </c>
      <c r="BH237" s="142">
        <f>IF(N237="sníž. přenesená",J237,0)</f>
        <v>0</v>
      </c>
      <c r="BI237" s="142">
        <f>IF(N237="nulová",J237,0)</f>
        <v>0</v>
      </c>
      <c r="BJ237" s="17" t="s">
        <v>87</v>
      </c>
      <c r="BK237" s="142">
        <f>ROUND(I237*H237,2)</f>
        <v>0</v>
      </c>
      <c r="BL237" s="17" t="s">
        <v>253</v>
      </c>
      <c r="BM237" s="141" t="s">
        <v>1534</v>
      </c>
    </row>
    <row r="238" spans="2:65" s="1" customFormat="1" ht="29.25">
      <c r="B238" s="32"/>
      <c r="D238" s="143" t="s">
        <v>255</v>
      </c>
      <c r="F238" s="144" t="s">
        <v>649</v>
      </c>
      <c r="I238" s="145"/>
      <c r="L238" s="32"/>
      <c r="M238" s="146"/>
      <c r="T238" s="56"/>
      <c r="AT238" s="17" t="s">
        <v>255</v>
      </c>
      <c r="AU238" s="17" t="s">
        <v>89</v>
      </c>
    </row>
    <row r="239" spans="2:65" s="1" customFormat="1" ht="24.2" customHeight="1">
      <c r="B239" s="32"/>
      <c r="C239" s="130" t="s">
        <v>706</v>
      </c>
      <c r="D239" s="130" t="s">
        <v>249</v>
      </c>
      <c r="E239" s="131" t="s">
        <v>1535</v>
      </c>
      <c r="F239" s="132" t="s">
        <v>661</v>
      </c>
      <c r="G239" s="133" t="s">
        <v>528</v>
      </c>
      <c r="H239" s="134">
        <v>30</v>
      </c>
      <c r="I239" s="135"/>
      <c r="J239" s="136">
        <f>ROUND(I239*H239,2)</f>
        <v>0</v>
      </c>
      <c r="K239" s="132" t="s">
        <v>1</v>
      </c>
      <c r="L239" s="32"/>
      <c r="M239" s="137" t="s">
        <v>1</v>
      </c>
      <c r="N239" s="138" t="s">
        <v>45</v>
      </c>
      <c r="P239" s="139">
        <f>O239*H239</f>
        <v>0</v>
      </c>
      <c r="Q239" s="139">
        <v>0</v>
      </c>
      <c r="R239" s="139">
        <f>Q239*H239</f>
        <v>0</v>
      </c>
      <c r="S239" s="139">
        <v>0</v>
      </c>
      <c r="T239" s="140">
        <f>S239*H239</f>
        <v>0</v>
      </c>
      <c r="AR239" s="141" t="s">
        <v>253</v>
      </c>
      <c r="AT239" s="141" t="s">
        <v>249</v>
      </c>
      <c r="AU239" s="141" t="s">
        <v>89</v>
      </c>
      <c r="AY239" s="17" t="s">
        <v>248</v>
      </c>
      <c r="BE239" s="142">
        <f>IF(N239="základní",J239,0)</f>
        <v>0</v>
      </c>
      <c r="BF239" s="142">
        <f>IF(N239="snížená",J239,0)</f>
        <v>0</v>
      </c>
      <c r="BG239" s="142">
        <f>IF(N239="zákl. přenesená",J239,0)</f>
        <v>0</v>
      </c>
      <c r="BH239" s="142">
        <f>IF(N239="sníž. přenesená",J239,0)</f>
        <v>0</v>
      </c>
      <c r="BI239" s="142">
        <f>IF(N239="nulová",J239,0)</f>
        <v>0</v>
      </c>
      <c r="BJ239" s="17" t="s">
        <v>87</v>
      </c>
      <c r="BK239" s="142">
        <f>ROUND(I239*H239,2)</f>
        <v>0</v>
      </c>
      <c r="BL239" s="17" t="s">
        <v>253</v>
      </c>
      <c r="BM239" s="141" t="s">
        <v>1536</v>
      </c>
    </row>
    <row r="240" spans="2:65" s="1" customFormat="1" ht="29.25">
      <c r="B240" s="32"/>
      <c r="D240" s="143" t="s">
        <v>255</v>
      </c>
      <c r="F240" s="144" t="s">
        <v>649</v>
      </c>
      <c r="I240" s="145"/>
      <c r="L240" s="32"/>
      <c r="M240" s="146"/>
      <c r="T240" s="56"/>
      <c r="AT240" s="17" t="s">
        <v>255</v>
      </c>
      <c r="AU240" s="17" t="s">
        <v>89</v>
      </c>
    </row>
    <row r="241" spans="2:65" s="1" customFormat="1" ht="24.2" customHeight="1">
      <c r="B241" s="32"/>
      <c r="C241" s="130" t="s">
        <v>711</v>
      </c>
      <c r="D241" s="130" t="s">
        <v>249</v>
      </c>
      <c r="E241" s="131" t="s">
        <v>1537</v>
      </c>
      <c r="F241" s="132" t="s">
        <v>1538</v>
      </c>
      <c r="G241" s="133" t="s">
        <v>528</v>
      </c>
      <c r="H241" s="134">
        <v>14</v>
      </c>
      <c r="I241" s="135"/>
      <c r="J241" s="136">
        <f>ROUND(I241*H241,2)</f>
        <v>0</v>
      </c>
      <c r="K241" s="132" t="s">
        <v>1</v>
      </c>
      <c r="L241" s="32"/>
      <c r="M241" s="137" t="s">
        <v>1</v>
      </c>
      <c r="N241" s="138" t="s">
        <v>45</v>
      </c>
      <c r="P241" s="139">
        <f>O241*H241</f>
        <v>0</v>
      </c>
      <c r="Q241" s="139">
        <v>0</v>
      </c>
      <c r="R241" s="139">
        <f>Q241*H241</f>
        <v>0</v>
      </c>
      <c r="S241" s="139">
        <v>0</v>
      </c>
      <c r="T241" s="140">
        <f>S241*H241</f>
        <v>0</v>
      </c>
      <c r="AR241" s="141" t="s">
        <v>253</v>
      </c>
      <c r="AT241" s="141" t="s">
        <v>249</v>
      </c>
      <c r="AU241" s="141" t="s">
        <v>89</v>
      </c>
      <c r="AY241" s="17" t="s">
        <v>248</v>
      </c>
      <c r="BE241" s="142">
        <f>IF(N241="základní",J241,0)</f>
        <v>0</v>
      </c>
      <c r="BF241" s="142">
        <f>IF(N241="snížená",J241,0)</f>
        <v>0</v>
      </c>
      <c r="BG241" s="142">
        <f>IF(N241="zákl. přenesená",J241,0)</f>
        <v>0</v>
      </c>
      <c r="BH241" s="142">
        <f>IF(N241="sníž. přenesená",J241,0)</f>
        <v>0</v>
      </c>
      <c r="BI241" s="142">
        <f>IF(N241="nulová",J241,0)</f>
        <v>0</v>
      </c>
      <c r="BJ241" s="17" t="s">
        <v>87</v>
      </c>
      <c r="BK241" s="142">
        <f>ROUND(I241*H241,2)</f>
        <v>0</v>
      </c>
      <c r="BL241" s="17" t="s">
        <v>253</v>
      </c>
      <c r="BM241" s="141" t="s">
        <v>1539</v>
      </c>
    </row>
    <row r="242" spans="2:65" s="1" customFormat="1" ht="29.25">
      <c r="B242" s="32"/>
      <c r="D242" s="143" t="s">
        <v>255</v>
      </c>
      <c r="F242" s="144" t="s">
        <v>649</v>
      </c>
      <c r="I242" s="145"/>
      <c r="L242" s="32"/>
      <c r="M242" s="146"/>
      <c r="T242" s="56"/>
      <c r="AT242" s="17" t="s">
        <v>255</v>
      </c>
      <c r="AU242" s="17" t="s">
        <v>89</v>
      </c>
    </row>
    <row r="243" spans="2:65" s="1" customFormat="1" ht="24.2" customHeight="1">
      <c r="B243" s="32"/>
      <c r="C243" s="130" t="s">
        <v>715</v>
      </c>
      <c r="D243" s="130" t="s">
        <v>249</v>
      </c>
      <c r="E243" s="131" t="s">
        <v>1540</v>
      </c>
      <c r="F243" s="132" t="s">
        <v>1541</v>
      </c>
      <c r="G243" s="133" t="s">
        <v>528</v>
      </c>
      <c r="H243" s="134">
        <v>66</v>
      </c>
      <c r="I243" s="135"/>
      <c r="J243" s="136">
        <f>ROUND(I243*H243,2)</f>
        <v>0</v>
      </c>
      <c r="K243" s="132" t="s">
        <v>1</v>
      </c>
      <c r="L243" s="32"/>
      <c r="M243" s="137" t="s">
        <v>1</v>
      </c>
      <c r="N243" s="138" t="s">
        <v>45</v>
      </c>
      <c r="P243" s="139">
        <f>O243*H243</f>
        <v>0</v>
      </c>
      <c r="Q243" s="139">
        <v>0</v>
      </c>
      <c r="R243" s="139">
        <f>Q243*H243</f>
        <v>0</v>
      </c>
      <c r="S243" s="139">
        <v>0</v>
      </c>
      <c r="T243" s="140">
        <f>S243*H243</f>
        <v>0</v>
      </c>
      <c r="AR243" s="141" t="s">
        <v>253</v>
      </c>
      <c r="AT243" s="141" t="s">
        <v>249</v>
      </c>
      <c r="AU243" s="141" t="s">
        <v>89</v>
      </c>
      <c r="AY243" s="17" t="s">
        <v>248</v>
      </c>
      <c r="BE243" s="142">
        <f>IF(N243="základní",J243,0)</f>
        <v>0</v>
      </c>
      <c r="BF243" s="142">
        <f>IF(N243="snížená",J243,0)</f>
        <v>0</v>
      </c>
      <c r="BG243" s="142">
        <f>IF(N243="zákl. přenesená",J243,0)</f>
        <v>0</v>
      </c>
      <c r="BH243" s="142">
        <f>IF(N243="sníž. přenesená",J243,0)</f>
        <v>0</v>
      </c>
      <c r="BI243" s="142">
        <f>IF(N243="nulová",J243,0)</f>
        <v>0</v>
      </c>
      <c r="BJ243" s="17" t="s">
        <v>87</v>
      </c>
      <c r="BK243" s="142">
        <f>ROUND(I243*H243,2)</f>
        <v>0</v>
      </c>
      <c r="BL243" s="17" t="s">
        <v>253</v>
      </c>
      <c r="BM243" s="141" t="s">
        <v>1542</v>
      </c>
    </row>
    <row r="244" spans="2:65" s="1" customFormat="1" ht="29.25">
      <c r="B244" s="32"/>
      <c r="D244" s="143" t="s">
        <v>255</v>
      </c>
      <c r="F244" s="144" t="s">
        <v>649</v>
      </c>
      <c r="I244" s="145"/>
      <c r="L244" s="32"/>
      <c r="M244" s="146"/>
      <c r="T244" s="56"/>
      <c r="AT244" s="17" t="s">
        <v>255</v>
      </c>
      <c r="AU244" s="17" t="s">
        <v>89</v>
      </c>
    </row>
    <row r="245" spans="2:65" s="1" customFormat="1" ht="24.2" customHeight="1">
      <c r="B245" s="32"/>
      <c r="C245" s="130" t="s">
        <v>719</v>
      </c>
      <c r="D245" s="130" t="s">
        <v>249</v>
      </c>
      <c r="E245" s="131" t="s">
        <v>1543</v>
      </c>
      <c r="F245" s="132" t="s">
        <v>1544</v>
      </c>
      <c r="G245" s="133" t="s">
        <v>528</v>
      </c>
      <c r="H245" s="134">
        <v>24</v>
      </c>
      <c r="I245" s="135"/>
      <c r="J245" s="136">
        <f>ROUND(I245*H245,2)</f>
        <v>0</v>
      </c>
      <c r="K245" s="132" t="s">
        <v>1</v>
      </c>
      <c r="L245" s="32"/>
      <c r="M245" s="137" t="s">
        <v>1</v>
      </c>
      <c r="N245" s="138" t="s">
        <v>45</v>
      </c>
      <c r="P245" s="139">
        <f>O245*H245</f>
        <v>0</v>
      </c>
      <c r="Q245" s="139">
        <v>0</v>
      </c>
      <c r="R245" s="139">
        <f>Q245*H245</f>
        <v>0</v>
      </c>
      <c r="S245" s="139">
        <v>0</v>
      </c>
      <c r="T245" s="140">
        <f>S245*H245</f>
        <v>0</v>
      </c>
      <c r="AR245" s="141" t="s">
        <v>253</v>
      </c>
      <c r="AT245" s="141" t="s">
        <v>249</v>
      </c>
      <c r="AU245" s="141" t="s">
        <v>89</v>
      </c>
      <c r="AY245" s="17" t="s">
        <v>248</v>
      </c>
      <c r="BE245" s="142">
        <f>IF(N245="základní",J245,0)</f>
        <v>0</v>
      </c>
      <c r="BF245" s="142">
        <f>IF(N245="snížená",J245,0)</f>
        <v>0</v>
      </c>
      <c r="BG245" s="142">
        <f>IF(N245="zákl. přenesená",J245,0)</f>
        <v>0</v>
      </c>
      <c r="BH245" s="142">
        <f>IF(N245="sníž. přenesená",J245,0)</f>
        <v>0</v>
      </c>
      <c r="BI245" s="142">
        <f>IF(N245="nulová",J245,0)</f>
        <v>0</v>
      </c>
      <c r="BJ245" s="17" t="s">
        <v>87</v>
      </c>
      <c r="BK245" s="142">
        <f>ROUND(I245*H245,2)</f>
        <v>0</v>
      </c>
      <c r="BL245" s="17" t="s">
        <v>253</v>
      </c>
      <c r="BM245" s="141" t="s">
        <v>1545</v>
      </c>
    </row>
    <row r="246" spans="2:65" s="1" customFormat="1" ht="29.25">
      <c r="B246" s="32"/>
      <c r="D246" s="143" t="s">
        <v>255</v>
      </c>
      <c r="F246" s="144" t="s">
        <v>649</v>
      </c>
      <c r="I246" s="145"/>
      <c r="L246" s="32"/>
      <c r="M246" s="146"/>
      <c r="T246" s="56"/>
      <c r="AT246" s="17" t="s">
        <v>255</v>
      </c>
      <c r="AU246" s="17" t="s">
        <v>89</v>
      </c>
    </row>
    <row r="247" spans="2:65" s="1" customFormat="1" ht="24.2" customHeight="1">
      <c r="B247" s="32"/>
      <c r="C247" s="130" t="s">
        <v>723</v>
      </c>
      <c r="D247" s="130" t="s">
        <v>249</v>
      </c>
      <c r="E247" s="131" t="s">
        <v>1546</v>
      </c>
      <c r="F247" s="132" t="s">
        <v>699</v>
      </c>
      <c r="G247" s="133" t="s">
        <v>528</v>
      </c>
      <c r="H247" s="134">
        <v>80</v>
      </c>
      <c r="I247" s="135"/>
      <c r="J247" s="136">
        <f>ROUND(I247*H247,2)</f>
        <v>0</v>
      </c>
      <c r="K247" s="132" t="s">
        <v>1</v>
      </c>
      <c r="L247" s="32"/>
      <c r="M247" s="137" t="s">
        <v>1</v>
      </c>
      <c r="N247" s="138" t="s">
        <v>45</v>
      </c>
      <c r="P247" s="139">
        <f>O247*H247</f>
        <v>0</v>
      </c>
      <c r="Q247" s="139">
        <v>0</v>
      </c>
      <c r="R247" s="139">
        <f>Q247*H247</f>
        <v>0</v>
      </c>
      <c r="S247" s="139">
        <v>0</v>
      </c>
      <c r="T247" s="140">
        <f>S247*H247</f>
        <v>0</v>
      </c>
      <c r="AR247" s="141" t="s">
        <v>253</v>
      </c>
      <c r="AT247" s="141" t="s">
        <v>249</v>
      </c>
      <c r="AU247" s="141" t="s">
        <v>89</v>
      </c>
      <c r="AY247" s="17" t="s">
        <v>248</v>
      </c>
      <c r="BE247" s="142">
        <f>IF(N247="základní",J247,0)</f>
        <v>0</v>
      </c>
      <c r="BF247" s="142">
        <f>IF(N247="snížená",J247,0)</f>
        <v>0</v>
      </c>
      <c r="BG247" s="142">
        <f>IF(N247="zákl. přenesená",J247,0)</f>
        <v>0</v>
      </c>
      <c r="BH247" s="142">
        <f>IF(N247="sníž. přenesená",J247,0)</f>
        <v>0</v>
      </c>
      <c r="BI247" s="142">
        <f>IF(N247="nulová",J247,0)</f>
        <v>0</v>
      </c>
      <c r="BJ247" s="17" t="s">
        <v>87</v>
      </c>
      <c r="BK247" s="142">
        <f>ROUND(I247*H247,2)</f>
        <v>0</v>
      </c>
      <c r="BL247" s="17" t="s">
        <v>253</v>
      </c>
      <c r="BM247" s="141" t="s">
        <v>1547</v>
      </c>
    </row>
    <row r="248" spans="2:65" s="1" customFormat="1" ht="29.25">
      <c r="B248" s="32"/>
      <c r="D248" s="143" t="s">
        <v>255</v>
      </c>
      <c r="F248" s="144" t="s">
        <v>692</v>
      </c>
      <c r="I248" s="145"/>
      <c r="L248" s="32"/>
      <c r="M248" s="146"/>
      <c r="T248" s="56"/>
      <c r="AT248" s="17" t="s">
        <v>255</v>
      </c>
      <c r="AU248" s="17" t="s">
        <v>89</v>
      </c>
    </row>
    <row r="249" spans="2:65" s="1" customFormat="1" ht="24.2" customHeight="1">
      <c r="B249" s="32"/>
      <c r="C249" s="130" t="s">
        <v>727</v>
      </c>
      <c r="D249" s="130" t="s">
        <v>249</v>
      </c>
      <c r="E249" s="131" t="s">
        <v>1548</v>
      </c>
      <c r="F249" s="132" t="s">
        <v>703</v>
      </c>
      <c r="G249" s="133" t="s">
        <v>528</v>
      </c>
      <c r="H249" s="134">
        <v>60</v>
      </c>
      <c r="I249" s="135"/>
      <c r="J249" s="136">
        <f>ROUND(I249*H249,2)</f>
        <v>0</v>
      </c>
      <c r="K249" s="132" t="s">
        <v>1</v>
      </c>
      <c r="L249" s="32"/>
      <c r="M249" s="137" t="s">
        <v>1</v>
      </c>
      <c r="N249" s="138" t="s">
        <v>45</v>
      </c>
      <c r="P249" s="139">
        <f>O249*H249</f>
        <v>0</v>
      </c>
      <c r="Q249" s="139">
        <v>0</v>
      </c>
      <c r="R249" s="139">
        <f>Q249*H249</f>
        <v>0</v>
      </c>
      <c r="S249" s="139">
        <v>0</v>
      </c>
      <c r="T249" s="140">
        <f>S249*H249</f>
        <v>0</v>
      </c>
      <c r="AR249" s="141" t="s">
        <v>253</v>
      </c>
      <c r="AT249" s="141" t="s">
        <v>249</v>
      </c>
      <c r="AU249" s="141" t="s">
        <v>89</v>
      </c>
      <c r="AY249" s="17" t="s">
        <v>248</v>
      </c>
      <c r="BE249" s="142">
        <f>IF(N249="základní",J249,0)</f>
        <v>0</v>
      </c>
      <c r="BF249" s="142">
        <f>IF(N249="snížená",J249,0)</f>
        <v>0</v>
      </c>
      <c r="BG249" s="142">
        <f>IF(N249="zákl. přenesená",J249,0)</f>
        <v>0</v>
      </c>
      <c r="BH249" s="142">
        <f>IF(N249="sníž. přenesená",J249,0)</f>
        <v>0</v>
      </c>
      <c r="BI249" s="142">
        <f>IF(N249="nulová",J249,0)</f>
        <v>0</v>
      </c>
      <c r="BJ249" s="17" t="s">
        <v>87</v>
      </c>
      <c r="BK249" s="142">
        <f>ROUND(I249*H249,2)</f>
        <v>0</v>
      </c>
      <c r="BL249" s="17" t="s">
        <v>253</v>
      </c>
      <c r="BM249" s="141" t="s">
        <v>1549</v>
      </c>
    </row>
    <row r="250" spans="2:65" s="1" customFormat="1" ht="29.25">
      <c r="B250" s="32"/>
      <c r="D250" s="143" t="s">
        <v>255</v>
      </c>
      <c r="F250" s="144" t="s">
        <v>705</v>
      </c>
      <c r="I250" s="145"/>
      <c r="L250" s="32"/>
      <c r="M250" s="146"/>
      <c r="T250" s="56"/>
      <c r="AT250" s="17" t="s">
        <v>255</v>
      </c>
      <c r="AU250" s="17" t="s">
        <v>89</v>
      </c>
    </row>
    <row r="251" spans="2:65" s="1" customFormat="1" ht="24.2" customHeight="1">
      <c r="B251" s="32"/>
      <c r="C251" s="130" t="s">
        <v>731</v>
      </c>
      <c r="D251" s="130" t="s">
        <v>249</v>
      </c>
      <c r="E251" s="131" t="s">
        <v>1550</v>
      </c>
      <c r="F251" s="132" t="s">
        <v>717</v>
      </c>
      <c r="G251" s="133" t="s">
        <v>252</v>
      </c>
      <c r="H251" s="134">
        <v>4</v>
      </c>
      <c r="I251" s="135"/>
      <c r="J251" s="136">
        <f t="shared" ref="J251:J264" si="30">ROUND(I251*H251,2)</f>
        <v>0</v>
      </c>
      <c r="K251" s="132" t="s">
        <v>1</v>
      </c>
      <c r="L251" s="32"/>
      <c r="M251" s="137" t="s">
        <v>1</v>
      </c>
      <c r="N251" s="138" t="s">
        <v>45</v>
      </c>
      <c r="P251" s="139">
        <f t="shared" ref="P251:P264" si="31">O251*H251</f>
        <v>0</v>
      </c>
      <c r="Q251" s="139">
        <v>0</v>
      </c>
      <c r="R251" s="139">
        <f t="shared" ref="R251:R264" si="32">Q251*H251</f>
        <v>0</v>
      </c>
      <c r="S251" s="139">
        <v>0</v>
      </c>
      <c r="T251" s="140">
        <f t="shared" ref="T251:T264" si="33">S251*H251</f>
        <v>0</v>
      </c>
      <c r="AR251" s="141" t="s">
        <v>253</v>
      </c>
      <c r="AT251" s="141" t="s">
        <v>249</v>
      </c>
      <c r="AU251" s="141" t="s">
        <v>89</v>
      </c>
      <c r="AY251" s="17" t="s">
        <v>248</v>
      </c>
      <c r="BE251" s="142">
        <f t="shared" ref="BE251:BE264" si="34">IF(N251="základní",J251,0)</f>
        <v>0</v>
      </c>
      <c r="BF251" s="142">
        <f t="shared" ref="BF251:BF264" si="35">IF(N251="snížená",J251,0)</f>
        <v>0</v>
      </c>
      <c r="BG251" s="142">
        <f t="shared" ref="BG251:BG264" si="36">IF(N251="zákl. přenesená",J251,0)</f>
        <v>0</v>
      </c>
      <c r="BH251" s="142">
        <f t="shared" ref="BH251:BH264" si="37">IF(N251="sníž. přenesená",J251,0)</f>
        <v>0</v>
      </c>
      <c r="BI251" s="142">
        <f t="shared" ref="BI251:BI264" si="38">IF(N251="nulová",J251,0)</f>
        <v>0</v>
      </c>
      <c r="BJ251" s="17" t="s">
        <v>87</v>
      </c>
      <c r="BK251" s="142">
        <f t="shared" ref="BK251:BK264" si="39">ROUND(I251*H251,2)</f>
        <v>0</v>
      </c>
      <c r="BL251" s="17" t="s">
        <v>253</v>
      </c>
      <c r="BM251" s="141" t="s">
        <v>1551</v>
      </c>
    </row>
    <row r="252" spans="2:65" s="1" customFormat="1" ht="24.2" customHeight="1">
      <c r="B252" s="32"/>
      <c r="C252" s="130" t="s">
        <v>735</v>
      </c>
      <c r="D252" s="130" t="s">
        <v>249</v>
      </c>
      <c r="E252" s="131" t="s">
        <v>1552</v>
      </c>
      <c r="F252" s="132" t="s">
        <v>1190</v>
      </c>
      <c r="G252" s="133" t="s">
        <v>252</v>
      </c>
      <c r="H252" s="134">
        <v>4</v>
      </c>
      <c r="I252" s="135"/>
      <c r="J252" s="136">
        <f t="shared" si="30"/>
        <v>0</v>
      </c>
      <c r="K252" s="132" t="s">
        <v>1</v>
      </c>
      <c r="L252" s="32"/>
      <c r="M252" s="137" t="s">
        <v>1</v>
      </c>
      <c r="N252" s="138" t="s">
        <v>45</v>
      </c>
      <c r="P252" s="139">
        <f t="shared" si="31"/>
        <v>0</v>
      </c>
      <c r="Q252" s="139">
        <v>0</v>
      </c>
      <c r="R252" s="139">
        <f t="shared" si="32"/>
        <v>0</v>
      </c>
      <c r="S252" s="139">
        <v>0</v>
      </c>
      <c r="T252" s="140">
        <f t="shared" si="33"/>
        <v>0</v>
      </c>
      <c r="AR252" s="141" t="s">
        <v>253</v>
      </c>
      <c r="AT252" s="141" t="s">
        <v>249</v>
      </c>
      <c r="AU252" s="141" t="s">
        <v>89</v>
      </c>
      <c r="AY252" s="17" t="s">
        <v>248</v>
      </c>
      <c r="BE252" s="142">
        <f t="shared" si="34"/>
        <v>0</v>
      </c>
      <c r="BF252" s="142">
        <f t="shared" si="35"/>
        <v>0</v>
      </c>
      <c r="BG252" s="142">
        <f t="shared" si="36"/>
        <v>0</v>
      </c>
      <c r="BH252" s="142">
        <f t="shared" si="37"/>
        <v>0</v>
      </c>
      <c r="BI252" s="142">
        <f t="shared" si="38"/>
        <v>0</v>
      </c>
      <c r="BJ252" s="17" t="s">
        <v>87</v>
      </c>
      <c r="BK252" s="142">
        <f t="shared" si="39"/>
        <v>0</v>
      </c>
      <c r="BL252" s="17" t="s">
        <v>253</v>
      </c>
      <c r="BM252" s="141" t="s">
        <v>1553</v>
      </c>
    </row>
    <row r="253" spans="2:65" s="1" customFormat="1" ht="24.2" customHeight="1">
      <c r="B253" s="32"/>
      <c r="C253" s="130" t="s">
        <v>739</v>
      </c>
      <c r="D253" s="130" t="s">
        <v>249</v>
      </c>
      <c r="E253" s="131" t="s">
        <v>1554</v>
      </c>
      <c r="F253" s="132" t="s">
        <v>914</v>
      </c>
      <c r="G253" s="133" t="s">
        <v>252</v>
      </c>
      <c r="H253" s="134">
        <v>16</v>
      </c>
      <c r="I253" s="135"/>
      <c r="J253" s="136">
        <f t="shared" si="30"/>
        <v>0</v>
      </c>
      <c r="K253" s="132" t="s">
        <v>1</v>
      </c>
      <c r="L253" s="32"/>
      <c r="M253" s="137" t="s">
        <v>1</v>
      </c>
      <c r="N253" s="138" t="s">
        <v>45</v>
      </c>
      <c r="P253" s="139">
        <f t="shared" si="31"/>
        <v>0</v>
      </c>
      <c r="Q253" s="139">
        <v>0</v>
      </c>
      <c r="R253" s="139">
        <f t="shared" si="32"/>
        <v>0</v>
      </c>
      <c r="S253" s="139">
        <v>0</v>
      </c>
      <c r="T253" s="140">
        <f t="shared" si="33"/>
        <v>0</v>
      </c>
      <c r="AR253" s="141" t="s">
        <v>253</v>
      </c>
      <c r="AT253" s="141" t="s">
        <v>249</v>
      </c>
      <c r="AU253" s="141" t="s">
        <v>89</v>
      </c>
      <c r="AY253" s="17" t="s">
        <v>248</v>
      </c>
      <c r="BE253" s="142">
        <f t="shared" si="34"/>
        <v>0</v>
      </c>
      <c r="BF253" s="142">
        <f t="shared" si="35"/>
        <v>0</v>
      </c>
      <c r="BG253" s="142">
        <f t="shared" si="36"/>
        <v>0</v>
      </c>
      <c r="BH253" s="142">
        <f t="shared" si="37"/>
        <v>0</v>
      </c>
      <c r="BI253" s="142">
        <f t="shared" si="38"/>
        <v>0</v>
      </c>
      <c r="BJ253" s="17" t="s">
        <v>87</v>
      </c>
      <c r="BK253" s="142">
        <f t="shared" si="39"/>
        <v>0</v>
      </c>
      <c r="BL253" s="17" t="s">
        <v>253</v>
      </c>
      <c r="BM253" s="141" t="s">
        <v>1555</v>
      </c>
    </row>
    <row r="254" spans="2:65" s="1" customFormat="1" ht="24.2" customHeight="1">
      <c r="B254" s="32"/>
      <c r="C254" s="130" t="s">
        <v>743</v>
      </c>
      <c r="D254" s="130" t="s">
        <v>249</v>
      </c>
      <c r="E254" s="131" t="s">
        <v>1556</v>
      </c>
      <c r="F254" s="132" t="s">
        <v>1557</v>
      </c>
      <c r="G254" s="133" t="s">
        <v>252</v>
      </c>
      <c r="H254" s="134">
        <v>2</v>
      </c>
      <c r="I254" s="135"/>
      <c r="J254" s="136">
        <f t="shared" si="30"/>
        <v>0</v>
      </c>
      <c r="K254" s="132" t="s">
        <v>1</v>
      </c>
      <c r="L254" s="32"/>
      <c r="M254" s="137" t="s">
        <v>1</v>
      </c>
      <c r="N254" s="138" t="s">
        <v>45</v>
      </c>
      <c r="P254" s="139">
        <f t="shared" si="31"/>
        <v>0</v>
      </c>
      <c r="Q254" s="139">
        <v>0</v>
      </c>
      <c r="R254" s="139">
        <f t="shared" si="32"/>
        <v>0</v>
      </c>
      <c r="S254" s="139">
        <v>0</v>
      </c>
      <c r="T254" s="140">
        <f t="shared" si="33"/>
        <v>0</v>
      </c>
      <c r="AR254" s="141" t="s">
        <v>253</v>
      </c>
      <c r="AT254" s="141" t="s">
        <v>249</v>
      </c>
      <c r="AU254" s="141" t="s">
        <v>89</v>
      </c>
      <c r="AY254" s="17" t="s">
        <v>248</v>
      </c>
      <c r="BE254" s="142">
        <f t="shared" si="34"/>
        <v>0</v>
      </c>
      <c r="BF254" s="142">
        <f t="shared" si="35"/>
        <v>0</v>
      </c>
      <c r="BG254" s="142">
        <f t="shared" si="36"/>
        <v>0</v>
      </c>
      <c r="BH254" s="142">
        <f t="shared" si="37"/>
        <v>0</v>
      </c>
      <c r="BI254" s="142">
        <f t="shared" si="38"/>
        <v>0</v>
      </c>
      <c r="BJ254" s="17" t="s">
        <v>87</v>
      </c>
      <c r="BK254" s="142">
        <f t="shared" si="39"/>
        <v>0</v>
      </c>
      <c r="BL254" s="17" t="s">
        <v>253</v>
      </c>
      <c r="BM254" s="141" t="s">
        <v>1558</v>
      </c>
    </row>
    <row r="255" spans="2:65" s="1" customFormat="1" ht="16.5" customHeight="1">
      <c r="B255" s="32"/>
      <c r="C255" s="130" t="s">
        <v>747</v>
      </c>
      <c r="D255" s="130" t="s">
        <v>249</v>
      </c>
      <c r="E255" s="131" t="s">
        <v>1559</v>
      </c>
      <c r="F255" s="132" t="s">
        <v>725</v>
      </c>
      <c r="G255" s="133" t="s">
        <v>258</v>
      </c>
      <c r="H255" s="134">
        <v>1</v>
      </c>
      <c r="I255" s="135"/>
      <c r="J255" s="136">
        <f t="shared" si="30"/>
        <v>0</v>
      </c>
      <c r="K255" s="132" t="s">
        <v>1</v>
      </c>
      <c r="L255" s="32"/>
      <c r="M255" s="137" t="s">
        <v>1</v>
      </c>
      <c r="N255" s="138" t="s">
        <v>45</v>
      </c>
      <c r="P255" s="139">
        <f t="shared" si="31"/>
        <v>0</v>
      </c>
      <c r="Q255" s="139">
        <v>0</v>
      </c>
      <c r="R255" s="139">
        <f t="shared" si="32"/>
        <v>0</v>
      </c>
      <c r="S255" s="139">
        <v>0</v>
      </c>
      <c r="T255" s="140">
        <f t="shared" si="33"/>
        <v>0</v>
      </c>
      <c r="AR255" s="141" t="s">
        <v>253</v>
      </c>
      <c r="AT255" s="141" t="s">
        <v>249</v>
      </c>
      <c r="AU255" s="141" t="s">
        <v>89</v>
      </c>
      <c r="AY255" s="17" t="s">
        <v>248</v>
      </c>
      <c r="BE255" s="142">
        <f t="shared" si="34"/>
        <v>0</v>
      </c>
      <c r="BF255" s="142">
        <f t="shared" si="35"/>
        <v>0</v>
      </c>
      <c r="BG255" s="142">
        <f t="shared" si="36"/>
        <v>0</v>
      </c>
      <c r="BH255" s="142">
        <f t="shared" si="37"/>
        <v>0</v>
      </c>
      <c r="BI255" s="142">
        <f t="shared" si="38"/>
        <v>0</v>
      </c>
      <c r="BJ255" s="17" t="s">
        <v>87</v>
      </c>
      <c r="BK255" s="142">
        <f t="shared" si="39"/>
        <v>0</v>
      </c>
      <c r="BL255" s="17" t="s">
        <v>253</v>
      </c>
      <c r="BM255" s="141" t="s">
        <v>1560</v>
      </c>
    </row>
    <row r="256" spans="2:65" s="1" customFormat="1" ht="21.75" customHeight="1">
      <c r="B256" s="32"/>
      <c r="C256" s="130" t="s">
        <v>751</v>
      </c>
      <c r="D256" s="130" t="s">
        <v>249</v>
      </c>
      <c r="E256" s="131" t="s">
        <v>1561</v>
      </c>
      <c r="F256" s="132" t="s">
        <v>729</v>
      </c>
      <c r="G256" s="133" t="s">
        <v>252</v>
      </c>
      <c r="H256" s="134">
        <v>10</v>
      </c>
      <c r="I256" s="135"/>
      <c r="J256" s="136">
        <f t="shared" si="30"/>
        <v>0</v>
      </c>
      <c r="K256" s="132" t="s">
        <v>1</v>
      </c>
      <c r="L256" s="32"/>
      <c r="M256" s="137" t="s">
        <v>1</v>
      </c>
      <c r="N256" s="138" t="s">
        <v>45</v>
      </c>
      <c r="P256" s="139">
        <f t="shared" si="31"/>
        <v>0</v>
      </c>
      <c r="Q256" s="139">
        <v>0</v>
      </c>
      <c r="R256" s="139">
        <f t="shared" si="32"/>
        <v>0</v>
      </c>
      <c r="S256" s="139">
        <v>0</v>
      </c>
      <c r="T256" s="140">
        <f t="shared" si="33"/>
        <v>0</v>
      </c>
      <c r="AR256" s="141" t="s">
        <v>253</v>
      </c>
      <c r="AT256" s="141" t="s">
        <v>249</v>
      </c>
      <c r="AU256" s="141" t="s">
        <v>89</v>
      </c>
      <c r="AY256" s="17" t="s">
        <v>248</v>
      </c>
      <c r="BE256" s="142">
        <f t="shared" si="34"/>
        <v>0</v>
      </c>
      <c r="BF256" s="142">
        <f t="shared" si="35"/>
        <v>0</v>
      </c>
      <c r="BG256" s="142">
        <f t="shared" si="36"/>
        <v>0</v>
      </c>
      <c r="BH256" s="142">
        <f t="shared" si="37"/>
        <v>0</v>
      </c>
      <c r="BI256" s="142">
        <f t="shared" si="38"/>
        <v>0</v>
      </c>
      <c r="BJ256" s="17" t="s">
        <v>87</v>
      </c>
      <c r="BK256" s="142">
        <f t="shared" si="39"/>
        <v>0</v>
      </c>
      <c r="BL256" s="17" t="s">
        <v>253</v>
      </c>
      <c r="BM256" s="141" t="s">
        <v>1562</v>
      </c>
    </row>
    <row r="257" spans="2:65" s="1" customFormat="1" ht="16.5" customHeight="1">
      <c r="B257" s="32"/>
      <c r="C257" s="130" t="s">
        <v>754</v>
      </c>
      <c r="D257" s="130" t="s">
        <v>249</v>
      </c>
      <c r="E257" s="131" t="s">
        <v>1563</v>
      </c>
      <c r="F257" s="132" t="s">
        <v>737</v>
      </c>
      <c r="G257" s="133" t="s">
        <v>258</v>
      </c>
      <c r="H257" s="134">
        <v>13</v>
      </c>
      <c r="I257" s="135"/>
      <c r="J257" s="136">
        <f t="shared" si="30"/>
        <v>0</v>
      </c>
      <c r="K257" s="132" t="s">
        <v>1</v>
      </c>
      <c r="L257" s="32"/>
      <c r="M257" s="137" t="s">
        <v>1</v>
      </c>
      <c r="N257" s="138" t="s">
        <v>45</v>
      </c>
      <c r="P257" s="139">
        <f t="shared" si="31"/>
        <v>0</v>
      </c>
      <c r="Q257" s="139">
        <v>0</v>
      </c>
      <c r="R257" s="139">
        <f t="shared" si="32"/>
        <v>0</v>
      </c>
      <c r="S257" s="139">
        <v>0</v>
      </c>
      <c r="T257" s="140">
        <f t="shared" si="33"/>
        <v>0</v>
      </c>
      <c r="AR257" s="141" t="s">
        <v>253</v>
      </c>
      <c r="AT257" s="141" t="s">
        <v>249</v>
      </c>
      <c r="AU257" s="141" t="s">
        <v>89</v>
      </c>
      <c r="AY257" s="17" t="s">
        <v>248</v>
      </c>
      <c r="BE257" s="142">
        <f t="shared" si="34"/>
        <v>0</v>
      </c>
      <c r="BF257" s="142">
        <f t="shared" si="35"/>
        <v>0</v>
      </c>
      <c r="BG257" s="142">
        <f t="shared" si="36"/>
        <v>0</v>
      </c>
      <c r="BH257" s="142">
        <f t="shared" si="37"/>
        <v>0</v>
      </c>
      <c r="BI257" s="142">
        <f t="shared" si="38"/>
        <v>0</v>
      </c>
      <c r="BJ257" s="17" t="s">
        <v>87</v>
      </c>
      <c r="BK257" s="142">
        <f t="shared" si="39"/>
        <v>0</v>
      </c>
      <c r="BL257" s="17" t="s">
        <v>253</v>
      </c>
      <c r="BM257" s="141" t="s">
        <v>1564</v>
      </c>
    </row>
    <row r="258" spans="2:65" s="1" customFormat="1" ht="16.5" customHeight="1">
      <c r="B258" s="32"/>
      <c r="C258" s="130" t="s">
        <v>758</v>
      </c>
      <c r="D258" s="130" t="s">
        <v>249</v>
      </c>
      <c r="E258" s="131" t="s">
        <v>1565</v>
      </c>
      <c r="F258" s="132" t="s">
        <v>741</v>
      </c>
      <c r="G258" s="133" t="s">
        <v>258</v>
      </c>
      <c r="H258" s="134">
        <v>4</v>
      </c>
      <c r="I258" s="135"/>
      <c r="J258" s="136">
        <f t="shared" si="30"/>
        <v>0</v>
      </c>
      <c r="K258" s="132" t="s">
        <v>1</v>
      </c>
      <c r="L258" s="32"/>
      <c r="M258" s="137" t="s">
        <v>1</v>
      </c>
      <c r="N258" s="138" t="s">
        <v>45</v>
      </c>
      <c r="P258" s="139">
        <f t="shared" si="31"/>
        <v>0</v>
      </c>
      <c r="Q258" s="139">
        <v>0</v>
      </c>
      <c r="R258" s="139">
        <f t="shared" si="32"/>
        <v>0</v>
      </c>
      <c r="S258" s="139">
        <v>0</v>
      </c>
      <c r="T258" s="140">
        <f t="shared" si="33"/>
        <v>0</v>
      </c>
      <c r="AR258" s="141" t="s">
        <v>253</v>
      </c>
      <c r="AT258" s="141" t="s">
        <v>249</v>
      </c>
      <c r="AU258" s="141" t="s">
        <v>89</v>
      </c>
      <c r="AY258" s="17" t="s">
        <v>248</v>
      </c>
      <c r="BE258" s="142">
        <f t="shared" si="34"/>
        <v>0</v>
      </c>
      <c r="BF258" s="142">
        <f t="shared" si="35"/>
        <v>0</v>
      </c>
      <c r="BG258" s="142">
        <f t="shared" si="36"/>
        <v>0</v>
      </c>
      <c r="BH258" s="142">
        <f t="shared" si="37"/>
        <v>0</v>
      </c>
      <c r="BI258" s="142">
        <f t="shared" si="38"/>
        <v>0</v>
      </c>
      <c r="BJ258" s="17" t="s">
        <v>87</v>
      </c>
      <c r="BK258" s="142">
        <f t="shared" si="39"/>
        <v>0</v>
      </c>
      <c r="BL258" s="17" t="s">
        <v>253</v>
      </c>
      <c r="BM258" s="141" t="s">
        <v>1566</v>
      </c>
    </row>
    <row r="259" spans="2:65" s="1" customFormat="1" ht="16.5" customHeight="1">
      <c r="B259" s="32"/>
      <c r="C259" s="130" t="s">
        <v>762</v>
      </c>
      <c r="D259" s="130" t="s">
        <v>249</v>
      </c>
      <c r="E259" s="131" t="s">
        <v>1567</v>
      </c>
      <c r="F259" s="132" t="s">
        <v>745</v>
      </c>
      <c r="G259" s="133" t="s">
        <v>258</v>
      </c>
      <c r="H259" s="134">
        <v>8</v>
      </c>
      <c r="I259" s="135"/>
      <c r="J259" s="136">
        <f t="shared" si="30"/>
        <v>0</v>
      </c>
      <c r="K259" s="132" t="s">
        <v>1</v>
      </c>
      <c r="L259" s="32"/>
      <c r="M259" s="137" t="s">
        <v>1</v>
      </c>
      <c r="N259" s="138" t="s">
        <v>45</v>
      </c>
      <c r="P259" s="139">
        <f t="shared" si="31"/>
        <v>0</v>
      </c>
      <c r="Q259" s="139">
        <v>0</v>
      </c>
      <c r="R259" s="139">
        <f t="shared" si="32"/>
        <v>0</v>
      </c>
      <c r="S259" s="139">
        <v>0</v>
      </c>
      <c r="T259" s="140">
        <f t="shared" si="33"/>
        <v>0</v>
      </c>
      <c r="AR259" s="141" t="s">
        <v>253</v>
      </c>
      <c r="AT259" s="141" t="s">
        <v>249</v>
      </c>
      <c r="AU259" s="141" t="s">
        <v>89</v>
      </c>
      <c r="AY259" s="17" t="s">
        <v>248</v>
      </c>
      <c r="BE259" s="142">
        <f t="shared" si="34"/>
        <v>0</v>
      </c>
      <c r="BF259" s="142">
        <f t="shared" si="35"/>
        <v>0</v>
      </c>
      <c r="BG259" s="142">
        <f t="shared" si="36"/>
        <v>0</v>
      </c>
      <c r="BH259" s="142">
        <f t="shared" si="37"/>
        <v>0</v>
      </c>
      <c r="BI259" s="142">
        <f t="shared" si="38"/>
        <v>0</v>
      </c>
      <c r="BJ259" s="17" t="s">
        <v>87</v>
      </c>
      <c r="BK259" s="142">
        <f t="shared" si="39"/>
        <v>0</v>
      </c>
      <c r="BL259" s="17" t="s">
        <v>253</v>
      </c>
      <c r="BM259" s="141" t="s">
        <v>1568</v>
      </c>
    </row>
    <row r="260" spans="2:65" s="1" customFormat="1" ht="16.5" customHeight="1">
      <c r="B260" s="32"/>
      <c r="C260" s="130" t="s">
        <v>767</v>
      </c>
      <c r="D260" s="130" t="s">
        <v>249</v>
      </c>
      <c r="E260" s="131" t="s">
        <v>1569</v>
      </c>
      <c r="F260" s="132" t="s">
        <v>1570</v>
      </c>
      <c r="G260" s="133" t="s">
        <v>258</v>
      </c>
      <c r="H260" s="134">
        <v>7</v>
      </c>
      <c r="I260" s="135"/>
      <c r="J260" s="136">
        <f t="shared" si="30"/>
        <v>0</v>
      </c>
      <c r="K260" s="132" t="s">
        <v>1</v>
      </c>
      <c r="L260" s="32"/>
      <c r="M260" s="137" t="s">
        <v>1</v>
      </c>
      <c r="N260" s="138" t="s">
        <v>45</v>
      </c>
      <c r="P260" s="139">
        <f t="shared" si="31"/>
        <v>0</v>
      </c>
      <c r="Q260" s="139">
        <v>0</v>
      </c>
      <c r="R260" s="139">
        <f t="shared" si="32"/>
        <v>0</v>
      </c>
      <c r="S260" s="139">
        <v>0</v>
      </c>
      <c r="T260" s="140">
        <f t="shared" si="33"/>
        <v>0</v>
      </c>
      <c r="AR260" s="141" t="s">
        <v>253</v>
      </c>
      <c r="AT260" s="141" t="s">
        <v>249</v>
      </c>
      <c r="AU260" s="141" t="s">
        <v>89</v>
      </c>
      <c r="AY260" s="17" t="s">
        <v>248</v>
      </c>
      <c r="BE260" s="142">
        <f t="shared" si="34"/>
        <v>0</v>
      </c>
      <c r="BF260" s="142">
        <f t="shared" si="35"/>
        <v>0</v>
      </c>
      <c r="BG260" s="142">
        <f t="shared" si="36"/>
        <v>0</v>
      </c>
      <c r="BH260" s="142">
        <f t="shared" si="37"/>
        <v>0</v>
      </c>
      <c r="BI260" s="142">
        <f t="shared" si="38"/>
        <v>0</v>
      </c>
      <c r="BJ260" s="17" t="s">
        <v>87</v>
      </c>
      <c r="BK260" s="142">
        <f t="shared" si="39"/>
        <v>0</v>
      </c>
      <c r="BL260" s="17" t="s">
        <v>253</v>
      </c>
      <c r="BM260" s="141" t="s">
        <v>1571</v>
      </c>
    </row>
    <row r="261" spans="2:65" s="1" customFormat="1" ht="16.5" customHeight="1">
      <c r="B261" s="32"/>
      <c r="C261" s="130" t="s">
        <v>774</v>
      </c>
      <c r="D261" s="130" t="s">
        <v>249</v>
      </c>
      <c r="E261" s="131" t="s">
        <v>1572</v>
      </c>
      <c r="F261" s="132" t="s">
        <v>459</v>
      </c>
      <c r="G261" s="133" t="s">
        <v>258</v>
      </c>
      <c r="H261" s="134">
        <v>1</v>
      </c>
      <c r="I261" s="135"/>
      <c r="J261" s="136">
        <f t="shared" si="30"/>
        <v>0</v>
      </c>
      <c r="K261" s="132" t="s">
        <v>1</v>
      </c>
      <c r="L261" s="32"/>
      <c r="M261" s="137" t="s">
        <v>1</v>
      </c>
      <c r="N261" s="138" t="s">
        <v>45</v>
      </c>
      <c r="P261" s="139">
        <f t="shared" si="31"/>
        <v>0</v>
      </c>
      <c r="Q261" s="139">
        <v>0</v>
      </c>
      <c r="R261" s="139">
        <f t="shared" si="32"/>
        <v>0</v>
      </c>
      <c r="S261" s="139">
        <v>0</v>
      </c>
      <c r="T261" s="140">
        <f t="shared" si="33"/>
        <v>0</v>
      </c>
      <c r="AR261" s="141" t="s">
        <v>253</v>
      </c>
      <c r="AT261" s="141" t="s">
        <v>249</v>
      </c>
      <c r="AU261" s="141" t="s">
        <v>89</v>
      </c>
      <c r="AY261" s="17" t="s">
        <v>248</v>
      </c>
      <c r="BE261" s="142">
        <f t="shared" si="34"/>
        <v>0</v>
      </c>
      <c r="BF261" s="142">
        <f t="shared" si="35"/>
        <v>0</v>
      </c>
      <c r="BG261" s="142">
        <f t="shared" si="36"/>
        <v>0</v>
      </c>
      <c r="BH261" s="142">
        <f t="shared" si="37"/>
        <v>0</v>
      </c>
      <c r="BI261" s="142">
        <f t="shared" si="38"/>
        <v>0</v>
      </c>
      <c r="BJ261" s="17" t="s">
        <v>87</v>
      </c>
      <c r="BK261" s="142">
        <f t="shared" si="39"/>
        <v>0</v>
      </c>
      <c r="BL261" s="17" t="s">
        <v>253</v>
      </c>
      <c r="BM261" s="141" t="s">
        <v>1573</v>
      </c>
    </row>
    <row r="262" spans="2:65" s="1" customFormat="1" ht="33" customHeight="1">
      <c r="B262" s="32"/>
      <c r="C262" s="130" t="s">
        <v>779</v>
      </c>
      <c r="D262" s="130" t="s">
        <v>249</v>
      </c>
      <c r="E262" s="131" t="s">
        <v>1574</v>
      </c>
      <c r="F262" s="132" t="s">
        <v>1575</v>
      </c>
      <c r="G262" s="133" t="s">
        <v>258</v>
      </c>
      <c r="H262" s="134">
        <v>5</v>
      </c>
      <c r="I262" s="135"/>
      <c r="J262" s="136">
        <f t="shared" si="30"/>
        <v>0</v>
      </c>
      <c r="K262" s="132" t="s">
        <v>1</v>
      </c>
      <c r="L262" s="32"/>
      <c r="M262" s="137" t="s">
        <v>1</v>
      </c>
      <c r="N262" s="138" t="s">
        <v>45</v>
      </c>
      <c r="P262" s="139">
        <f t="shared" si="31"/>
        <v>0</v>
      </c>
      <c r="Q262" s="139">
        <v>0</v>
      </c>
      <c r="R262" s="139">
        <f t="shared" si="32"/>
        <v>0</v>
      </c>
      <c r="S262" s="139">
        <v>0</v>
      </c>
      <c r="T262" s="140">
        <f t="shared" si="33"/>
        <v>0</v>
      </c>
      <c r="AR262" s="141" t="s">
        <v>253</v>
      </c>
      <c r="AT262" s="141" t="s">
        <v>249</v>
      </c>
      <c r="AU262" s="141" t="s">
        <v>89</v>
      </c>
      <c r="AY262" s="17" t="s">
        <v>248</v>
      </c>
      <c r="BE262" s="142">
        <f t="shared" si="34"/>
        <v>0</v>
      </c>
      <c r="BF262" s="142">
        <f t="shared" si="35"/>
        <v>0</v>
      </c>
      <c r="BG262" s="142">
        <f t="shared" si="36"/>
        <v>0</v>
      </c>
      <c r="BH262" s="142">
        <f t="shared" si="37"/>
        <v>0</v>
      </c>
      <c r="BI262" s="142">
        <f t="shared" si="38"/>
        <v>0</v>
      </c>
      <c r="BJ262" s="17" t="s">
        <v>87</v>
      </c>
      <c r="BK262" s="142">
        <f t="shared" si="39"/>
        <v>0</v>
      </c>
      <c r="BL262" s="17" t="s">
        <v>253</v>
      </c>
      <c r="BM262" s="141" t="s">
        <v>1576</v>
      </c>
    </row>
    <row r="263" spans="2:65" s="1" customFormat="1" ht="37.9" customHeight="1">
      <c r="B263" s="32"/>
      <c r="C263" s="130" t="s">
        <v>784</v>
      </c>
      <c r="D263" s="130" t="s">
        <v>249</v>
      </c>
      <c r="E263" s="131" t="s">
        <v>1577</v>
      </c>
      <c r="F263" s="132" t="s">
        <v>1578</v>
      </c>
      <c r="G263" s="133" t="s">
        <v>258</v>
      </c>
      <c r="H263" s="134">
        <v>2</v>
      </c>
      <c r="I263" s="135"/>
      <c r="J263" s="136">
        <f t="shared" si="30"/>
        <v>0</v>
      </c>
      <c r="K263" s="132" t="s">
        <v>1</v>
      </c>
      <c r="L263" s="32"/>
      <c r="M263" s="137" t="s">
        <v>1</v>
      </c>
      <c r="N263" s="138" t="s">
        <v>45</v>
      </c>
      <c r="P263" s="139">
        <f t="shared" si="31"/>
        <v>0</v>
      </c>
      <c r="Q263" s="139">
        <v>0</v>
      </c>
      <c r="R263" s="139">
        <f t="shared" si="32"/>
        <v>0</v>
      </c>
      <c r="S263" s="139">
        <v>0</v>
      </c>
      <c r="T263" s="140">
        <f t="shared" si="33"/>
        <v>0</v>
      </c>
      <c r="AR263" s="141" t="s">
        <v>253</v>
      </c>
      <c r="AT263" s="141" t="s">
        <v>249</v>
      </c>
      <c r="AU263" s="141" t="s">
        <v>89</v>
      </c>
      <c r="AY263" s="17" t="s">
        <v>248</v>
      </c>
      <c r="BE263" s="142">
        <f t="shared" si="34"/>
        <v>0</v>
      </c>
      <c r="BF263" s="142">
        <f t="shared" si="35"/>
        <v>0</v>
      </c>
      <c r="BG263" s="142">
        <f t="shared" si="36"/>
        <v>0</v>
      </c>
      <c r="BH263" s="142">
        <f t="shared" si="37"/>
        <v>0</v>
      </c>
      <c r="BI263" s="142">
        <f t="shared" si="38"/>
        <v>0</v>
      </c>
      <c r="BJ263" s="17" t="s">
        <v>87</v>
      </c>
      <c r="BK263" s="142">
        <f t="shared" si="39"/>
        <v>0</v>
      </c>
      <c r="BL263" s="17" t="s">
        <v>253</v>
      </c>
      <c r="BM263" s="141" t="s">
        <v>1579</v>
      </c>
    </row>
    <row r="264" spans="2:65" s="1" customFormat="1" ht="21.75" customHeight="1">
      <c r="B264" s="32"/>
      <c r="C264" s="130" t="s">
        <v>789</v>
      </c>
      <c r="D264" s="130" t="s">
        <v>249</v>
      </c>
      <c r="E264" s="131" t="s">
        <v>1580</v>
      </c>
      <c r="F264" s="132" t="s">
        <v>764</v>
      </c>
      <c r="G264" s="133" t="s">
        <v>258</v>
      </c>
      <c r="H264" s="134">
        <v>1</v>
      </c>
      <c r="I264" s="135"/>
      <c r="J264" s="136">
        <f t="shared" si="30"/>
        <v>0</v>
      </c>
      <c r="K264" s="132" t="s">
        <v>1</v>
      </c>
      <c r="L264" s="32"/>
      <c r="M264" s="137" t="s">
        <v>1</v>
      </c>
      <c r="N264" s="138" t="s">
        <v>45</v>
      </c>
      <c r="P264" s="139">
        <f t="shared" si="31"/>
        <v>0</v>
      </c>
      <c r="Q264" s="139">
        <v>0</v>
      </c>
      <c r="R264" s="139">
        <f t="shared" si="32"/>
        <v>0</v>
      </c>
      <c r="S264" s="139">
        <v>0</v>
      </c>
      <c r="T264" s="140">
        <f t="shared" si="33"/>
        <v>0</v>
      </c>
      <c r="AR264" s="141" t="s">
        <v>253</v>
      </c>
      <c r="AT264" s="141" t="s">
        <v>249</v>
      </c>
      <c r="AU264" s="141" t="s">
        <v>89</v>
      </c>
      <c r="AY264" s="17" t="s">
        <v>248</v>
      </c>
      <c r="BE264" s="142">
        <f t="shared" si="34"/>
        <v>0</v>
      </c>
      <c r="BF264" s="142">
        <f t="shared" si="35"/>
        <v>0</v>
      </c>
      <c r="BG264" s="142">
        <f t="shared" si="36"/>
        <v>0</v>
      </c>
      <c r="BH264" s="142">
        <f t="shared" si="37"/>
        <v>0</v>
      </c>
      <c r="BI264" s="142">
        <f t="shared" si="38"/>
        <v>0</v>
      </c>
      <c r="BJ264" s="17" t="s">
        <v>87</v>
      </c>
      <c r="BK264" s="142">
        <f t="shared" si="39"/>
        <v>0</v>
      </c>
      <c r="BL264" s="17" t="s">
        <v>253</v>
      </c>
      <c r="BM264" s="141" t="s">
        <v>1581</v>
      </c>
    </row>
    <row r="265" spans="2:65" s="1" customFormat="1" ht="78">
      <c r="B265" s="32"/>
      <c r="D265" s="143" t="s">
        <v>255</v>
      </c>
      <c r="F265" s="144" t="s">
        <v>1582</v>
      </c>
      <c r="I265" s="145"/>
      <c r="L265" s="32"/>
      <c r="M265" s="146"/>
      <c r="T265" s="56"/>
      <c r="AT265" s="17" t="s">
        <v>255</v>
      </c>
      <c r="AU265" s="17" t="s">
        <v>89</v>
      </c>
    </row>
    <row r="266" spans="2:65" s="1" customFormat="1" ht="16.5" customHeight="1">
      <c r="B266" s="32"/>
      <c r="C266" s="130" t="s">
        <v>794</v>
      </c>
      <c r="D266" s="130" t="s">
        <v>249</v>
      </c>
      <c r="E266" s="131" t="s">
        <v>1583</v>
      </c>
      <c r="F266" s="132" t="s">
        <v>769</v>
      </c>
      <c r="G266" s="133" t="s">
        <v>258</v>
      </c>
      <c r="H266" s="134">
        <v>1</v>
      </c>
      <c r="I266" s="135"/>
      <c r="J266" s="136">
        <f>ROUND(I266*H266,2)</f>
        <v>0</v>
      </c>
      <c r="K266" s="132" t="s">
        <v>1</v>
      </c>
      <c r="L266" s="32"/>
      <c r="M266" s="137" t="s">
        <v>1</v>
      </c>
      <c r="N266" s="138" t="s">
        <v>45</v>
      </c>
      <c r="P266" s="139">
        <f>O266*H266</f>
        <v>0</v>
      </c>
      <c r="Q266" s="139">
        <v>0</v>
      </c>
      <c r="R266" s="139">
        <f>Q266*H266</f>
        <v>0</v>
      </c>
      <c r="S266" s="139">
        <v>0</v>
      </c>
      <c r="T266" s="140">
        <f>S266*H266</f>
        <v>0</v>
      </c>
      <c r="AR266" s="141" t="s">
        <v>253</v>
      </c>
      <c r="AT266" s="141" t="s">
        <v>249</v>
      </c>
      <c r="AU266" s="141" t="s">
        <v>89</v>
      </c>
      <c r="AY266" s="17" t="s">
        <v>248</v>
      </c>
      <c r="BE266" s="142">
        <f>IF(N266="základní",J266,0)</f>
        <v>0</v>
      </c>
      <c r="BF266" s="142">
        <f>IF(N266="snížená",J266,0)</f>
        <v>0</v>
      </c>
      <c r="BG266" s="142">
        <f>IF(N266="zákl. přenesená",J266,0)</f>
        <v>0</v>
      </c>
      <c r="BH266" s="142">
        <f>IF(N266="sníž. přenesená",J266,0)</f>
        <v>0</v>
      </c>
      <c r="BI266" s="142">
        <f>IF(N266="nulová",J266,0)</f>
        <v>0</v>
      </c>
      <c r="BJ266" s="17" t="s">
        <v>87</v>
      </c>
      <c r="BK266" s="142">
        <f>ROUND(I266*H266,2)</f>
        <v>0</v>
      </c>
      <c r="BL266" s="17" t="s">
        <v>253</v>
      </c>
      <c r="BM266" s="141" t="s">
        <v>1584</v>
      </c>
    </row>
    <row r="267" spans="2:65" s="1" customFormat="1" ht="39">
      <c r="B267" s="32"/>
      <c r="D267" s="143" t="s">
        <v>255</v>
      </c>
      <c r="F267" s="144" t="s">
        <v>1585</v>
      </c>
      <c r="I267" s="145"/>
      <c r="L267" s="32"/>
      <c r="M267" s="146"/>
      <c r="T267" s="56"/>
      <c r="AT267" s="17" t="s">
        <v>255</v>
      </c>
      <c r="AU267" s="17" t="s">
        <v>89</v>
      </c>
    </row>
    <row r="268" spans="2:65" s="1" customFormat="1" ht="16.5" customHeight="1">
      <c r="B268" s="32"/>
      <c r="C268" s="130" t="s">
        <v>799</v>
      </c>
      <c r="D268" s="130" t="s">
        <v>249</v>
      </c>
      <c r="E268" s="131" t="s">
        <v>1586</v>
      </c>
      <c r="F268" s="132" t="s">
        <v>1587</v>
      </c>
      <c r="G268" s="133" t="s">
        <v>258</v>
      </c>
      <c r="H268" s="134">
        <v>1</v>
      </c>
      <c r="I268" s="135"/>
      <c r="J268" s="136">
        <f>ROUND(I268*H268,2)</f>
        <v>0</v>
      </c>
      <c r="K268" s="132" t="s">
        <v>1</v>
      </c>
      <c r="L268" s="32"/>
      <c r="M268" s="137" t="s">
        <v>1</v>
      </c>
      <c r="N268" s="138" t="s">
        <v>45</v>
      </c>
      <c r="P268" s="139">
        <f>O268*H268</f>
        <v>0</v>
      </c>
      <c r="Q268" s="139">
        <v>0</v>
      </c>
      <c r="R268" s="139">
        <f>Q268*H268</f>
        <v>0</v>
      </c>
      <c r="S268" s="139">
        <v>0</v>
      </c>
      <c r="T268" s="140">
        <f>S268*H268</f>
        <v>0</v>
      </c>
      <c r="AR268" s="141" t="s">
        <v>253</v>
      </c>
      <c r="AT268" s="141" t="s">
        <v>249</v>
      </c>
      <c r="AU268" s="141" t="s">
        <v>89</v>
      </c>
      <c r="AY268" s="17" t="s">
        <v>248</v>
      </c>
      <c r="BE268" s="142">
        <f>IF(N268="základní",J268,0)</f>
        <v>0</v>
      </c>
      <c r="BF268" s="142">
        <f>IF(N268="snížená",J268,0)</f>
        <v>0</v>
      </c>
      <c r="BG268" s="142">
        <f>IF(N268="zákl. přenesená",J268,0)</f>
        <v>0</v>
      </c>
      <c r="BH268" s="142">
        <f>IF(N268="sníž. přenesená",J268,0)</f>
        <v>0</v>
      </c>
      <c r="BI268" s="142">
        <f>IF(N268="nulová",J268,0)</f>
        <v>0</v>
      </c>
      <c r="BJ268" s="17" t="s">
        <v>87</v>
      </c>
      <c r="BK268" s="142">
        <f>ROUND(I268*H268,2)</f>
        <v>0</v>
      </c>
      <c r="BL268" s="17" t="s">
        <v>253</v>
      </c>
      <c r="BM268" s="141" t="s">
        <v>1588</v>
      </c>
    </row>
    <row r="269" spans="2:65" s="1" customFormat="1" ht="39">
      <c r="B269" s="32"/>
      <c r="D269" s="143" t="s">
        <v>255</v>
      </c>
      <c r="F269" s="144" t="s">
        <v>1589</v>
      </c>
      <c r="I269" s="145"/>
      <c r="L269" s="32"/>
      <c r="M269" s="146"/>
      <c r="T269" s="56"/>
      <c r="AT269" s="17" t="s">
        <v>255</v>
      </c>
      <c r="AU269" s="17" t="s">
        <v>89</v>
      </c>
    </row>
    <row r="270" spans="2:65" s="1" customFormat="1" ht="24.2" customHeight="1">
      <c r="B270" s="32"/>
      <c r="C270" s="130" t="s">
        <v>806</v>
      </c>
      <c r="D270" s="130" t="s">
        <v>249</v>
      </c>
      <c r="E270" s="131" t="s">
        <v>1590</v>
      </c>
      <c r="F270" s="132" t="s">
        <v>1591</v>
      </c>
      <c r="G270" s="133" t="s">
        <v>528</v>
      </c>
      <c r="H270" s="134">
        <v>30</v>
      </c>
      <c r="I270" s="135"/>
      <c r="J270" s="136">
        <f>ROUND(I270*H270,2)</f>
        <v>0</v>
      </c>
      <c r="K270" s="132" t="s">
        <v>1</v>
      </c>
      <c r="L270" s="32"/>
      <c r="M270" s="137" t="s">
        <v>1</v>
      </c>
      <c r="N270" s="138" t="s">
        <v>45</v>
      </c>
      <c r="P270" s="139">
        <f>O270*H270</f>
        <v>0</v>
      </c>
      <c r="Q270" s="139">
        <v>0</v>
      </c>
      <c r="R270" s="139">
        <f>Q270*H270</f>
        <v>0</v>
      </c>
      <c r="S270" s="139">
        <v>0</v>
      </c>
      <c r="T270" s="140">
        <f>S270*H270</f>
        <v>0</v>
      </c>
      <c r="AR270" s="141" t="s">
        <v>253</v>
      </c>
      <c r="AT270" s="141" t="s">
        <v>249</v>
      </c>
      <c r="AU270" s="141" t="s">
        <v>89</v>
      </c>
      <c r="AY270" s="17" t="s">
        <v>248</v>
      </c>
      <c r="BE270" s="142">
        <f>IF(N270="základní",J270,0)</f>
        <v>0</v>
      </c>
      <c r="BF270" s="142">
        <f>IF(N270="snížená",J270,0)</f>
        <v>0</v>
      </c>
      <c r="BG270" s="142">
        <f>IF(N270="zákl. přenesená",J270,0)</f>
        <v>0</v>
      </c>
      <c r="BH270" s="142">
        <f>IF(N270="sníž. přenesená",J270,0)</f>
        <v>0</v>
      </c>
      <c r="BI270" s="142">
        <f>IF(N270="nulová",J270,0)</f>
        <v>0</v>
      </c>
      <c r="BJ270" s="17" t="s">
        <v>87</v>
      </c>
      <c r="BK270" s="142">
        <f>ROUND(I270*H270,2)</f>
        <v>0</v>
      </c>
      <c r="BL270" s="17" t="s">
        <v>253</v>
      </c>
      <c r="BM270" s="141" t="s">
        <v>1592</v>
      </c>
    </row>
    <row r="271" spans="2:65" s="1" customFormat="1" ht="48.75">
      <c r="B271" s="32"/>
      <c r="D271" s="143" t="s">
        <v>255</v>
      </c>
      <c r="F271" s="144" t="s">
        <v>1593</v>
      </c>
      <c r="I271" s="145"/>
      <c r="L271" s="32"/>
      <c r="M271" s="146"/>
      <c r="T271" s="56"/>
      <c r="AT271" s="17" t="s">
        <v>255</v>
      </c>
      <c r="AU271" s="17" t="s">
        <v>89</v>
      </c>
    </row>
    <row r="272" spans="2:65" s="1" customFormat="1" ht="24.2" customHeight="1">
      <c r="B272" s="32"/>
      <c r="C272" s="130" t="s">
        <v>811</v>
      </c>
      <c r="D272" s="130" t="s">
        <v>249</v>
      </c>
      <c r="E272" s="131" t="s">
        <v>1594</v>
      </c>
      <c r="F272" s="132" t="s">
        <v>1595</v>
      </c>
      <c r="G272" s="133" t="s">
        <v>528</v>
      </c>
      <c r="H272" s="134">
        <v>10</v>
      </c>
      <c r="I272" s="135"/>
      <c r="J272" s="136">
        <f>ROUND(I272*H272,2)</f>
        <v>0</v>
      </c>
      <c r="K272" s="132" t="s">
        <v>1</v>
      </c>
      <c r="L272" s="32"/>
      <c r="M272" s="137" t="s">
        <v>1</v>
      </c>
      <c r="N272" s="138" t="s">
        <v>45</v>
      </c>
      <c r="P272" s="139">
        <f>O272*H272</f>
        <v>0</v>
      </c>
      <c r="Q272" s="139">
        <v>0</v>
      </c>
      <c r="R272" s="139">
        <f>Q272*H272</f>
        <v>0</v>
      </c>
      <c r="S272" s="139">
        <v>0</v>
      </c>
      <c r="T272" s="140">
        <f>S272*H272</f>
        <v>0</v>
      </c>
      <c r="AR272" s="141" t="s">
        <v>253</v>
      </c>
      <c r="AT272" s="141" t="s">
        <v>249</v>
      </c>
      <c r="AU272" s="141" t="s">
        <v>89</v>
      </c>
      <c r="AY272" s="17" t="s">
        <v>248</v>
      </c>
      <c r="BE272" s="142">
        <f>IF(N272="základní",J272,0)</f>
        <v>0</v>
      </c>
      <c r="BF272" s="142">
        <f>IF(N272="snížená",J272,0)</f>
        <v>0</v>
      </c>
      <c r="BG272" s="142">
        <f>IF(N272="zákl. přenesená",J272,0)</f>
        <v>0</v>
      </c>
      <c r="BH272" s="142">
        <f>IF(N272="sníž. přenesená",J272,0)</f>
        <v>0</v>
      </c>
      <c r="BI272" s="142">
        <f>IF(N272="nulová",J272,0)</f>
        <v>0</v>
      </c>
      <c r="BJ272" s="17" t="s">
        <v>87</v>
      </c>
      <c r="BK272" s="142">
        <f>ROUND(I272*H272,2)</f>
        <v>0</v>
      </c>
      <c r="BL272" s="17" t="s">
        <v>253</v>
      </c>
      <c r="BM272" s="141" t="s">
        <v>1596</v>
      </c>
    </row>
    <row r="273" spans="2:65" s="1" customFormat="1" ht="29.25">
      <c r="B273" s="32"/>
      <c r="D273" s="143" t="s">
        <v>255</v>
      </c>
      <c r="F273" s="144" t="s">
        <v>649</v>
      </c>
      <c r="I273" s="145"/>
      <c r="L273" s="32"/>
      <c r="M273" s="146"/>
      <c r="T273" s="56"/>
      <c r="AT273" s="17" t="s">
        <v>255</v>
      </c>
      <c r="AU273" s="17" t="s">
        <v>89</v>
      </c>
    </row>
    <row r="274" spans="2:65" s="1" customFormat="1" ht="24.2" customHeight="1">
      <c r="B274" s="32"/>
      <c r="C274" s="130" t="s">
        <v>816</v>
      </c>
      <c r="D274" s="130" t="s">
        <v>249</v>
      </c>
      <c r="E274" s="131" t="s">
        <v>1597</v>
      </c>
      <c r="F274" s="132" t="s">
        <v>1598</v>
      </c>
      <c r="G274" s="133" t="s">
        <v>528</v>
      </c>
      <c r="H274" s="134">
        <v>30</v>
      </c>
      <c r="I274" s="135"/>
      <c r="J274" s="136">
        <f>ROUND(I274*H274,2)</f>
        <v>0</v>
      </c>
      <c r="K274" s="132" t="s">
        <v>1</v>
      </c>
      <c r="L274" s="32"/>
      <c r="M274" s="137" t="s">
        <v>1</v>
      </c>
      <c r="N274" s="138" t="s">
        <v>45</v>
      </c>
      <c r="P274" s="139">
        <f>O274*H274</f>
        <v>0</v>
      </c>
      <c r="Q274" s="139">
        <v>0</v>
      </c>
      <c r="R274" s="139">
        <f>Q274*H274</f>
        <v>0</v>
      </c>
      <c r="S274" s="139">
        <v>0</v>
      </c>
      <c r="T274" s="140">
        <f>S274*H274</f>
        <v>0</v>
      </c>
      <c r="AR274" s="141" t="s">
        <v>253</v>
      </c>
      <c r="AT274" s="141" t="s">
        <v>249</v>
      </c>
      <c r="AU274" s="141" t="s">
        <v>89</v>
      </c>
      <c r="AY274" s="17" t="s">
        <v>248</v>
      </c>
      <c r="BE274" s="142">
        <f>IF(N274="základní",J274,0)</f>
        <v>0</v>
      </c>
      <c r="BF274" s="142">
        <f>IF(N274="snížená",J274,0)</f>
        <v>0</v>
      </c>
      <c r="BG274" s="142">
        <f>IF(N274="zákl. přenesená",J274,0)</f>
        <v>0</v>
      </c>
      <c r="BH274" s="142">
        <f>IF(N274="sníž. přenesená",J274,0)</f>
        <v>0</v>
      </c>
      <c r="BI274" s="142">
        <f>IF(N274="nulová",J274,0)</f>
        <v>0</v>
      </c>
      <c r="BJ274" s="17" t="s">
        <v>87</v>
      </c>
      <c r="BK274" s="142">
        <f>ROUND(I274*H274,2)</f>
        <v>0</v>
      </c>
      <c r="BL274" s="17" t="s">
        <v>253</v>
      </c>
      <c r="BM274" s="141" t="s">
        <v>1599</v>
      </c>
    </row>
    <row r="275" spans="2:65" s="1" customFormat="1" ht="48.75">
      <c r="B275" s="32"/>
      <c r="D275" s="143" t="s">
        <v>255</v>
      </c>
      <c r="F275" s="144" t="s">
        <v>1593</v>
      </c>
      <c r="I275" s="145"/>
      <c r="L275" s="32"/>
      <c r="M275" s="146"/>
      <c r="T275" s="56"/>
      <c r="AT275" s="17" t="s">
        <v>255</v>
      </c>
      <c r="AU275" s="17" t="s">
        <v>89</v>
      </c>
    </row>
    <row r="276" spans="2:65" s="1" customFormat="1" ht="24.2" customHeight="1">
      <c r="B276" s="32"/>
      <c r="C276" s="130" t="s">
        <v>821</v>
      </c>
      <c r="D276" s="130" t="s">
        <v>249</v>
      </c>
      <c r="E276" s="131" t="s">
        <v>1600</v>
      </c>
      <c r="F276" s="132" t="s">
        <v>1601</v>
      </c>
      <c r="G276" s="133" t="s">
        <v>528</v>
      </c>
      <c r="H276" s="134">
        <v>40</v>
      </c>
      <c r="I276" s="135"/>
      <c r="J276" s="136">
        <f>ROUND(I276*H276,2)</f>
        <v>0</v>
      </c>
      <c r="K276" s="132" t="s">
        <v>1</v>
      </c>
      <c r="L276" s="32"/>
      <c r="M276" s="137" t="s">
        <v>1</v>
      </c>
      <c r="N276" s="138" t="s">
        <v>45</v>
      </c>
      <c r="P276" s="139">
        <f>O276*H276</f>
        <v>0</v>
      </c>
      <c r="Q276" s="139">
        <v>0</v>
      </c>
      <c r="R276" s="139">
        <f>Q276*H276</f>
        <v>0</v>
      </c>
      <c r="S276" s="139">
        <v>0</v>
      </c>
      <c r="T276" s="140">
        <f>S276*H276</f>
        <v>0</v>
      </c>
      <c r="AR276" s="141" t="s">
        <v>253</v>
      </c>
      <c r="AT276" s="141" t="s">
        <v>249</v>
      </c>
      <c r="AU276" s="141" t="s">
        <v>89</v>
      </c>
      <c r="AY276" s="17" t="s">
        <v>248</v>
      </c>
      <c r="BE276" s="142">
        <f>IF(N276="základní",J276,0)</f>
        <v>0</v>
      </c>
      <c r="BF276" s="142">
        <f>IF(N276="snížená",J276,0)</f>
        <v>0</v>
      </c>
      <c r="BG276" s="142">
        <f>IF(N276="zákl. přenesená",J276,0)</f>
        <v>0</v>
      </c>
      <c r="BH276" s="142">
        <f>IF(N276="sníž. přenesená",J276,0)</f>
        <v>0</v>
      </c>
      <c r="BI276" s="142">
        <f>IF(N276="nulová",J276,0)</f>
        <v>0</v>
      </c>
      <c r="BJ276" s="17" t="s">
        <v>87</v>
      </c>
      <c r="BK276" s="142">
        <f>ROUND(I276*H276,2)</f>
        <v>0</v>
      </c>
      <c r="BL276" s="17" t="s">
        <v>253</v>
      </c>
      <c r="BM276" s="141" t="s">
        <v>1602</v>
      </c>
    </row>
    <row r="277" spans="2:65" s="1" customFormat="1" ht="48.75">
      <c r="B277" s="32"/>
      <c r="D277" s="143" t="s">
        <v>255</v>
      </c>
      <c r="F277" s="144" t="s">
        <v>1603</v>
      </c>
      <c r="I277" s="145"/>
      <c r="L277" s="32"/>
      <c r="M277" s="146"/>
      <c r="T277" s="56"/>
      <c r="AT277" s="17" t="s">
        <v>255</v>
      </c>
      <c r="AU277" s="17" t="s">
        <v>89</v>
      </c>
    </row>
    <row r="278" spans="2:65" s="1" customFormat="1" ht="37.9" customHeight="1">
      <c r="B278" s="32"/>
      <c r="C278" s="130" t="s">
        <v>1604</v>
      </c>
      <c r="D278" s="130" t="s">
        <v>249</v>
      </c>
      <c r="E278" s="131" t="s">
        <v>1605</v>
      </c>
      <c r="F278" s="132" t="s">
        <v>1606</v>
      </c>
      <c r="G278" s="133" t="s">
        <v>252</v>
      </c>
      <c r="H278" s="134">
        <v>12</v>
      </c>
      <c r="I278" s="135"/>
      <c r="J278" s="136">
        <f>ROUND(I278*H278,2)</f>
        <v>0</v>
      </c>
      <c r="K278" s="132" t="s">
        <v>1</v>
      </c>
      <c r="L278" s="32"/>
      <c r="M278" s="137" t="s">
        <v>1</v>
      </c>
      <c r="N278" s="138" t="s">
        <v>45</v>
      </c>
      <c r="P278" s="139">
        <f>O278*H278</f>
        <v>0</v>
      </c>
      <c r="Q278" s="139">
        <v>0</v>
      </c>
      <c r="R278" s="139">
        <f>Q278*H278</f>
        <v>0</v>
      </c>
      <c r="S278" s="139">
        <v>0</v>
      </c>
      <c r="T278" s="140">
        <f>S278*H278</f>
        <v>0</v>
      </c>
      <c r="AR278" s="141" t="s">
        <v>253</v>
      </c>
      <c r="AT278" s="141" t="s">
        <v>249</v>
      </c>
      <c r="AU278" s="141" t="s">
        <v>89</v>
      </c>
      <c r="AY278" s="17" t="s">
        <v>248</v>
      </c>
      <c r="BE278" s="142">
        <f>IF(N278="základní",J278,0)</f>
        <v>0</v>
      </c>
      <c r="BF278" s="142">
        <f>IF(N278="snížená",J278,0)</f>
        <v>0</v>
      </c>
      <c r="BG278" s="142">
        <f>IF(N278="zákl. přenesená",J278,0)</f>
        <v>0</v>
      </c>
      <c r="BH278" s="142">
        <f>IF(N278="sníž. přenesená",J278,0)</f>
        <v>0</v>
      </c>
      <c r="BI278" s="142">
        <f>IF(N278="nulová",J278,0)</f>
        <v>0</v>
      </c>
      <c r="BJ278" s="17" t="s">
        <v>87</v>
      </c>
      <c r="BK278" s="142">
        <f>ROUND(I278*H278,2)</f>
        <v>0</v>
      </c>
      <c r="BL278" s="17" t="s">
        <v>253</v>
      </c>
      <c r="BM278" s="141" t="s">
        <v>1607</v>
      </c>
    </row>
    <row r="279" spans="2:65" s="1" customFormat="1" ht="58.5">
      <c r="B279" s="32"/>
      <c r="D279" s="143" t="s">
        <v>255</v>
      </c>
      <c r="F279" s="144" t="s">
        <v>1608</v>
      </c>
      <c r="I279" s="145"/>
      <c r="L279" s="32"/>
      <c r="M279" s="146"/>
      <c r="T279" s="56"/>
      <c r="AT279" s="17" t="s">
        <v>255</v>
      </c>
      <c r="AU279" s="17" t="s">
        <v>89</v>
      </c>
    </row>
    <row r="280" spans="2:65" s="10" customFormat="1" ht="22.9" customHeight="1">
      <c r="B280" s="120"/>
      <c r="D280" s="121" t="s">
        <v>79</v>
      </c>
      <c r="E280" s="155" t="s">
        <v>1228</v>
      </c>
      <c r="F280" s="155" t="s">
        <v>773</v>
      </c>
      <c r="I280" s="123"/>
      <c r="J280" s="156">
        <f>BK280</f>
        <v>0</v>
      </c>
      <c r="L280" s="120"/>
      <c r="M280" s="125"/>
      <c r="P280" s="126">
        <f>SUM(P281:P284)</f>
        <v>0</v>
      </c>
      <c r="R280" s="126">
        <f>SUM(R281:R284)</f>
        <v>0</v>
      </c>
      <c r="T280" s="127">
        <f>SUM(T281:T284)</f>
        <v>0</v>
      </c>
      <c r="AR280" s="121" t="s">
        <v>247</v>
      </c>
      <c r="AT280" s="128" t="s">
        <v>79</v>
      </c>
      <c r="AU280" s="128" t="s">
        <v>87</v>
      </c>
      <c r="AY280" s="121" t="s">
        <v>248</v>
      </c>
      <c r="BK280" s="129">
        <f>SUM(BK281:BK284)</f>
        <v>0</v>
      </c>
    </row>
    <row r="281" spans="2:65" s="1" customFormat="1" ht="24.2" customHeight="1">
      <c r="B281" s="32"/>
      <c r="C281" s="130" t="s">
        <v>1609</v>
      </c>
      <c r="D281" s="130" t="s">
        <v>249</v>
      </c>
      <c r="E281" s="131" t="s">
        <v>1610</v>
      </c>
      <c r="F281" s="132" t="s">
        <v>791</v>
      </c>
      <c r="G281" s="133" t="s">
        <v>258</v>
      </c>
      <c r="H281" s="134">
        <v>1</v>
      </c>
      <c r="I281" s="135"/>
      <c r="J281" s="136">
        <f>ROUND(I281*H281,2)</f>
        <v>0</v>
      </c>
      <c r="K281" s="132" t="s">
        <v>1</v>
      </c>
      <c r="L281" s="32"/>
      <c r="M281" s="137" t="s">
        <v>1</v>
      </c>
      <c r="N281" s="138" t="s">
        <v>45</v>
      </c>
      <c r="P281" s="139">
        <f>O281*H281</f>
        <v>0</v>
      </c>
      <c r="Q281" s="139">
        <v>0</v>
      </c>
      <c r="R281" s="139">
        <f>Q281*H281</f>
        <v>0</v>
      </c>
      <c r="S281" s="139">
        <v>0</v>
      </c>
      <c r="T281" s="140">
        <f>S281*H281</f>
        <v>0</v>
      </c>
      <c r="AR281" s="141" t="s">
        <v>253</v>
      </c>
      <c r="AT281" s="141" t="s">
        <v>249</v>
      </c>
      <c r="AU281" s="141" t="s">
        <v>89</v>
      </c>
      <c r="AY281" s="17" t="s">
        <v>248</v>
      </c>
      <c r="BE281" s="142">
        <f>IF(N281="základní",J281,0)</f>
        <v>0</v>
      </c>
      <c r="BF281" s="142">
        <f>IF(N281="snížená",J281,0)</f>
        <v>0</v>
      </c>
      <c r="BG281" s="142">
        <f>IF(N281="zákl. přenesená",J281,0)</f>
        <v>0</v>
      </c>
      <c r="BH281" s="142">
        <f>IF(N281="sníž. přenesená",J281,0)</f>
        <v>0</v>
      </c>
      <c r="BI281" s="142">
        <f>IF(N281="nulová",J281,0)</f>
        <v>0</v>
      </c>
      <c r="BJ281" s="17" t="s">
        <v>87</v>
      </c>
      <c r="BK281" s="142">
        <f>ROUND(I281*H281,2)</f>
        <v>0</v>
      </c>
      <c r="BL281" s="17" t="s">
        <v>253</v>
      </c>
      <c r="BM281" s="141" t="s">
        <v>1611</v>
      </c>
    </row>
    <row r="282" spans="2:65" s="1" customFormat="1" ht="39">
      <c r="B282" s="32"/>
      <c r="D282" s="143" t="s">
        <v>255</v>
      </c>
      <c r="F282" s="144" t="s">
        <v>793</v>
      </c>
      <c r="I282" s="145"/>
      <c r="L282" s="32"/>
      <c r="M282" s="146"/>
      <c r="T282" s="56"/>
      <c r="AT282" s="17" t="s">
        <v>255</v>
      </c>
      <c r="AU282" s="17" t="s">
        <v>89</v>
      </c>
    </row>
    <row r="283" spans="2:65" s="1" customFormat="1" ht="21.75" customHeight="1">
      <c r="B283" s="32"/>
      <c r="C283" s="130" t="s">
        <v>1612</v>
      </c>
      <c r="D283" s="130" t="s">
        <v>249</v>
      </c>
      <c r="E283" s="131" t="s">
        <v>1613</v>
      </c>
      <c r="F283" s="132" t="s">
        <v>801</v>
      </c>
      <c r="G283" s="133" t="s">
        <v>258</v>
      </c>
      <c r="H283" s="134">
        <v>1</v>
      </c>
      <c r="I283" s="135"/>
      <c r="J283" s="136">
        <f>ROUND(I283*H283,2)</f>
        <v>0</v>
      </c>
      <c r="K283" s="132" t="s">
        <v>1</v>
      </c>
      <c r="L283" s="32"/>
      <c r="M283" s="137" t="s">
        <v>1</v>
      </c>
      <c r="N283" s="138" t="s">
        <v>45</v>
      </c>
      <c r="P283" s="139">
        <f>O283*H283</f>
        <v>0</v>
      </c>
      <c r="Q283" s="139">
        <v>0</v>
      </c>
      <c r="R283" s="139">
        <f>Q283*H283</f>
        <v>0</v>
      </c>
      <c r="S283" s="139">
        <v>0</v>
      </c>
      <c r="T283" s="140">
        <f>S283*H283</f>
        <v>0</v>
      </c>
      <c r="AR283" s="141" t="s">
        <v>253</v>
      </c>
      <c r="AT283" s="141" t="s">
        <v>249</v>
      </c>
      <c r="AU283" s="141" t="s">
        <v>89</v>
      </c>
      <c r="AY283" s="17" t="s">
        <v>248</v>
      </c>
      <c r="BE283" s="142">
        <f>IF(N283="základní",J283,0)</f>
        <v>0</v>
      </c>
      <c r="BF283" s="142">
        <f>IF(N283="snížená",J283,0)</f>
        <v>0</v>
      </c>
      <c r="BG283" s="142">
        <f>IF(N283="zákl. přenesená",J283,0)</f>
        <v>0</v>
      </c>
      <c r="BH283" s="142">
        <f>IF(N283="sníž. přenesená",J283,0)</f>
        <v>0</v>
      </c>
      <c r="BI283" s="142">
        <f>IF(N283="nulová",J283,0)</f>
        <v>0</v>
      </c>
      <c r="BJ283" s="17" t="s">
        <v>87</v>
      </c>
      <c r="BK283" s="142">
        <f>ROUND(I283*H283,2)</f>
        <v>0</v>
      </c>
      <c r="BL283" s="17" t="s">
        <v>253</v>
      </c>
      <c r="BM283" s="141" t="s">
        <v>1614</v>
      </c>
    </row>
    <row r="284" spans="2:65" s="1" customFormat="1" ht="29.25">
      <c r="B284" s="32"/>
      <c r="D284" s="143" t="s">
        <v>255</v>
      </c>
      <c r="F284" s="144" t="s">
        <v>1615</v>
      </c>
      <c r="I284" s="145"/>
      <c r="L284" s="32"/>
      <c r="M284" s="146"/>
      <c r="T284" s="56"/>
      <c r="AT284" s="17" t="s">
        <v>255</v>
      </c>
      <c r="AU284" s="17" t="s">
        <v>89</v>
      </c>
    </row>
    <row r="285" spans="2:65" s="10" customFormat="1" ht="22.9" customHeight="1">
      <c r="B285" s="120"/>
      <c r="D285" s="121" t="s">
        <v>79</v>
      </c>
      <c r="E285" s="155" t="s">
        <v>1266</v>
      </c>
      <c r="F285" s="155" t="s">
        <v>805</v>
      </c>
      <c r="I285" s="123"/>
      <c r="J285" s="156">
        <f>BK285</f>
        <v>0</v>
      </c>
      <c r="L285" s="120"/>
      <c r="M285" s="125"/>
      <c r="P285" s="126">
        <f>SUM(P286:P294)</f>
        <v>0</v>
      </c>
      <c r="R285" s="126">
        <f>SUM(R286:R294)</f>
        <v>0</v>
      </c>
      <c r="T285" s="127">
        <f>SUM(T286:T294)</f>
        <v>0</v>
      </c>
      <c r="AR285" s="121" t="s">
        <v>247</v>
      </c>
      <c r="AT285" s="128" t="s">
        <v>79</v>
      </c>
      <c r="AU285" s="128" t="s">
        <v>87</v>
      </c>
      <c r="AY285" s="121" t="s">
        <v>248</v>
      </c>
      <c r="BK285" s="129">
        <f>SUM(BK286:BK294)</f>
        <v>0</v>
      </c>
    </row>
    <row r="286" spans="2:65" s="1" customFormat="1" ht="16.5" customHeight="1">
      <c r="B286" s="32"/>
      <c r="C286" s="130" t="s">
        <v>1616</v>
      </c>
      <c r="D286" s="130" t="s">
        <v>249</v>
      </c>
      <c r="E286" s="131" t="s">
        <v>1617</v>
      </c>
      <c r="F286" s="132" t="s">
        <v>1618</v>
      </c>
      <c r="G286" s="133" t="s">
        <v>258</v>
      </c>
      <c r="H286" s="134">
        <v>1</v>
      </c>
      <c r="I286" s="135"/>
      <c r="J286" s="136">
        <f>ROUND(I286*H286,2)</f>
        <v>0</v>
      </c>
      <c r="K286" s="132" t="s">
        <v>1</v>
      </c>
      <c r="L286" s="32"/>
      <c r="M286" s="137" t="s">
        <v>1</v>
      </c>
      <c r="N286" s="138" t="s">
        <v>45</v>
      </c>
      <c r="P286" s="139">
        <f>O286*H286</f>
        <v>0</v>
      </c>
      <c r="Q286" s="139">
        <v>0</v>
      </c>
      <c r="R286" s="139">
        <f>Q286*H286</f>
        <v>0</v>
      </c>
      <c r="S286" s="139">
        <v>0</v>
      </c>
      <c r="T286" s="140">
        <f>S286*H286</f>
        <v>0</v>
      </c>
      <c r="AR286" s="141" t="s">
        <v>253</v>
      </c>
      <c r="AT286" s="141" t="s">
        <v>249</v>
      </c>
      <c r="AU286" s="141" t="s">
        <v>89</v>
      </c>
      <c r="AY286" s="17" t="s">
        <v>248</v>
      </c>
      <c r="BE286" s="142">
        <f>IF(N286="základní",J286,0)</f>
        <v>0</v>
      </c>
      <c r="BF286" s="142">
        <f>IF(N286="snížená",J286,0)</f>
        <v>0</v>
      </c>
      <c r="BG286" s="142">
        <f>IF(N286="zákl. přenesená",J286,0)</f>
        <v>0</v>
      </c>
      <c r="BH286" s="142">
        <f>IF(N286="sníž. přenesená",J286,0)</f>
        <v>0</v>
      </c>
      <c r="BI286" s="142">
        <f>IF(N286="nulová",J286,0)</f>
        <v>0</v>
      </c>
      <c r="BJ286" s="17" t="s">
        <v>87</v>
      </c>
      <c r="BK286" s="142">
        <f>ROUND(I286*H286,2)</f>
        <v>0</v>
      </c>
      <c r="BL286" s="17" t="s">
        <v>253</v>
      </c>
      <c r="BM286" s="141" t="s">
        <v>1619</v>
      </c>
    </row>
    <row r="287" spans="2:65" s="1" customFormat="1" ht="48.75">
      <c r="B287" s="32"/>
      <c r="D287" s="143" t="s">
        <v>255</v>
      </c>
      <c r="F287" s="144" t="s">
        <v>1620</v>
      </c>
      <c r="I287" s="145"/>
      <c r="L287" s="32"/>
      <c r="M287" s="146"/>
      <c r="T287" s="56"/>
      <c r="AT287" s="17" t="s">
        <v>255</v>
      </c>
      <c r="AU287" s="17" t="s">
        <v>89</v>
      </c>
    </row>
    <row r="288" spans="2:65" s="1" customFormat="1" ht="21.75" customHeight="1">
      <c r="B288" s="32"/>
      <c r="C288" s="130" t="s">
        <v>1621</v>
      </c>
      <c r="D288" s="130" t="s">
        <v>249</v>
      </c>
      <c r="E288" s="131" t="s">
        <v>1622</v>
      </c>
      <c r="F288" s="132" t="s">
        <v>808</v>
      </c>
      <c r="G288" s="133" t="s">
        <v>258</v>
      </c>
      <c r="H288" s="134">
        <v>1</v>
      </c>
      <c r="I288" s="135"/>
      <c r="J288" s="136">
        <f>ROUND(I288*H288,2)</f>
        <v>0</v>
      </c>
      <c r="K288" s="132" t="s">
        <v>1</v>
      </c>
      <c r="L288" s="32"/>
      <c r="M288" s="137" t="s">
        <v>1</v>
      </c>
      <c r="N288" s="138" t="s">
        <v>45</v>
      </c>
      <c r="P288" s="139">
        <f>O288*H288</f>
        <v>0</v>
      </c>
      <c r="Q288" s="139">
        <v>0</v>
      </c>
      <c r="R288" s="139">
        <f>Q288*H288</f>
        <v>0</v>
      </c>
      <c r="S288" s="139">
        <v>0</v>
      </c>
      <c r="T288" s="140">
        <f>S288*H288</f>
        <v>0</v>
      </c>
      <c r="AR288" s="141" t="s">
        <v>253</v>
      </c>
      <c r="AT288" s="141" t="s">
        <v>249</v>
      </c>
      <c r="AU288" s="141" t="s">
        <v>89</v>
      </c>
      <c r="AY288" s="17" t="s">
        <v>248</v>
      </c>
      <c r="BE288" s="142">
        <f>IF(N288="základní",J288,0)</f>
        <v>0</v>
      </c>
      <c r="BF288" s="142">
        <f>IF(N288="snížená",J288,0)</f>
        <v>0</v>
      </c>
      <c r="BG288" s="142">
        <f>IF(N288="zákl. přenesená",J288,0)</f>
        <v>0</v>
      </c>
      <c r="BH288" s="142">
        <f>IF(N288="sníž. přenesená",J288,0)</f>
        <v>0</v>
      </c>
      <c r="BI288" s="142">
        <f>IF(N288="nulová",J288,0)</f>
        <v>0</v>
      </c>
      <c r="BJ288" s="17" t="s">
        <v>87</v>
      </c>
      <c r="BK288" s="142">
        <f>ROUND(I288*H288,2)</f>
        <v>0</v>
      </c>
      <c r="BL288" s="17" t="s">
        <v>253</v>
      </c>
      <c r="BM288" s="141" t="s">
        <v>1623</v>
      </c>
    </row>
    <row r="289" spans="2:65" s="1" customFormat="1" ht="29.25">
      <c r="B289" s="32"/>
      <c r="D289" s="143" t="s">
        <v>255</v>
      </c>
      <c r="F289" s="144" t="s">
        <v>810</v>
      </c>
      <c r="I289" s="145"/>
      <c r="L289" s="32"/>
      <c r="M289" s="146"/>
      <c r="T289" s="56"/>
      <c r="AT289" s="17" t="s">
        <v>255</v>
      </c>
      <c r="AU289" s="17" t="s">
        <v>89</v>
      </c>
    </row>
    <row r="290" spans="2:65" s="1" customFormat="1" ht="16.5" customHeight="1">
      <c r="B290" s="32"/>
      <c r="C290" s="130" t="s">
        <v>1624</v>
      </c>
      <c r="D290" s="130" t="s">
        <v>249</v>
      </c>
      <c r="E290" s="131" t="s">
        <v>1625</v>
      </c>
      <c r="F290" s="132" t="s">
        <v>813</v>
      </c>
      <c r="G290" s="133" t="s">
        <v>258</v>
      </c>
      <c r="H290" s="134">
        <v>1</v>
      </c>
      <c r="I290" s="135"/>
      <c r="J290" s="136">
        <f>ROUND(I290*H290,2)</f>
        <v>0</v>
      </c>
      <c r="K290" s="132" t="s">
        <v>1</v>
      </c>
      <c r="L290" s="32"/>
      <c r="M290" s="137" t="s">
        <v>1</v>
      </c>
      <c r="N290" s="138" t="s">
        <v>45</v>
      </c>
      <c r="P290" s="139">
        <f>O290*H290</f>
        <v>0</v>
      </c>
      <c r="Q290" s="139">
        <v>0</v>
      </c>
      <c r="R290" s="139">
        <f>Q290*H290</f>
        <v>0</v>
      </c>
      <c r="S290" s="139">
        <v>0</v>
      </c>
      <c r="T290" s="140">
        <f>S290*H290</f>
        <v>0</v>
      </c>
      <c r="AR290" s="141" t="s">
        <v>253</v>
      </c>
      <c r="AT290" s="141" t="s">
        <v>249</v>
      </c>
      <c r="AU290" s="141" t="s">
        <v>89</v>
      </c>
      <c r="AY290" s="17" t="s">
        <v>248</v>
      </c>
      <c r="BE290" s="142">
        <f>IF(N290="základní",J290,0)</f>
        <v>0</v>
      </c>
      <c r="BF290" s="142">
        <f>IF(N290="snížená",J290,0)</f>
        <v>0</v>
      </c>
      <c r="BG290" s="142">
        <f>IF(N290="zákl. přenesená",J290,0)</f>
        <v>0</v>
      </c>
      <c r="BH290" s="142">
        <f>IF(N290="sníž. přenesená",J290,0)</f>
        <v>0</v>
      </c>
      <c r="BI290" s="142">
        <f>IF(N290="nulová",J290,0)</f>
        <v>0</v>
      </c>
      <c r="BJ290" s="17" t="s">
        <v>87</v>
      </c>
      <c r="BK290" s="142">
        <f>ROUND(I290*H290,2)</f>
        <v>0</v>
      </c>
      <c r="BL290" s="17" t="s">
        <v>253</v>
      </c>
      <c r="BM290" s="141" t="s">
        <v>1626</v>
      </c>
    </row>
    <row r="291" spans="2:65" s="1" customFormat="1" ht="29.25">
      <c r="B291" s="32"/>
      <c r="D291" s="143" t="s">
        <v>255</v>
      </c>
      <c r="F291" s="144" t="s">
        <v>815</v>
      </c>
      <c r="I291" s="145"/>
      <c r="L291" s="32"/>
      <c r="M291" s="146"/>
      <c r="T291" s="56"/>
      <c r="AT291" s="17" t="s">
        <v>255</v>
      </c>
      <c r="AU291" s="17" t="s">
        <v>89</v>
      </c>
    </row>
    <row r="292" spans="2:65" s="1" customFormat="1" ht="21.75" customHeight="1">
      <c r="B292" s="32"/>
      <c r="C292" s="130" t="s">
        <v>1627</v>
      </c>
      <c r="D292" s="130" t="s">
        <v>249</v>
      </c>
      <c r="E292" s="131" t="s">
        <v>1628</v>
      </c>
      <c r="F292" s="132" t="s">
        <v>936</v>
      </c>
      <c r="G292" s="133" t="s">
        <v>258</v>
      </c>
      <c r="H292" s="134">
        <v>1</v>
      </c>
      <c r="I292" s="135"/>
      <c r="J292" s="136">
        <f>ROUND(I292*H292,2)</f>
        <v>0</v>
      </c>
      <c r="K292" s="132" t="s">
        <v>1</v>
      </c>
      <c r="L292" s="32"/>
      <c r="M292" s="137" t="s">
        <v>1</v>
      </c>
      <c r="N292" s="138" t="s">
        <v>45</v>
      </c>
      <c r="P292" s="139">
        <f>O292*H292</f>
        <v>0</v>
      </c>
      <c r="Q292" s="139">
        <v>0</v>
      </c>
      <c r="R292" s="139">
        <f>Q292*H292</f>
        <v>0</v>
      </c>
      <c r="S292" s="139">
        <v>0</v>
      </c>
      <c r="T292" s="140">
        <f>S292*H292</f>
        <v>0</v>
      </c>
      <c r="AR292" s="141" t="s">
        <v>253</v>
      </c>
      <c r="AT292" s="141" t="s">
        <v>249</v>
      </c>
      <c r="AU292" s="141" t="s">
        <v>89</v>
      </c>
      <c r="AY292" s="17" t="s">
        <v>248</v>
      </c>
      <c r="BE292" s="142">
        <f>IF(N292="základní",J292,0)</f>
        <v>0</v>
      </c>
      <c r="BF292" s="142">
        <f>IF(N292="snížená",J292,0)</f>
        <v>0</v>
      </c>
      <c r="BG292" s="142">
        <f>IF(N292="zákl. přenesená",J292,0)</f>
        <v>0</v>
      </c>
      <c r="BH292" s="142">
        <f>IF(N292="sníž. přenesená",J292,0)</f>
        <v>0</v>
      </c>
      <c r="BI292" s="142">
        <f>IF(N292="nulová",J292,0)</f>
        <v>0</v>
      </c>
      <c r="BJ292" s="17" t="s">
        <v>87</v>
      </c>
      <c r="BK292" s="142">
        <f>ROUND(I292*H292,2)</f>
        <v>0</v>
      </c>
      <c r="BL292" s="17" t="s">
        <v>253</v>
      </c>
      <c r="BM292" s="141" t="s">
        <v>1629</v>
      </c>
    </row>
    <row r="293" spans="2:65" s="1" customFormat="1" ht="29.25">
      <c r="B293" s="32"/>
      <c r="D293" s="143" t="s">
        <v>255</v>
      </c>
      <c r="F293" s="144" t="s">
        <v>938</v>
      </c>
      <c r="I293" s="145"/>
      <c r="L293" s="32"/>
      <c r="M293" s="146"/>
      <c r="T293" s="56"/>
      <c r="AT293" s="17" t="s">
        <v>255</v>
      </c>
      <c r="AU293" s="17" t="s">
        <v>89</v>
      </c>
    </row>
    <row r="294" spans="2:65" s="1" customFormat="1" ht="16.5" customHeight="1">
      <c r="B294" s="32"/>
      <c r="C294" s="130" t="s">
        <v>1630</v>
      </c>
      <c r="D294" s="130" t="s">
        <v>249</v>
      </c>
      <c r="E294" s="131" t="s">
        <v>1631</v>
      </c>
      <c r="F294" s="132" t="s">
        <v>823</v>
      </c>
      <c r="G294" s="133" t="s">
        <v>258</v>
      </c>
      <c r="H294" s="134">
        <v>1</v>
      </c>
      <c r="I294" s="135"/>
      <c r="J294" s="136">
        <f>ROUND(I294*H294,2)</f>
        <v>0</v>
      </c>
      <c r="K294" s="132" t="s">
        <v>1</v>
      </c>
      <c r="L294" s="32"/>
      <c r="M294" s="157" t="s">
        <v>1</v>
      </c>
      <c r="N294" s="158" t="s">
        <v>45</v>
      </c>
      <c r="O294" s="149"/>
      <c r="P294" s="159">
        <f>O294*H294</f>
        <v>0</v>
      </c>
      <c r="Q294" s="159">
        <v>0</v>
      </c>
      <c r="R294" s="159">
        <f>Q294*H294</f>
        <v>0</v>
      </c>
      <c r="S294" s="159">
        <v>0</v>
      </c>
      <c r="T294" s="160">
        <f>S294*H294</f>
        <v>0</v>
      </c>
      <c r="AR294" s="141" t="s">
        <v>253</v>
      </c>
      <c r="AT294" s="141" t="s">
        <v>249</v>
      </c>
      <c r="AU294" s="141" t="s">
        <v>89</v>
      </c>
      <c r="AY294" s="17" t="s">
        <v>248</v>
      </c>
      <c r="BE294" s="142">
        <f>IF(N294="základní",J294,0)</f>
        <v>0</v>
      </c>
      <c r="BF294" s="142">
        <f>IF(N294="snížená",J294,0)</f>
        <v>0</v>
      </c>
      <c r="BG294" s="142">
        <f>IF(N294="zákl. přenesená",J294,0)</f>
        <v>0</v>
      </c>
      <c r="BH294" s="142">
        <f>IF(N294="sníž. přenesená",J294,0)</f>
        <v>0</v>
      </c>
      <c r="BI294" s="142">
        <f>IF(N294="nulová",J294,0)</f>
        <v>0</v>
      </c>
      <c r="BJ294" s="17" t="s">
        <v>87</v>
      </c>
      <c r="BK294" s="142">
        <f>ROUND(I294*H294,2)</f>
        <v>0</v>
      </c>
      <c r="BL294" s="17" t="s">
        <v>253</v>
      </c>
      <c r="BM294" s="141" t="s">
        <v>1632</v>
      </c>
    </row>
    <row r="295" spans="2:65" s="1" customFormat="1" ht="6.95" customHeight="1">
      <c r="B295" s="44"/>
      <c r="C295" s="45"/>
      <c r="D295" s="45"/>
      <c r="E295" s="45"/>
      <c r="F295" s="45"/>
      <c r="G295" s="45"/>
      <c r="H295" s="45"/>
      <c r="I295" s="45"/>
      <c r="J295" s="45"/>
      <c r="K295" s="45"/>
      <c r="L295" s="32"/>
    </row>
  </sheetData>
  <sheetProtection algorithmName="SHA-512" hashValue="eyjUIKad/fX3b2rOjbUFa71OX8wrxTToH4PBTxg/JlB3n5jg+UqTK+sENTUa7Gava2OJ1/3fRIb5P6CGZ50RHA==" saltValue="hXoYDroaKdXFQZuxfCk5eeVelQ1dWCRtPxjkUhT9YWrBHcFcHEXeS6pteGqmDfEXFQKpJIAi16essa4XJAKx/A==" spinCount="100000" sheet="1" objects="1" scenarios="1" formatColumns="0" formatRows="0" autoFilter="0"/>
  <autoFilter ref="C125:K294" xr:uid="{00000000-0009-0000-0000-000008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9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131</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1633</v>
      </c>
      <c r="F9" s="251"/>
      <c r="G9" s="251"/>
      <c r="H9" s="251"/>
      <c r="L9" s="32"/>
    </row>
    <row r="10" spans="2:46" s="1" customFormat="1" ht="12" customHeight="1">
      <c r="B10" s="32"/>
      <c r="D10" s="27" t="s">
        <v>224</v>
      </c>
      <c r="L10" s="32"/>
    </row>
    <row r="11" spans="2:46" s="1" customFormat="1" ht="16.5" customHeight="1">
      <c r="B11" s="32"/>
      <c r="E11" s="230" t="s">
        <v>1634</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1635</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ROUND(J142,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ROUND((SUM(BE142:BE962)),  2)</f>
        <v>0</v>
      </c>
      <c r="I35" s="96">
        <v>0.21</v>
      </c>
      <c r="J35" s="86">
        <f>ROUND(((SUM(BE142:BE962))*I35),  2)</f>
        <v>0</v>
      </c>
      <c r="L35" s="32"/>
    </row>
    <row r="36" spans="2:12" s="1" customFormat="1" ht="14.45" customHeight="1">
      <c r="B36" s="32"/>
      <c r="E36" s="27" t="s">
        <v>46</v>
      </c>
      <c r="F36" s="86">
        <f>ROUND((SUM(BF142:BF962)),  2)</f>
        <v>0</v>
      </c>
      <c r="I36" s="96">
        <v>0.12</v>
      </c>
      <c r="J36" s="86">
        <f>ROUND(((SUM(BF142:BF962))*I36),  2)</f>
        <v>0</v>
      </c>
      <c r="L36" s="32"/>
    </row>
    <row r="37" spans="2:12" s="1" customFormat="1" ht="14.45" hidden="1" customHeight="1">
      <c r="B37" s="32"/>
      <c r="E37" s="27" t="s">
        <v>47</v>
      </c>
      <c r="F37" s="86">
        <f>ROUND((SUM(BG142:BG962)),  2)</f>
        <v>0</v>
      </c>
      <c r="I37" s="96">
        <v>0.21</v>
      </c>
      <c r="J37" s="86">
        <f>0</f>
        <v>0</v>
      </c>
      <c r="L37" s="32"/>
    </row>
    <row r="38" spans="2:12" s="1" customFormat="1" ht="14.45" hidden="1" customHeight="1">
      <c r="B38" s="32"/>
      <c r="E38" s="27" t="s">
        <v>48</v>
      </c>
      <c r="F38" s="86">
        <f>ROUND((SUM(BH142:BH962)),  2)</f>
        <v>0</v>
      </c>
      <c r="I38" s="96">
        <v>0.12</v>
      </c>
      <c r="J38" s="86">
        <f>0</f>
        <v>0</v>
      </c>
      <c r="L38" s="32"/>
    </row>
    <row r="39" spans="2:12" s="1" customFormat="1" ht="14.45" hidden="1" customHeight="1">
      <c r="B39" s="32"/>
      <c r="E39" s="27" t="s">
        <v>49</v>
      </c>
      <c r="F39" s="86">
        <f>ROUND((SUM(BI142:BI962)),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1633</v>
      </c>
      <c r="F87" s="251"/>
      <c r="G87" s="251"/>
      <c r="H87" s="251"/>
      <c r="L87" s="32"/>
    </row>
    <row r="88" spans="2:12" s="1" customFormat="1" ht="12" customHeight="1">
      <c r="B88" s="32"/>
      <c r="C88" s="27" t="s">
        <v>224</v>
      </c>
      <c r="L88" s="32"/>
    </row>
    <row r="89" spans="2:12" s="1" customFormat="1" ht="16.5" customHeight="1">
      <c r="B89" s="32"/>
      <c r="E89" s="230" t="str">
        <f>E11</f>
        <v xml:space="preserve">D.1.403.1 - Architektonicko-stavební část </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J142</f>
        <v>0</v>
      </c>
      <c r="L98" s="32"/>
      <c r="AU98" s="17" t="s">
        <v>231</v>
      </c>
    </row>
    <row r="99" spans="2:47" s="8" customFormat="1" ht="24.95" customHeight="1">
      <c r="B99" s="108"/>
      <c r="D99" s="109" t="s">
        <v>1636</v>
      </c>
      <c r="E99" s="110"/>
      <c r="F99" s="110"/>
      <c r="G99" s="110"/>
      <c r="H99" s="110"/>
      <c r="I99" s="110"/>
      <c r="J99" s="111">
        <f>J143</f>
        <v>0</v>
      </c>
      <c r="L99" s="108"/>
    </row>
    <row r="100" spans="2:47" s="11" customFormat="1" ht="19.899999999999999" customHeight="1">
      <c r="B100" s="151"/>
      <c r="D100" s="152" t="s">
        <v>1637</v>
      </c>
      <c r="E100" s="153"/>
      <c r="F100" s="153"/>
      <c r="G100" s="153"/>
      <c r="H100" s="153"/>
      <c r="I100" s="153"/>
      <c r="J100" s="154">
        <f>J144</f>
        <v>0</v>
      </c>
      <c r="L100" s="151"/>
    </row>
    <row r="101" spans="2:47" s="11" customFormat="1" ht="19.899999999999999" customHeight="1">
      <c r="B101" s="151"/>
      <c r="D101" s="152" t="s">
        <v>1638</v>
      </c>
      <c r="E101" s="153"/>
      <c r="F101" s="153"/>
      <c r="G101" s="153"/>
      <c r="H101" s="153"/>
      <c r="I101" s="153"/>
      <c r="J101" s="154">
        <f>J172</f>
        <v>0</v>
      </c>
      <c r="L101" s="151"/>
    </row>
    <row r="102" spans="2:47" s="11" customFormat="1" ht="19.899999999999999" customHeight="1">
      <c r="B102" s="151"/>
      <c r="D102" s="152" t="s">
        <v>1639</v>
      </c>
      <c r="E102" s="153"/>
      <c r="F102" s="153"/>
      <c r="G102" s="153"/>
      <c r="H102" s="153"/>
      <c r="I102" s="153"/>
      <c r="J102" s="154">
        <f>J181</f>
        <v>0</v>
      </c>
      <c r="L102" s="151"/>
    </row>
    <row r="103" spans="2:47" s="11" customFormat="1" ht="19.899999999999999" customHeight="1">
      <c r="B103" s="151"/>
      <c r="D103" s="152" t="s">
        <v>1640</v>
      </c>
      <c r="E103" s="153"/>
      <c r="F103" s="153"/>
      <c r="G103" s="153"/>
      <c r="H103" s="153"/>
      <c r="I103" s="153"/>
      <c r="J103" s="154">
        <f>J202</f>
        <v>0</v>
      </c>
      <c r="L103" s="151"/>
    </row>
    <row r="104" spans="2:47" s="11" customFormat="1" ht="19.899999999999999" customHeight="1">
      <c r="B104" s="151"/>
      <c r="D104" s="152" t="s">
        <v>1641</v>
      </c>
      <c r="E104" s="153"/>
      <c r="F104" s="153"/>
      <c r="G104" s="153"/>
      <c r="H104" s="153"/>
      <c r="I104" s="153"/>
      <c r="J104" s="154">
        <f>J214</f>
        <v>0</v>
      </c>
      <c r="L104" s="151"/>
    </row>
    <row r="105" spans="2:47" s="11" customFormat="1" ht="19.899999999999999" customHeight="1">
      <c r="B105" s="151"/>
      <c r="D105" s="152" t="s">
        <v>1642</v>
      </c>
      <c r="E105" s="153"/>
      <c r="F105" s="153"/>
      <c r="G105" s="153"/>
      <c r="H105" s="153"/>
      <c r="I105" s="153"/>
      <c r="J105" s="154">
        <f>J330</f>
        <v>0</v>
      </c>
      <c r="L105" s="151"/>
    </row>
    <row r="106" spans="2:47" s="11" customFormat="1" ht="19.899999999999999" customHeight="1">
      <c r="B106" s="151"/>
      <c r="D106" s="152" t="s">
        <v>1643</v>
      </c>
      <c r="E106" s="153"/>
      <c r="F106" s="153"/>
      <c r="G106" s="153"/>
      <c r="H106" s="153"/>
      <c r="I106" s="153"/>
      <c r="J106" s="154">
        <f>J382</f>
        <v>0</v>
      </c>
      <c r="L106" s="151"/>
    </row>
    <row r="107" spans="2:47" s="11" customFormat="1" ht="19.899999999999999" customHeight="1">
      <c r="B107" s="151"/>
      <c r="D107" s="152" t="s">
        <v>1644</v>
      </c>
      <c r="E107" s="153"/>
      <c r="F107" s="153"/>
      <c r="G107" s="153"/>
      <c r="H107" s="153"/>
      <c r="I107" s="153"/>
      <c r="J107" s="154">
        <f>J402</f>
        <v>0</v>
      </c>
      <c r="L107" s="151"/>
    </row>
    <row r="108" spans="2:47" s="11" customFormat="1" ht="19.899999999999999" customHeight="1">
      <c r="B108" s="151"/>
      <c r="D108" s="152" t="s">
        <v>1645</v>
      </c>
      <c r="E108" s="153"/>
      <c r="F108" s="153"/>
      <c r="G108" s="153"/>
      <c r="H108" s="153"/>
      <c r="I108" s="153"/>
      <c r="J108" s="154">
        <f>J575</f>
        <v>0</v>
      </c>
      <c r="L108" s="151"/>
    </row>
    <row r="109" spans="2:47" s="11" customFormat="1" ht="19.899999999999999" customHeight="1">
      <c r="B109" s="151"/>
      <c r="D109" s="152" t="s">
        <v>1646</v>
      </c>
      <c r="E109" s="153"/>
      <c r="F109" s="153"/>
      <c r="G109" s="153"/>
      <c r="H109" s="153"/>
      <c r="I109" s="153"/>
      <c r="J109" s="154">
        <f>J577</f>
        <v>0</v>
      </c>
      <c r="L109" s="151"/>
    </row>
    <row r="110" spans="2:47" s="8" customFormat="1" ht="24.95" customHeight="1">
      <c r="B110" s="108"/>
      <c r="D110" s="109" t="s">
        <v>1647</v>
      </c>
      <c r="E110" s="110"/>
      <c r="F110" s="110"/>
      <c r="G110" s="110"/>
      <c r="H110" s="110"/>
      <c r="I110" s="110"/>
      <c r="J110" s="111">
        <f>J608</f>
        <v>0</v>
      </c>
      <c r="L110" s="108"/>
    </row>
    <row r="111" spans="2:47" s="11" customFormat="1" ht="19.899999999999999" customHeight="1">
      <c r="B111" s="151"/>
      <c r="D111" s="152" t="s">
        <v>1648</v>
      </c>
      <c r="E111" s="153"/>
      <c r="F111" s="153"/>
      <c r="G111" s="153"/>
      <c r="H111" s="153"/>
      <c r="I111" s="153"/>
      <c r="J111" s="154">
        <f>J609</f>
        <v>0</v>
      </c>
      <c r="L111" s="151"/>
    </row>
    <row r="112" spans="2:47" s="11" customFormat="1" ht="19.899999999999999" customHeight="1">
      <c r="B112" s="151"/>
      <c r="D112" s="152" t="s">
        <v>1649</v>
      </c>
      <c r="E112" s="153"/>
      <c r="F112" s="153"/>
      <c r="G112" s="153"/>
      <c r="H112" s="153"/>
      <c r="I112" s="153"/>
      <c r="J112" s="154">
        <f>J635</f>
        <v>0</v>
      </c>
      <c r="L112" s="151"/>
    </row>
    <row r="113" spans="2:12" s="11" customFormat="1" ht="19.899999999999999" customHeight="1">
      <c r="B113" s="151"/>
      <c r="D113" s="152" t="s">
        <v>1650</v>
      </c>
      <c r="E113" s="153"/>
      <c r="F113" s="153"/>
      <c r="G113" s="153"/>
      <c r="H113" s="153"/>
      <c r="I113" s="153"/>
      <c r="J113" s="154">
        <f>J657</f>
        <v>0</v>
      </c>
      <c r="L113" s="151"/>
    </row>
    <row r="114" spans="2:12" s="11" customFormat="1" ht="19.899999999999999" customHeight="1">
      <c r="B114" s="151"/>
      <c r="D114" s="152" t="s">
        <v>1651</v>
      </c>
      <c r="E114" s="153"/>
      <c r="F114" s="153"/>
      <c r="G114" s="153"/>
      <c r="H114" s="153"/>
      <c r="I114" s="153"/>
      <c r="J114" s="154">
        <f>J676</f>
        <v>0</v>
      </c>
      <c r="L114" s="151"/>
    </row>
    <row r="115" spans="2:12" s="11" customFormat="1" ht="19.899999999999999" customHeight="1">
      <c r="B115" s="151"/>
      <c r="D115" s="152" t="s">
        <v>1652</v>
      </c>
      <c r="E115" s="153"/>
      <c r="F115" s="153"/>
      <c r="G115" s="153"/>
      <c r="H115" s="153"/>
      <c r="I115" s="153"/>
      <c r="J115" s="154">
        <f>J708</f>
        <v>0</v>
      </c>
      <c r="L115" s="151"/>
    </row>
    <row r="116" spans="2:12" s="11" customFormat="1" ht="19.899999999999999" customHeight="1">
      <c r="B116" s="151"/>
      <c r="D116" s="152" t="s">
        <v>1653</v>
      </c>
      <c r="E116" s="153"/>
      <c r="F116" s="153"/>
      <c r="G116" s="153"/>
      <c r="H116" s="153"/>
      <c r="I116" s="153"/>
      <c r="J116" s="154">
        <f>J716</f>
        <v>0</v>
      </c>
      <c r="L116" s="151"/>
    </row>
    <row r="117" spans="2:12" s="11" customFormat="1" ht="19.899999999999999" customHeight="1">
      <c r="B117" s="151"/>
      <c r="D117" s="152" t="s">
        <v>1654</v>
      </c>
      <c r="E117" s="153"/>
      <c r="F117" s="153"/>
      <c r="G117" s="153"/>
      <c r="H117" s="153"/>
      <c r="I117" s="153"/>
      <c r="J117" s="154">
        <f>J808</f>
        <v>0</v>
      </c>
      <c r="L117" s="151"/>
    </row>
    <row r="118" spans="2:12" s="11" customFormat="1" ht="19.899999999999999" customHeight="1">
      <c r="B118" s="151"/>
      <c r="D118" s="152" t="s">
        <v>1655</v>
      </c>
      <c r="E118" s="153"/>
      <c r="F118" s="153"/>
      <c r="G118" s="153"/>
      <c r="H118" s="153"/>
      <c r="I118" s="153"/>
      <c r="J118" s="154">
        <f>J858</f>
        <v>0</v>
      </c>
      <c r="L118" s="151"/>
    </row>
    <row r="119" spans="2:12" s="11" customFormat="1" ht="19.899999999999999" customHeight="1">
      <c r="B119" s="151"/>
      <c r="D119" s="152" t="s">
        <v>1656</v>
      </c>
      <c r="E119" s="153"/>
      <c r="F119" s="153"/>
      <c r="G119" s="153"/>
      <c r="H119" s="153"/>
      <c r="I119" s="153"/>
      <c r="J119" s="154">
        <f>J886</f>
        <v>0</v>
      </c>
      <c r="L119" s="151"/>
    </row>
    <row r="120" spans="2:12" s="11" customFormat="1" ht="19.899999999999999" customHeight="1">
      <c r="B120" s="151"/>
      <c r="D120" s="152" t="s">
        <v>1657</v>
      </c>
      <c r="E120" s="153"/>
      <c r="F120" s="153"/>
      <c r="G120" s="153"/>
      <c r="H120" s="153"/>
      <c r="I120" s="153"/>
      <c r="J120" s="154">
        <f>J902</f>
        <v>0</v>
      </c>
      <c r="L120" s="151"/>
    </row>
    <row r="121" spans="2:12" s="1" customFormat="1" ht="21.75" customHeight="1">
      <c r="B121" s="32"/>
      <c r="L121" s="32"/>
    </row>
    <row r="122" spans="2:12" s="1" customFormat="1" ht="6.95" customHeight="1">
      <c r="B122" s="44"/>
      <c r="C122" s="45"/>
      <c r="D122" s="45"/>
      <c r="E122" s="45"/>
      <c r="F122" s="45"/>
      <c r="G122" s="45"/>
      <c r="H122" s="45"/>
      <c r="I122" s="45"/>
      <c r="J122" s="45"/>
      <c r="K122" s="45"/>
      <c r="L122" s="32"/>
    </row>
    <row r="126" spans="2:12" s="1" customFormat="1" ht="6.95" customHeight="1">
      <c r="B126" s="46"/>
      <c r="C126" s="47"/>
      <c r="D126" s="47"/>
      <c r="E126" s="47"/>
      <c r="F126" s="47"/>
      <c r="G126" s="47"/>
      <c r="H126" s="47"/>
      <c r="I126" s="47"/>
      <c r="J126" s="47"/>
      <c r="K126" s="47"/>
      <c r="L126" s="32"/>
    </row>
    <row r="127" spans="2:12" s="1" customFormat="1" ht="24.95" customHeight="1">
      <c r="B127" s="32"/>
      <c r="C127" s="21" t="s">
        <v>233</v>
      </c>
      <c r="L127" s="32"/>
    </row>
    <row r="128" spans="2:12" s="1" customFormat="1" ht="6.95" customHeight="1">
      <c r="B128" s="32"/>
      <c r="L128" s="32"/>
    </row>
    <row r="129" spans="2:63" s="1" customFormat="1" ht="12" customHeight="1">
      <c r="B129" s="32"/>
      <c r="C129" s="27" t="s">
        <v>16</v>
      </c>
      <c r="L129" s="32"/>
    </row>
    <row r="130" spans="2:63" s="1" customFormat="1" ht="16.5" customHeight="1">
      <c r="B130" s="32"/>
      <c r="E130" s="252" t="str">
        <f>E7</f>
        <v>MLADÁ BOLESLAV ČOV II - REKONSTRUKCE</v>
      </c>
      <c r="F130" s="253"/>
      <c r="G130" s="253"/>
      <c r="H130" s="253"/>
      <c r="L130" s="32"/>
    </row>
    <row r="131" spans="2:63" ht="12" customHeight="1">
      <c r="B131" s="20"/>
      <c r="C131" s="27" t="s">
        <v>222</v>
      </c>
      <c r="L131" s="20"/>
    </row>
    <row r="132" spans="2:63" s="1" customFormat="1" ht="16.5" customHeight="1">
      <c r="B132" s="32"/>
      <c r="E132" s="252" t="s">
        <v>1633</v>
      </c>
      <c r="F132" s="251"/>
      <c r="G132" s="251"/>
      <c r="H132" s="251"/>
      <c r="L132" s="32"/>
    </row>
    <row r="133" spans="2:63" s="1" customFormat="1" ht="12" customHeight="1">
      <c r="B133" s="32"/>
      <c r="C133" s="27" t="s">
        <v>224</v>
      </c>
      <c r="L133" s="32"/>
    </row>
    <row r="134" spans="2:63" s="1" customFormat="1" ht="16.5" customHeight="1">
      <c r="B134" s="32"/>
      <c r="E134" s="230" t="str">
        <f>E11</f>
        <v xml:space="preserve">D.1.403.1 - Architektonicko-stavební část </v>
      </c>
      <c r="F134" s="251"/>
      <c r="G134" s="251"/>
      <c r="H134" s="251"/>
      <c r="L134" s="32"/>
    </row>
    <row r="135" spans="2:63" s="1" customFormat="1" ht="6.95" customHeight="1">
      <c r="B135" s="32"/>
      <c r="L135" s="32"/>
    </row>
    <row r="136" spans="2:63" s="1" customFormat="1" ht="12" customHeight="1">
      <c r="B136" s="32"/>
      <c r="C136" s="27" t="s">
        <v>20</v>
      </c>
      <c r="F136" s="25" t="str">
        <f>F14</f>
        <v>Mladá Boleslav</v>
      </c>
      <c r="I136" s="27" t="s">
        <v>22</v>
      </c>
      <c r="J136" s="52" t="str">
        <f>IF(J14="","",J14)</f>
        <v>30. 10. 2024</v>
      </c>
      <c r="L136" s="32"/>
    </row>
    <row r="137" spans="2:63" s="1" customFormat="1" ht="6.95" customHeight="1">
      <c r="B137" s="32"/>
      <c r="L137" s="32"/>
    </row>
    <row r="138" spans="2:63" s="1" customFormat="1" ht="40.15" customHeight="1">
      <c r="B138" s="32"/>
      <c r="C138" s="27" t="s">
        <v>24</v>
      </c>
      <c r="F138" s="25" t="str">
        <f>E17</f>
        <v>VaK Mladá Boleslav a.s., Čechova 1151, Ml.Boleslav</v>
      </c>
      <c r="I138" s="27" t="s">
        <v>32</v>
      </c>
      <c r="J138" s="30" t="str">
        <f>E23</f>
        <v>Aquaprocon s.r.o. divize Praha, Dukelských hrdinů</v>
      </c>
      <c r="L138" s="32"/>
    </row>
    <row r="139" spans="2:63" s="1" customFormat="1" ht="15.2" customHeight="1">
      <c r="B139" s="32"/>
      <c r="C139" s="27" t="s">
        <v>30</v>
      </c>
      <c r="F139" s="25" t="str">
        <f>IF(E20="","",E20)</f>
        <v>Vyplň údaj</v>
      </c>
      <c r="I139" s="27" t="s">
        <v>37</v>
      </c>
      <c r="J139" s="30" t="str">
        <f>E26</f>
        <v>Jaroslav Pelnář</v>
      </c>
      <c r="L139" s="32"/>
    </row>
    <row r="140" spans="2:63" s="1" customFormat="1" ht="10.35" customHeight="1">
      <c r="B140" s="32"/>
      <c r="L140" s="32"/>
    </row>
    <row r="141" spans="2:63" s="9" customFormat="1" ht="29.25" customHeight="1">
      <c r="B141" s="112"/>
      <c r="C141" s="113" t="s">
        <v>234</v>
      </c>
      <c r="D141" s="114" t="s">
        <v>65</v>
      </c>
      <c r="E141" s="114" t="s">
        <v>61</v>
      </c>
      <c r="F141" s="114" t="s">
        <v>62</v>
      </c>
      <c r="G141" s="114" t="s">
        <v>235</v>
      </c>
      <c r="H141" s="114" t="s">
        <v>236</v>
      </c>
      <c r="I141" s="114" t="s">
        <v>237</v>
      </c>
      <c r="J141" s="114" t="s">
        <v>229</v>
      </c>
      <c r="K141" s="115" t="s">
        <v>238</v>
      </c>
      <c r="L141" s="112"/>
      <c r="M141" s="59" t="s">
        <v>1</v>
      </c>
      <c r="N141" s="60" t="s">
        <v>44</v>
      </c>
      <c r="O141" s="60" t="s">
        <v>239</v>
      </c>
      <c r="P141" s="60" t="s">
        <v>240</v>
      </c>
      <c r="Q141" s="60" t="s">
        <v>241</v>
      </c>
      <c r="R141" s="60" t="s">
        <v>242</v>
      </c>
      <c r="S141" s="60" t="s">
        <v>243</v>
      </c>
      <c r="T141" s="61" t="s">
        <v>244</v>
      </c>
    </row>
    <row r="142" spans="2:63" s="1" customFormat="1" ht="22.9" customHeight="1">
      <c r="B142" s="32"/>
      <c r="C142" s="64" t="s">
        <v>245</v>
      </c>
      <c r="J142" s="116">
        <f>BK142</f>
        <v>0</v>
      </c>
      <c r="L142" s="32"/>
      <c r="M142" s="62"/>
      <c r="N142" s="53"/>
      <c r="O142" s="53"/>
      <c r="P142" s="117">
        <f>P143+P608</f>
        <v>0</v>
      </c>
      <c r="Q142" s="53"/>
      <c r="R142" s="117">
        <f>R143+R608</f>
        <v>103.35168949000001</v>
      </c>
      <c r="S142" s="53"/>
      <c r="T142" s="118">
        <f>T143+T608</f>
        <v>181.90529620000001</v>
      </c>
      <c r="AT142" s="17" t="s">
        <v>79</v>
      </c>
      <c r="AU142" s="17" t="s">
        <v>231</v>
      </c>
      <c r="BK142" s="119">
        <f>BK143+BK608</f>
        <v>0</v>
      </c>
    </row>
    <row r="143" spans="2:63" s="10" customFormat="1" ht="25.9" customHeight="1">
      <c r="B143" s="120"/>
      <c r="D143" s="121" t="s">
        <v>79</v>
      </c>
      <c r="E143" s="122" t="s">
        <v>1658</v>
      </c>
      <c r="F143" s="122" t="s">
        <v>1659</v>
      </c>
      <c r="I143" s="123"/>
      <c r="J143" s="124">
        <f>BK143</f>
        <v>0</v>
      </c>
      <c r="L143" s="120"/>
      <c r="M143" s="125"/>
      <c r="P143" s="126">
        <f>P144+P172+P181+P202+P214+P330+P382+P402+P575+P577</f>
        <v>0</v>
      </c>
      <c r="R143" s="126">
        <f>R144+R172+R181+R202+R214+R330+R382+R402+R575+R577</f>
        <v>82.485697850000008</v>
      </c>
      <c r="T143" s="127">
        <f>T144+T172+T181+T202+T214+T330+T382+T402+T575+T577</f>
        <v>181.220461</v>
      </c>
      <c r="AR143" s="121" t="s">
        <v>87</v>
      </c>
      <c r="AT143" s="128" t="s">
        <v>79</v>
      </c>
      <c r="AU143" s="128" t="s">
        <v>80</v>
      </c>
      <c r="AY143" s="121" t="s">
        <v>248</v>
      </c>
      <c r="BK143" s="129">
        <f>BK144+BK172+BK181+BK202+BK214+BK330+BK382+BK402+BK575+BK577</f>
        <v>0</v>
      </c>
    </row>
    <row r="144" spans="2:63" s="10" customFormat="1" ht="22.9" customHeight="1">
      <c r="B144" s="120"/>
      <c r="D144" s="121" t="s">
        <v>79</v>
      </c>
      <c r="E144" s="155" t="s">
        <v>87</v>
      </c>
      <c r="F144" s="155" t="s">
        <v>1246</v>
      </c>
      <c r="I144" s="123"/>
      <c r="J144" s="156">
        <f>BK144</f>
        <v>0</v>
      </c>
      <c r="L144" s="120"/>
      <c r="M144" s="125"/>
      <c r="P144" s="126">
        <f>SUM(P145:P171)</f>
        <v>0</v>
      </c>
      <c r="R144" s="126">
        <f>SUM(R145:R171)</f>
        <v>0</v>
      </c>
      <c r="T144" s="127">
        <f>SUM(T145:T171)</f>
        <v>0</v>
      </c>
      <c r="AR144" s="121" t="s">
        <v>87</v>
      </c>
      <c r="AT144" s="128" t="s">
        <v>79</v>
      </c>
      <c r="AU144" s="128" t="s">
        <v>87</v>
      </c>
      <c r="AY144" s="121" t="s">
        <v>248</v>
      </c>
      <c r="BK144" s="129">
        <f>SUM(BK145:BK171)</f>
        <v>0</v>
      </c>
    </row>
    <row r="145" spans="2:65" s="1" customFormat="1" ht="24.2" customHeight="1">
      <c r="B145" s="32"/>
      <c r="C145" s="130" t="s">
        <v>87</v>
      </c>
      <c r="D145" s="130" t="s">
        <v>249</v>
      </c>
      <c r="E145" s="131" t="s">
        <v>1660</v>
      </c>
      <c r="F145" s="132" t="s">
        <v>1661</v>
      </c>
      <c r="G145" s="133" t="s">
        <v>1662</v>
      </c>
      <c r="H145" s="134">
        <v>0.65</v>
      </c>
      <c r="I145" s="135"/>
      <c r="J145" s="136">
        <f>ROUND(I145*H145,2)</f>
        <v>0</v>
      </c>
      <c r="K145" s="132" t="s">
        <v>1663</v>
      </c>
      <c r="L145" s="32"/>
      <c r="M145" s="137" t="s">
        <v>1</v>
      </c>
      <c r="N145" s="138" t="s">
        <v>45</v>
      </c>
      <c r="P145" s="139">
        <f>O145*H145</f>
        <v>0</v>
      </c>
      <c r="Q145" s="139">
        <v>0</v>
      </c>
      <c r="R145" s="139">
        <f>Q145*H145</f>
        <v>0</v>
      </c>
      <c r="S145" s="139">
        <v>0</v>
      </c>
      <c r="T145" s="140">
        <f>S145*H145</f>
        <v>0</v>
      </c>
      <c r="AR145" s="141" t="s">
        <v>264</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264</v>
      </c>
      <c r="BM145" s="141" t="s">
        <v>1664</v>
      </c>
    </row>
    <row r="146" spans="2:65" s="12" customFormat="1">
      <c r="B146" s="161"/>
      <c r="D146" s="143" t="s">
        <v>1665</v>
      </c>
      <c r="E146" s="162" t="s">
        <v>1</v>
      </c>
      <c r="F146" s="163" t="s">
        <v>1666</v>
      </c>
      <c r="H146" s="162" t="s">
        <v>1</v>
      </c>
      <c r="I146" s="164"/>
      <c r="L146" s="161"/>
      <c r="M146" s="165"/>
      <c r="T146" s="166"/>
      <c r="AT146" s="162" t="s">
        <v>1665</v>
      </c>
      <c r="AU146" s="162" t="s">
        <v>89</v>
      </c>
      <c r="AV146" s="12" t="s">
        <v>87</v>
      </c>
      <c r="AW146" s="12" t="s">
        <v>36</v>
      </c>
      <c r="AX146" s="12" t="s">
        <v>80</v>
      </c>
      <c r="AY146" s="162" t="s">
        <v>248</v>
      </c>
    </row>
    <row r="147" spans="2:65" s="13" customFormat="1">
      <c r="B147" s="167"/>
      <c r="D147" s="143" t="s">
        <v>1665</v>
      </c>
      <c r="E147" s="168" t="s">
        <v>1</v>
      </c>
      <c r="F147" s="169" t="s">
        <v>1667</v>
      </c>
      <c r="H147" s="170">
        <v>0.65</v>
      </c>
      <c r="I147" s="171"/>
      <c r="L147" s="167"/>
      <c r="M147" s="172"/>
      <c r="T147" s="173"/>
      <c r="AT147" s="168" t="s">
        <v>1665</v>
      </c>
      <c r="AU147" s="168" t="s">
        <v>89</v>
      </c>
      <c r="AV147" s="13" t="s">
        <v>89</v>
      </c>
      <c r="AW147" s="13" t="s">
        <v>36</v>
      </c>
      <c r="AX147" s="13" t="s">
        <v>80</v>
      </c>
      <c r="AY147" s="168" t="s">
        <v>248</v>
      </c>
    </row>
    <row r="148" spans="2:65" s="14" customFormat="1">
      <c r="B148" s="174"/>
      <c r="D148" s="143" t="s">
        <v>1665</v>
      </c>
      <c r="E148" s="175" t="s">
        <v>1</v>
      </c>
      <c r="F148" s="176" t="s">
        <v>1668</v>
      </c>
      <c r="H148" s="177">
        <v>0.65</v>
      </c>
      <c r="I148" s="178"/>
      <c r="L148" s="174"/>
      <c r="M148" s="179"/>
      <c r="T148" s="180"/>
      <c r="AT148" s="175" t="s">
        <v>1665</v>
      </c>
      <c r="AU148" s="175" t="s">
        <v>89</v>
      </c>
      <c r="AV148" s="14" t="s">
        <v>264</v>
      </c>
      <c r="AW148" s="14" t="s">
        <v>36</v>
      </c>
      <c r="AX148" s="14" t="s">
        <v>87</v>
      </c>
      <c r="AY148" s="175" t="s">
        <v>248</v>
      </c>
    </row>
    <row r="149" spans="2:65" s="1" customFormat="1" ht="33" customHeight="1">
      <c r="B149" s="32"/>
      <c r="C149" s="130" t="s">
        <v>89</v>
      </c>
      <c r="D149" s="130" t="s">
        <v>249</v>
      </c>
      <c r="E149" s="131" t="s">
        <v>1669</v>
      </c>
      <c r="F149" s="132" t="s">
        <v>1670</v>
      </c>
      <c r="G149" s="133" t="s">
        <v>1671</v>
      </c>
      <c r="H149" s="134">
        <v>8.7999999999999995E-2</v>
      </c>
      <c r="I149" s="135"/>
      <c r="J149" s="136">
        <f>ROUND(I149*H149,2)</f>
        <v>0</v>
      </c>
      <c r="K149" s="132" t="s">
        <v>1663</v>
      </c>
      <c r="L149" s="32"/>
      <c r="M149" s="137" t="s">
        <v>1</v>
      </c>
      <c r="N149" s="138" t="s">
        <v>45</v>
      </c>
      <c r="P149" s="139">
        <f>O149*H149</f>
        <v>0</v>
      </c>
      <c r="Q149" s="139">
        <v>0</v>
      </c>
      <c r="R149" s="139">
        <f>Q149*H149</f>
        <v>0</v>
      </c>
      <c r="S149" s="139">
        <v>0</v>
      </c>
      <c r="T149" s="140">
        <f>S149*H149</f>
        <v>0</v>
      </c>
      <c r="AR149" s="141" t="s">
        <v>264</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264</v>
      </c>
      <c r="BM149" s="141" t="s">
        <v>1672</v>
      </c>
    </row>
    <row r="150" spans="2:65" s="12" customFormat="1">
      <c r="B150" s="161"/>
      <c r="D150" s="143" t="s">
        <v>1665</v>
      </c>
      <c r="E150" s="162" t="s">
        <v>1</v>
      </c>
      <c r="F150" s="163" t="s">
        <v>1673</v>
      </c>
      <c r="H150" s="162" t="s">
        <v>1</v>
      </c>
      <c r="I150" s="164"/>
      <c r="L150" s="161"/>
      <c r="M150" s="165"/>
      <c r="T150" s="166"/>
      <c r="AT150" s="162" t="s">
        <v>1665</v>
      </c>
      <c r="AU150" s="162" t="s">
        <v>89</v>
      </c>
      <c r="AV150" s="12" t="s">
        <v>87</v>
      </c>
      <c r="AW150" s="12" t="s">
        <v>36</v>
      </c>
      <c r="AX150" s="12" t="s">
        <v>80</v>
      </c>
      <c r="AY150" s="162" t="s">
        <v>248</v>
      </c>
    </row>
    <row r="151" spans="2:65" s="12" customFormat="1">
      <c r="B151" s="161"/>
      <c r="D151" s="143" t="s">
        <v>1665</v>
      </c>
      <c r="E151" s="162" t="s">
        <v>1</v>
      </c>
      <c r="F151" s="163" t="s">
        <v>1674</v>
      </c>
      <c r="H151" s="162" t="s">
        <v>1</v>
      </c>
      <c r="I151" s="164"/>
      <c r="L151" s="161"/>
      <c r="M151" s="165"/>
      <c r="T151" s="166"/>
      <c r="AT151" s="162" t="s">
        <v>1665</v>
      </c>
      <c r="AU151" s="162" t="s">
        <v>89</v>
      </c>
      <c r="AV151" s="12" t="s">
        <v>87</v>
      </c>
      <c r="AW151" s="12" t="s">
        <v>36</v>
      </c>
      <c r="AX151" s="12" t="s">
        <v>80</v>
      </c>
      <c r="AY151" s="162" t="s">
        <v>248</v>
      </c>
    </row>
    <row r="152" spans="2:65" s="13" customFormat="1">
      <c r="B152" s="167"/>
      <c r="D152" s="143" t="s">
        <v>1665</v>
      </c>
      <c r="E152" s="168" t="s">
        <v>1</v>
      </c>
      <c r="F152" s="169" t="s">
        <v>1675</v>
      </c>
      <c r="H152" s="170">
        <v>8.7999999999999995E-2</v>
      </c>
      <c r="I152" s="171"/>
      <c r="L152" s="167"/>
      <c r="M152" s="172"/>
      <c r="T152" s="173"/>
      <c r="AT152" s="168" t="s">
        <v>1665</v>
      </c>
      <c r="AU152" s="168" t="s">
        <v>89</v>
      </c>
      <c r="AV152" s="13" t="s">
        <v>89</v>
      </c>
      <c r="AW152" s="13" t="s">
        <v>36</v>
      </c>
      <c r="AX152" s="13" t="s">
        <v>87</v>
      </c>
      <c r="AY152" s="168" t="s">
        <v>248</v>
      </c>
    </row>
    <row r="153" spans="2:65" s="1" customFormat="1" ht="33" customHeight="1">
      <c r="B153" s="32"/>
      <c r="C153" s="130" t="s">
        <v>247</v>
      </c>
      <c r="D153" s="130" t="s">
        <v>249</v>
      </c>
      <c r="E153" s="131" t="s">
        <v>1676</v>
      </c>
      <c r="F153" s="132" t="s">
        <v>1677</v>
      </c>
      <c r="G153" s="133" t="s">
        <v>1671</v>
      </c>
      <c r="H153" s="134">
        <v>0.497</v>
      </c>
      <c r="I153" s="135"/>
      <c r="J153" s="136">
        <f>ROUND(I153*H153,2)</f>
        <v>0</v>
      </c>
      <c r="K153" s="132" t="s">
        <v>1663</v>
      </c>
      <c r="L153" s="32"/>
      <c r="M153" s="137" t="s">
        <v>1</v>
      </c>
      <c r="N153" s="138" t="s">
        <v>45</v>
      </c>
      <c r="P153" s="139">
        <f>O153*H153</f>
        <v>0</v>
      </c>
      <c r="Q153" s="139">
        <v>0</v>
      </c>
      <c r="R153" s="139">
        <f>Q153*H153</f>
        <v>0</v>
      </c>
      <c r="S153" s="139">
        <v>0</v>
      </c>
      <c r="T153" s="140">
        <f>S153*H153</f>
        <v>0</v>
      </c>
      <c r="AR153" s="141" t="s">
        <v>264</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264</v>
      </c>
      <c r="BM153" s="141" t="s">
        <v>1678</v>
      </c>
    </row>
    <row r="154" spans="2:65" s="12" customFormat="1">
      <c r="B154" s="161"/>
      <c r="D154" s="143" t="s">
        <v>1665</v>
      </c>
      <c r="E154" s="162" t="s">
        <v>1</v>
      </c>
      <c r="F154" s="163" t="s">
        <v>1679</v>
      </c>
      <c r="H154" s="162" t="s">
        <v>1</v>
      </c>
      <c r="I154" s="164"/>
      <c r="L154" s="161"/>
      <c r="M154" s="165"/>
      <c r="T154" s="166"/>
      <c r="AT154" s="162" t="s">
        <v>1665</v>
      </c>
      <c r="AU154" s="162" t="s">
        <v>89</v>
      </c>
      <c r="AV154" s="12" t="s">
        <v>87</v>
      </c>
      <c r="AW154" s="12" t="s">
        <v>36</v>
      </c>
      <c r="AX154" s="12" t="s">
        <v>80</v>
      </c>
      <c r="AY154" s="162" t="s">
        <v>248</v>
      </c>
    </row>
    <row r="155" spans="2:65" s="13" customFormat="1">
      <c r="B155" s="167"/>
      <c r="D155" s="143" t="s">
        <v>1665</v>
      </c>
      <c r="E155" s="168" t="s">
        <v>1</v>
      </c>
      <c r="F155" s="169" t="s">
        <v>1680</v>
      </c>
      <c r="H155" s="170">
        <v>0.65</v>
      </c>
      <c r="I155" s="171"/>
      <c r="L155" s="167"/>
      <c r="M155" s="172"/>
      <c r="T155" s="173"/>
      <c r="AT155" s="168" t="s">
        <v>1665</v>
      </c>
      <c r="AU155" s="168" t="s">
        <v>89</v>
      </c>
      <c r="AV155" s="13" t="s">
        <v>89</v>
      </c>
      <c r="AW155" s="13" t="s">
        <v>36</v>
      </c>
      <c r="AX155" s="13" t="s">
        <v>80</v>
      </c>
      <c r="AY155" s="168" t="s">
        <v>248</v>
      </c>
    </row>
    <row r="156" spans="2:65" s="12" customFormat="1">
      <c r="B156" s="161"/>
      <c r="D156" s="143" t="s">
        <v>1665</v>
      </c>
      <c r="E156" s="162" t="s">
        <v>1</v>
      </c>
      <c r="F156" s="163" t="s">
        <v>1681</v>
      </c>
      <c r="H156" s="162" t="s">
        <v>1</v>
      </c>
      <c r="I156" s="164"/>
      <c r="L156" s="161"/>
      <c r="M156" s="165"/>
      <c r="T156" s="166"/>
      <c r="AT156" s="162" t="s">
        <v>1665</v>
      </c>
      <c r="AU156" s="162" t="s">
        <v>89</v>
      </c>
      <c r="AV156" s="12" t="s">
        <v>87</v>
      </c>
      <c r="AW156" s="12" t="s">
        <v>36</v>
      </c>
      <c r="AX156" s="12" t="s">
        <v>80</v>
      </c>
      <c r="AY156" s="162" t="s">
        <v>248</v>
      </c>
    </row>
    <row r="157" spans="2:65" s="13" customFormat="1">
      <c r="B157" s="167"/>
      <c r="D157" s="143" t="s">
        <v>1665</v>
      </c>
      <c r="E157" s="168" t="s">
        <v>1</v>
      </c>
      <c r="F157" s="169" t="s">
        <v>1682</v>
      </c>
      <c r="H157" s="170">
        <v>-6.5000000000000002E-2</v>
      </c>
      <c r="I157" s="171"/>
      <c r="L157" s="167"/>
      <c r="M157" s="172"/>
      <c r="T157" s="173"/>
      <c r="AT157" s="168" t="s">
        <v>1665</v>
      </c>
      <c r="AU157" s="168" t="s">
        <v>89</v>
      </c>
      <c r="AV157" s="13" t="s">
        <v>89</v>
      </c>
      <c r="AW157" s="13" t="s">
        <v>36</v>
      </c>
      <c r="AX157" s="13" t="s">
        <v>80</v>
      </c>
      <c r="AY157" s="168" t="s">
        <v>248</v>
      </c>
    </row>
    <row r="158" spans="2:65" s="15" customFormat="1">
      <c r="B158" s="181"/>
      <c r="D158" s="143" t="s">
        <v>1665</v>
      </c>
      <c r="E158" s="182" t="s">
        <v>1</v>
      </c>
      <c r="F158" s="183" t="s">
        <v>1683</v>
      </c>
      <c r="H158" s="184">
        <v>0.58499999999999996</v>
      </c>
      <c r="I158" s="185"/>
      <c r="L158" s="181"/>
      <c r="M158" s="186"/>
      <c r="T158" s="187"/>
      <c r="AT158" s="182" t="s">
        <v>1665</v>
      </c>
      <c r="AU158" s="182" t="s">
        <v>89</v>
      </c>
      <c r="AV158" s="15" t="s">
        <v>247</v>
      </c>
      <c r="AW158" s="15" t="s">
        <v>36</v>
      </c>
      <c r="AX158" s="15" t="s">
        <v>80</v>
      </c>
      <c r="AY158" s="182" t="s">
        <v>248</v>
      </c>
    </row>
    <row r="159" spans="2:65" s="13" customFormat="1">
      <c r="B159" s="167"/>
      <c r="D159" s="143" t="s">
        <v>1665</v>
      </c>
      <c r="E159" s="168" t="s">
        <v>1</v>
      </c>
      <c r="F159" s="169" t="s">
        <v>1684</v>
      </c>
      <c r="H159" s="170">
        <v>0.497</v>
      </c>
      <c r="I159" s="171"/>
      <c r="L159" s="167"/>
      <c r="M159" s="172"/>
      <c r="T159" s="173"/>
      <c r="AT159" s="168" t="s">
        <v>1665</v>
      </c>
      <c r="AU159" s="168" t="s">
        <v>89</v>
      </c>
      <c r="AV159" s="13" t="s">
        <v>89</v>
      </c>
      <c r="AW159" s="13" t="s">
        <v>36</v>
      </c>
      <c r="AX159" s="13" t="s">
        <v>87</v>
      </c>
      <c r="AY159" s="168" t="s">
        <v>248</v>
      </c>
    </row>
    <row r="160" spans="2:65" s="1" customFormat="1" ht="37.9" customHeight="1">
      <c r="B160" s="32"/>
      <c r="C160" s="130" t="s">
        <v>264</v>
      </c>
      <c r="D160" s="130" t="s">
        <v>249</v>
      </c>
      <c r="E160" s="131" t="s">
        <v>1685</v>
      </c>
      <c r="F160" s="132" t="s">
        <v>1686</v>
      </c>
      <c r="G160" s="133" t="s">
        <v>1671</v>
      </c>
      <c r="H160" s="134">
        <v>6.5000000000000002E-2</v>
      </c>
      <c r="I160" s="135"/>
      <c r="J160" s="136">
        <f>ROUND(I160*H160,2)</f>
        <v>0</v>
      </c>
      <c r="K160" s="132" t="s">
        <v>1663</v>
      </c>
      <c r="L160" s="32"/>
      <c r="M160" s="137" t="s">
        <v>1</v>
      </c>
      <c r="N160" s="138" t="s">
        <v>45</v>
      </c>
      <c r="P160" s="139">
        <f>O160*H160</f>
        <v>0</v>
      </c>
      <c r="Q160" s="139">
        <v>0</v>
      </c>
      <c r="R160" s="139">
        <f>Q160*H160</f>
        <v>0</v>
      </c>
      <c r="S160" s="139">
        <v>0</v>
      </c>
      <c r="T160" s="140">
        <f>S160*H160</f>
        <v>0</v>
      </c>
      <c r="AR160" s="141" t="s">
        <v>264</v>
      </c>
      <c r="AT160" s="141" t="s">
        <v>249</v>
      </c>
      <c r="AU160" s="141" t="s">
        <v>89</v>
      </c>
      <c r="AY160" s="17" t="s">
        <v>248</v>
      </c>
      <c r="BE160" s="142">
        <f>IF(N160="základní",J160,0)</f>
        <v>0</v>
      </c>
      <c r="BF160" s="142">
        <f>IF(N160="snížená",J160,0)</f>
        <v>0</v>
      </c>
      <c r="BG160" s="142">
        <f>IF(N160="zákl. přenesená",J160,0)</f>
        <v>0</v>
      </c>
      <c r="BH160" s="142">
        <f>IF(N160="sníž. přenesená",J160,0)</f>
        <v>0</v>
      </c>
      <c r="BI160" s="142">
        <f>IF(N160="nulová",J160,0)</f>
        <v>0</v>
      </c>
      <c r="BJ160" s="17" t="s">
        <v>87</v>
      </c>
      <c r="BK160" s="142">
        <f>ROUND(I160*H160,2)</f>
        <v>0</v>
      </c>
      <c r="BL160" s="17" t="s">
        <v>264</v>
      </c>
      <c r="BM160" s="141" t="s">
        <v>1687</v>
      </c>
    </row>
    <row r="161" spans="2:65" s="12" customFormat="1">
      <c r="B161" s="161"/>
      <c r="D161" s="143" t="s">
        <v>1665</v>
      </c>
      <c r="E161" s="162" t="s">
        <v>1</v>
      </c>
      <c r="F161" s="163" t="s">
        <v>1688</v>
      </c>
      <c r="H161" s="162" t="s">
        <v>1</v>
      </c>
      <c r="I161" s="164"/>
      <c r="L161" s="161"/>
      <c r="M161" s="165"/>
      <c r="T161" s="166"/>
      <c r="AT161" s="162" t="s">
        <v>1665</v>
      </c>
      <c r="AU161" s="162" t="s">
        <v>89</v>
      </c>
      <c r="AV161" s="12" t="s">
        <v>87</v>
      </c>
      <c r="AW161" s="12" t="s">
        <v>36</v>
      </c>
      <c r="AX161" s="12" t="s">
        <v>80</v>
      </c>
      <c r="AY161" s="162" t="s">
        <v>248</v>
      </c>
    </row>
    <row r="162" spans="2:65" s="13" customFormat="1">
      <c r="B162" s="167"/>
      <c r="D162" s="143" t="s">
        <v>1665</v>
      </c>
      <c r="E162" s="168" t="s">
        <v>1</v>
      </c>
      <c r="F162" s="169" t="s">
        <v>1689</v>
      </c>
      <c r="H162" s="170">
        <v>6.5000000000000002E-2</v>
      </c>
      <c r="I162" s="171"/>
      <c r="L162" s="167"/>
      <c r="M162" s="172"/>
      <c r="T162" s="173"/>
      <c r="AT162" s="168" t="s">
        <v>1665</v>
      </c>
      <c r="AU162" s="168" t="s">
        <v>89</v>
      </c>
      <c r="AV162" s="13" t="s">
        <v>89</v>
      </c>
      <c r="AW162" s="13" t="s">
        <v>36</v>
      </c>
      <c r="AX162" s="13" t="s">
        <v>80</v>
      </c>
      <c r="AY162" s="168" t="s">
        <v>248</v>
      </c>
    </row>
    <row r="163" spans="2:65" s="14" customFormat="1">
      <c r="B163" s="174"/>
      <c r="D163" s="143" t="s">
        <v>1665</v>
      </c>
      <c r="E163" s="175" t="s">
        <v>1</v>
      </c>
      <c r="F163" s="176" t="s">
        <v>1668</v>
      </c>
      <c r="H163" s="177">
        <v>6.5000000000000002E-2</v>
      </c>
      <c r="I163" s="178"/>
      <c r="L163" s="174"/>
      <c r="M163" s="179"/>
      <c r="T163" s="180"/>
      <c r="AT163" s="175" t="s">
        <v>1665</v>
      </c>
      <c r="AU163" s="175" t="s">
        <v>89</v>
      </c>
      <c r="AV163" s="14" t="s">
        <v>264</v>
      </c>
      <c r="AW163" s="14" t="s">
        <v>36</v>
      </c>
      <c r="AX163" s="14" t="s">
        <v>87</v>
      </c>
      <c r="AY163" s="175" t="s">
        <v>248</v>
      </c>
    </row>
    <row r="164" spans="2:65" s="1" customFormat="1" ht="62.65" customHeight="1">
      <c r="B164" s="32"/>
      <c r="C164" s="130" t="s">
        <v>269</v>
      </c>
      <c r="D164" s="130" t="s">
        <v>249</v>
      </c>
      <c r="E164" s="131" t="s">
        <v>1690</v>
      </c>
      <c r="F164" s="132" t="s">
        <v>1691</v>
      </c>
      <c r="G164" s="133" t="s">
        <v>1671</v>
      </c>
      <c r="H164" s="134">
        <v>0.58499999999999996</v>
      </c>
      <c r="I164" s="135"/>
      <c r="J164" s="136">
        <f>ROUND(I164*H164,2)</f>
        <v>0</v>
      </c>
      <c r="K164" s="132" t="s">
        <v>1</v>
      </c>
      <c r="L164" s="32"/>
      <c r="M164" s="137" t="s">
        <v>1</v>
      </c>
      <c r="N164" s="138" t="s">
        <v>45</v>
      </c>
      <c r="P164" s="139">
        <f>O164*H164</f>
        <v>0</v>
      </c>
      <c r="Q164" s="139">
        <v>0</v>
      </c>
      <c r="R164" s="139">
        <f>Q164*H164</f>
        <v>0</v>
      </c>
      <c r="S164" s="139">
        <v>0</v>
      </c>
      <c r="T164" s="140">
        <f>S164*H164</f>
        <v>0</v>
      </c>
      <c r="AR164" s="141" t="s">
        <v>264</v>
      </c>
      <c r="AT164" s="141" t="s">
        <v>249</v>
      </c>
      <c r="AU164" s="141" t="s">
        <v>89</v>
      </c>
      <c r="AY164" s="17" t="s">
        <v>248</v>
      </c>
      <c r="BE164" s="142">
        <f>IF(N164="základní",J164,0)</f>
        <v>0</v>
      </c>
      <c r="BF164" s="142">
        <f>IF(N164="snížená",J164,0)</f>
        <v>0</v>
      </c>
      <c r="BG164" s="142">
        <f>IF(N164="zákl. přenesená",J164,0)</f>
        <v>0</v>
      </c>
      <c r="BH164" s="142">
        <f>IF(N164="sníž. přenesená",J164,0)</f>
        <v>0</v>
      </c>
      <c r="BI164" s="142">
        <f>IF(N164="nulová",J164,0)</f>
        <v>0</v>
      </c>
      <c r="BJ164" s="17" t="s">
        <v>87</v>
      </c>
      <c r="BK164" s="142">
        <f>ROUND(I164*H164,2)</f>
        <v>0</v>
      </c>
      <c r="BL164" s="17" t="s">
        <v>264</v>
      </c>
      <c r="BM164" s="141" t="s">
        <v>1692</v>
      </c>
    </row>
    <row r="165" spans="2:65" s="1" customFormat="1" ht="39">
      <c r="B165" s="32"/>
      <c r="D165" s="143" t="s">
        <v>255</v>
      </c>
      <c r="F165" s="144" t="s">
        <v>1693</v>
      </c>
      <c r="I165" s="145"/>
      <c r="L165" s="32"/>
      <c r="M165" s="146"/>
      <c r="T165" s="56"/>
      <c r="AT165" s="17" t="s">
        <v>255</v>
      </c>
      <c r="AU165" s="17" t="s">
        <v>89</v>
      </c>
    </row>
    <row r="166" spans="2:65" s="12" customFormat="1">
      <c r="B166" s="161"/>
      <c r="D166" s="143" t="s">
        <v>1665</v>
      </c>
      <c r="E166" s="162" t="s">
        <v>1</v>
      </c>
      <c r="F166" s="163" t="s">
        <v>1694</v>
      </c>
      <c r="H166" s="162" t="s">
        <v>1</v>
      </c>
      <c r="I166" s="164"/>
      <c r="L166" s="161"/>
      <c r="M166" s="165"/>
      <c r="T166" s="166"/>
      <c r="AT166" s="162" t="s">
        <v>1665</v>
      </c>
      <c r="AU166" s="162" t="s">
        <v>89</v>
      </c>
      <c r="AV166" s="12" t="s">
        <v>87</v>
      </c>
      <c r="AW166" s="12" t="s">
        <v>36</v>
      </c>
      <c r="AX166" s="12" t="s">
        <v>80</v>
      </c>
      <c r="AY166" s="162" t="s">
        <v>248</v>
      </c>
    </row>
    <row r="167" spans="2:65" s="13" customFormat="1">
      <c r="B167" s="167"/>
      <c r="D167" s="143" t="s">
        <v>1665</v>
      </c>
      <c r="E167" s="168" t="s">
        <v>1</v>
      </c>
      <c r="F167" s="169" t="s">
        <v>1695</v>
      </c>
      <c r="H167" s="170">
        <v>0.58499999999999996</v>
      </c>
      <c r="I167" s="171"/>
      <c r="L167" s="167"/>
      <c r="M167" s="172"/>
      <c r="T167" s="173"/>
      <c r="AT167" s="168" t="s">
        <v>1665</v>
      </c>
      <c r="AU167" s="168" t="s">
        <v>89</v>
      </c>
      <c r="AV167" s="13" t="s">
        <v>89</v>
      </c>
      <c r="AW167" s="13" t="s">
        <v>36</v>
      </c>
      <c r="AX167" s="13" t="s">
        <v>80</v>
      </c>
      <c r="AY167" s="168" t="s">
        <v>248</v>
      </c>
    </row>
    <row r="168" spans="2:65" s="14" customFormat="1">
      <c r="B168" s="174"/>
      <c r="D168" s="143" t="s">
        <v>1665</v>
      </c>
      <c r="E168" s="175" t="s">
        <v>1</v>
      </c>
      <c r="F168" s="176" t="s">
        <v>1668</v>
      </c>
      <c r="H168" s="177">
        <v>0.58499999999999996</v>
      </c>
      <c r="I168" s="178"/>
      <c r="L168" s="174"/>
      <c r="M168" s="179"/>
      <c r="T168" s="180"/>
      <c r="AT168" s="175" t="s">
        <v>1665</v>
      </c>
      <c r="AU168" s="175" t="s">
        <v>89</v>
      </c>
      <c r="AV168" s="14" t="s">
        <v>264</v>
      </c>
      <c r="AW168" s="14" t="s">
        <v>36</v>
      </c>
      <c r="AX168" s="14" t="s">
        <v>87</v>
      </c>
      <c r="AY168" s="175" t="s">
        <v>248</v>
      </c>
    </row>
    <row r="169" spans="2:65" s="1" customFormat="1" ht="16.5" customHeight="1">
      <c r="B169" s="32"/>
      <c r="C169" s="130" t="s">
        <v>274</v>
      </c>
      <c r="D169" s="130" t="s">
        <v>249</v>
      </c>
      <c r="E169" s="131" t="s">
        <v>1696</v>
      </c>
      <c r="F169" s="132" t="s">
        <v>1697</v>
      </c>
      <c r="G169" s="133" t="s">
        <v>1671</v>
      </c>
      <c r="H169" s="134">
        <v>6.5000000000000002E-2</v>
      </c>
      <c r="I169" s="135"/>
      <c r="J169" s="136">
        <f>ROUND(I169*H169,2)</f>
        <v>0</v>
      </c>
      <c r="K169" s="132" t="s">
        <v>1663</v>
      </c>
      <c r="L169" s="32"/>
      <c r="M169" s="137" t="s">
        <v>1</v>
      </c>
      <c r="N169" s="138" t="s">
        <v>45</v>
      </c>
      <c r="P169" s="139">
        <f>O169*H169</f>
        <v>0</v>
      </c>
      <c r="Q169" s="139">
        <v>0</v>
      </c>
      <c r="R169" s="139">
        <f>Q169*H169</f>
        <v>0</v>
      </c>
      <c r="S169" s="139">
        <v>0</v>
      </c>
      <c r="T169" s="140">
        <f>S169*H169</f>
        <v>0</v>
      </c>
      <c r="AR169" s="141" t="s">
        <v>264</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264</v>
      </c>
      <c r="BM169" s="141" t="s">
        <v>1698</v>
      </c>
    </row>
    <row r="170" spans="2:65" s="13" customFormat="1">
      <c r="B170" s="167"/>
      <c r="D170" s="143" t="s">
        <v>1665</v>
      </c>
      <c r="E170" s="168" t="s">
        <v>1</v>
      </c>
      <c r="F170" s="169" t="s">
        <v>1699</v>
      </c>
      <c r="H170" s="170">
        <v>6.5000000000000002E-2</v>
      </c>
      <c r="I170" s="171"/>
      <c r="L170" s="167"/>
      <c r="M170" s="172"/>
      <c r="T170" s="173"/>
      <c r="AT170" s="168" t="s">
        <v>1665</v>
      </c>
      <c r="AU170" s="168" t="s">
        <v>89</v>
      </c>
      <c r="AV170" s="13" t="s">
        <v>89</v>
      </c>
      <c r="AW170" s="13" t="s">
        <v>36</v>
      </c>
      <c r="AX170" s="13" t="s">
        <v>80</v>
      </c>
      <c r="AY170" s="168" t="s">
        <v>248</v>
      </c>
    </row>
    <row r="171" spans="2:65" s="14" customFormat="1">
      <c r="B171" s="174"/>
      <c r="D171" s="143" t="s">
        <v>1665</v>
      </c>
      <c r="E171" s="175" t="s">
        <v>1</v>
      </c>
      <c r="F171" s="176" t="s">
        <v>1668</v>
      </c>
      <c r="H171" s="177">
        <v>6.5000000000000002E-2</v>
      </c>
      <c r="I171" s="178"/>
      <c r="L171" s="174"/>
      <c r="M171" s="179"/>
      <c r="T171" s="180"/>
      <c r="AT171" s="175" t="s">
        <v>1665</v>
      </c>
      <c r="AU171" s="175" t="s">
        <v>89</v>
      </c>
      <c r="AV171" s="14" t="s">
        <v>264</v>
      </c>
      <c r="AW171" s="14" t="s">
        <v>36</v>
      </c>
      <c r="AX171" s="14" t="s">
        <v>87</v>
      </c>
      <c r="AY171" s="175" t="s">
        <v>248</v>
      </c>
    </row>
    <row r="172" spans="2:65" s="10" customFormat="1" ht="22.9" customHeight="1">
      <c r="B172" s="120"/>
      <c r="D172" s="121" t="s">
        <v>79</v>
      </c>
      <c r="E172" s="155" t="s">
        <v>89</v>
      </c>
      <c r="F172" s="155" t="s">
        <v>1700</v>
      </c>
      <c r="I172" s="123"/>
      <c r="J172" s="156">
        <f>BK172</f>
        <v>0</v>
      </c>
      <c r="L172" s="120"/>
      <c r="M172" s="125"/>
      <c r="P172" s="126">
        <f>SUM(P173:P180)</f>
        <v>0</v>
      </c>
      <c r="R172" s="126">
        <f>SUM(R173:R180)</f>
        <v>3.8077041400000002</v>
      </c>
      <c r="T172" s="127">
        <f>SUM(T173:T180)</f>
        <v>0</v>
      </c>
      <c r="AR172" s="121" t="s">
        <v>87</v>
      </c>
      <c r="AT172" s="128" t="s">
        <v>79</v>
      </c>
      <c r="AU172" s="128" t="s">
        <v>87</v>
      </c>
      <c r="AY172" s="121" t="s">
        <v>248</v>
      </c>
      <c r="BK172" s="129">
        <f>SUM(BK173:BK180)</f>
        <v>0</v>
      </c>
    </row>
    <row r="173" spans="2:65" s="1" customFormat="1" ht="16.5" customHeight="1">
      <c r="B173" s="32"/>
      <c r="C173" s="130" t="s">
        <v>278</v>
      </c>
      <c r="D173" s="130" t="s">
        <v>249</v>
      </c>
      <c r="E173" s="131" t="s">
        <v>1701</v>
      </c>
      <c r="F173" s="132" t="s">
        <v>1702</v>
      </c>
      <c r="G173" s="133" t="s">
        <v>1671</v>
      </c>
      <c r="H173" s="134">
        <v>0.65</v>
      </c>
      <c r="I173" s="135"/>
      <c r="J173" s="136">
        <f>ROUND(I173*H173,2)</f>
        <v>0</v>
      </c>
      <c r="K173" s="132" t="s">
        <v>1663</v>
      </c>
      <c r="L173" s="32"/>
      <c r="M173" s="137" t="s">
        <v>1</v>
      </c>
      <c r="N173" s="138" t="s">
        <v>45</v>
      </c>
      <c r="P173" s="139">
        <f>O173*H173</f>
        <v>0</v>
      </c>
      <c r="Q173" s="139">
        <v>2.5018699999999998</v>
      </c>
      <c r="R173" s="139">
        <f>Q173*H173</f>
        <v>1.6262155</v>
      </c>
      <c r="S173" s="139">
        <v>0</v>
      </c>
      <c r="T173" s="140">
        <f>S173*H173</f>
        <v>0</v>
      </c>
      <c r="AR173" s="141" t="s">
        <v>264</v>
      </c>
      <c r="AT173" s="141" t="s">
        <v>249</v>
      </c>
      <c r="AU173" s="141" t="s">
        <v>89</v>
      </c>
      <c r="AY173" s="17" t="s">
        <v>248</v>
      </c>
      <c r="BE173" s="142">
        <f>IF(N173="základní",J173,0)</f>
        <v>0</v>
      </c>
      <c r="BF173" s="142">
        <f>IF(N173="snížená",J173,0)</f>
        <v>0</v>
      </c>
      <c r="BG173" s="142">
        <f>IF(N173="zákl. přenesená",J173,0)</f>
        <v>0</v>
      </c>
      <c r="BH173" s="142">
        <f>IF(N173="sníž. přenesená",J173,0)</f>
        <v>0</v>
      </c>
      <c r="BI173" s="142">
        <f>IF(N173="nulová",J173,0)</f>
        <v>0</v>
      </c>
      <c r="BJ173" s="17" t="s">
        <v>87</v>
      </c>
      <c r="BK173" s="142">
        <f>ROUND(I173*H173,2)</f>
        <v>0</v>
      </c>
      <c r="BL173" s="17" t="s">
        <v>264</v>
      </c>
      <c r="BM173" s="141" t="s">
        <v>1703</v>
      </c>
    </row>
    <row r="174" spans="2:65" s="12" customFormat="1">
      <c r="B174" s="161"/>
      <c r="D174" s="143" t="s">
        <v>1665</v>
      </c>
      <c r="E174" s="162" t="s">
        <v>1</v>
      </c>
      <c r="F174" s="163" t="s">
        <v>1679</v>
      </c>
      <c r="H174" s="162" t="s">
        <v>1</v>
      </c>
      <c r="I174" s="164"/>
      <c r="L174" s="161"/>
      <c r="M174" s="165"/>
      <c r="T174" s="166"/>
      <c r="AT174" s="162" t="s">
        <v>1665</v>
      </c>
      <c r="AU174" s="162" t="s">
        <v>89</v>
      </c>
      <c r="AV174" s="12" t="s">
        <v>87</v>
      </c>
      <c r="AW174" s="12" t="s">
        <v>36</v>
      </c>
      <c r="AX174" s="12" t="s">
        <v>80</v>
      </c>
      <c r="AY174" s="162" t="s">
        <v>248</v>
      </c>
    </row>
    <row r="175" spans="2:65" s="13" customFormat="1">
      <c r="B175" s="167"/>
      <c r="D175" s="143" t="s">
        <v>1665</v>
      </c>
      <c r="E175" s="168" t="s">
        <v>1</v>
      </c>
      <c r="F175" s="169" t="s">
        <v>1680</v>
      </c>
      <c r="H175" s="170">
        <v>0.65</v>
      </c>
      <c r="I175" s="171"/>
      <c r="L175" s="167"/>
      <c r="M175" s="172"/>
      <c r="T175" s="173"/>
      <c r="AT175" s="168" t="s">
        <v>1665</v>
      </c>
      <c r="AU175" s="168" t="s">
        <v>89</v>
      </c>
      <c r="AV175" s="13" t="s">
        <v>89</v>
      </c>
      <c r="AW175" s="13" t="s">
        <v>36</v>
      </c>
      <c r="AX175" s="13" t="s">
        <v>80</v>
      </c>
      <c r="AY175" s="168" t="s">
        <v>248</v>
      </c>
    </row>
    <row r="176" spans="2:65" s="14" customFormat="1">
      <c r="B176" s="174"/>
      <c r="D176" s="143" t="s">
        <v>1665</v>
      </c>
      <c r="E176" s="175" t="s">
        <v>1</v>
      </c>
      <c r="F176" s="176" t="s">
        <v>1668</v>
      </c>
      <c r="H176" s="177">
        <v>0.65</v>
      </c>
      <c r="I176" s="178"/>
      <c r="L176" s="174"/>
      <c r="M176" s="179"/>
      <c r="T176" s="180"/>
      <c r="AT176" s="175" t="s">
        <v>1665</v>
      </c>
      <c r="AU176" s="175" t="s">
        <v>89</v>
      </c>
      <c r="AV176" s="14" t="s">
        <v>264</v>
      </c>
      <c r="AW176" s="14" t="s">
        <v>36</v>
      </c>
      <c r="AX176" s="14" t="s">
        <v>87</v>
      </c>
      <c r="AY176" s="175" t="s">
        <v>248</v>
      </c>
    </row>
    <row r="177" spans="2:65" s="1" customFormat="1" ht="21.75" customHeight="1">
      <c r="B177" s="32"/>
      <c r="C177" s="130" t="s">
        <v>283</v>
      </c>
      <c r="D177" s="130" t="s">
        <v>249</v>
      </c>
      <c r="E177" s="131" t="s">
        <v>1704</v>
      </c>
      <c r="F177" s="132" t="s">
        <v>1705</v>
      </c>
      <c r="G177" s="133" t="s">
        <v>1671</v>
      </c>
      <c r="H177" s="134">
        <v>0.86599999999999999</v>
      </c>
      <c r="I177" s="135"/>
      <c r="J177" s="136">
        <f>ROUND(I177*H177,2)</f>
        <v>0</v>
      </c>
      <c r="K177" s="132" t="s">
        <v>1706</v>
      </c>
      <c r="L177" s="32"/>
      <c r="M177" s="137" t="s">
        <v>1</v>
      </c>
      <c r="N177" s="138" t="s">
        <v>45</v>
      </c>
      <c r="P177" s="139">
        <f>O177*H177</f>
        <v>0</v>
      </c>
      <c r="Q177" s="139">
        <v>2.5190399999999999</v>
      </c>
      <c r="R177" s="139">
        <f>Q177*H177</f>
        <v>2.18148864</v>
      </c>
      <c r="S177" s="139">
        <v>0</v>
      </c>
      <c r="T177" s="140">
        <f>S177*H177</f>
        <v>0</v>
      </c>
      <c r="AR177" s="141" t="s">
        <v>264</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264</v>
      </c>
      <c r="BM177" s="141" t="s">
        <v>1707</v>
      </c>
    </row>
    <row r="178" spans="2:65" s="12" customFormat="1">
      <c r="B178" s="161"/>
      <c r="D178" s="143" t="s">
        <v>1665</v>
      </c>
      <c r="E178" s="162" t="s">
        <v>1</v>
      </c>
      <c r="F178" s="163" t="s">
        <v>1679</v>
      </c>
      <c r="H178" s="162" t="s">
        <v>1</v>
      </c>
      <c r="I178" s="164"/>
      <c r="L178" s="161"/>
      <c r="M178" s="165"/>
      <c r="T178" s="166"/>
      <c r="AT178" s="162" t="s">
        <v>1665</v>
      </c>
      <c r="AU178" s="162" t="s">
        <v>89</v>
      </c>
      <c r="AV178" s="12" t="s">
        <v>87</v>
      </c>
      <c r="AW178" s="12" t="s">
        <v>36</v>
      </c>
      <c r="AX178" s="12" t="s">
        <v>80</v>
      </c>
      <c r="AY178" s="162" t="s">
        <v>248</v>
      </c>
    </row>
    <row r="179" spans="2:65" s="13" customFormat="1">
      <c r="B179" s="167"/>
      <c r="D179" s="143" t="s">
        <v>1665</v>
      </c>
      <c r="E179" s="168" t="s">
        <v>1</v>
      </c>
      <c r="F179" s="169" t="s">
        <v>1708</v>
      </c>
      <c r="H179" s="170">
        <v>0.86599999999999999</v>
      </c>
      <c r="I179" s="171"/>
      <c r="L179" s="167"/>
      <c r="M179" s="172"/>
      <c r="T179" s="173"/>
      <c r="AT179" s="168" t="s">
        <v>1665</v>
      </c>
      <c r="AU179" s="168" t="s">
        <v>89</v>
      </c>
      <c r="AV179" s="13" t="s">
        <v>89</v>
      </c>
      <c r="AW179" s="13" t="s">
        <v>36</v>
      </c>
      <c r="AX179" s="13" t="s">
        <v>80</v>
      </c>
      <c r="AY179" s="168" t="s">
        <v>248</v>
      </c>
    </row>
    <row r="180" spans="2:65" s="14" customFormat="1">
      <c r="B180" s="174"/>
      <c r="D180" s="143" t="s">
        <v>1665</v>
      </c>
      <c r="E180" s="175" t="s">
        <v>1</v>
      </c>
      <c r="F180" s="176" t="s">
        <v>1668</v>
      </c>
      <c r="H180" s="177">
        <v>0.86599999999999999</v>
      </c>
      <c r="I180" s="178"/>
      <c r="L180" s="174"/>
      <c r="M180" s="179"/>
      <c r="T180" s="180"/>
      <c r="AT180" s="175" t="s">
        <v>1665</v>
      </c>
      <c r="AU180" s="175" t="s">
        <v>89</v>
      </c>
      <c r="AV180" s="14" t="s">
        <v>264</v>
      </c>
      <c r="AW180" s="14" t="s">
        <v>36</v>
      </c>
      <c r="AX180" s="14" t="s">
        <v>87</v>
      </c>
      <c r="AY180" s="175" t="s">
        <v>248</v>
      </c>
    </row>
    <row r="181" spans="2:65" s="10" customFormat="1" ht="22.9" customHeight="1">
      <c r="B181" s="120"/>
      <c r="D181" s="121" t="s">
        <v>79</v>
      </c>
      <c r="E181" s="155" t="s">
        <v>247</v>
      </c>
      <c r="F181" s="155" t="s">
        <v>1709</v>
      </c>
      <c r="I181" s="123"/>
      <c r="J181" s="156">
        <f>BK181</f>
        <v>0</v>
      </c>
      <c r="L181" s="120"/>
      <c r="M181" s="125"/>
      <c r="P181" s="126">
        <f>SUM(P182:P201)</f>
        <v>0</v>
      </c>
      <c r="R181" s="126">
        <f>SUM(R182:R201)</f>
        <v>13.93388208</v>
      </c>
      <c r="T181" s="127">
        <f>SUM(T182:T201)</f>
        <v>0</v>
      </c>
      <c r="AR181" s="121" t="s">
        <v>87</v>
      </c>
      <c r="AT181" s="128" t="s">
        <v>79</v>
      </c>
      <c r="AU181" s="128" t="s">
        <v>87</v>
      </c>
      <c r="AY181" s="121" t="s">
        <v>248</v>
      </c>
      <c r="BK181" s="129">
        <f>SUM(BK182:BK201)</f>
        <v>0</v>
      </c>
    </row>
    <row r="182" spans="2:65" s="1" customFormat="1" ht="24.2" customHeight="1">
      <c r="B182" s="32"/>
      <c r="C182" s="130" t="s">
        <v>288</v>
      </c>
      <c r="D182" s="130" t="s">
        <v>249</v>
      </c>
      <c r="E182" s="131" t="s">
        <v>1710</v>
      </c>
      <c r="F182" s="132" t="s">
        <v>1711</v>
      </c>
      <c r="G182" s="133" t="s">
        <v>1662</v>
      </c>
      <c r="H182" s="134">
        <v>25.588000000000001</v>
      </c>
      <c r="I182" s="135"/>
      <c r="J182" s="136">
        <f>ROUND(I182*H182,2)</f>
        <v>0</v>
      </c>
      <c r="K182" s="132" t="s">
        <v>1663</v>
      </c>
      <c r="L182" s="32"/>
      <c r="M182" s="137" t="s">
        <v>1</v>
      </c>
      <c r="N182" s="138" t="s">
        <v>45</v>
      </c>
      <c r="P182" s="139">
        <f>O182*H182</f>
        <v>0</v>
      </c>
      <c r="Q182" s="139">
        <v>0.23626</v>
      </c>
      <c r="R182" s="139">
        <f>Q182*H182</f>
        <v>6.04542088</v>
      </c>
      <c r="S182" s="139">
        <v>0</v>
      </c>
      <c r="T182" s="140">
        <f>S182*H182</f>
        <v>0</v>
      </c>
      <c r="AR182" s="141" t="s">
        <v>264</v>
      </c>
      <c r="AT182" s="141" t="s">
        <v>249</v>
      </c>
      <c r="AU182" s="141" t="s">
        <v>89</v>
      </c>
      <c r="AY182" s="17" t="s">
        <v>248</v>
      </c>
      <c r="BE182" s="142">
        <f>IF(N182="základní",J182,0)</f>
        <v>0</v>
      </c>
      <c r="BF182" s="142">
        <f>IF(N182="snížená",J182,0)</f>
        <v>0</v>
      </c>
      <c r="BG182" s="142">
        <f>IF(N182="zákl. přenesená",J182,0)</f>
        <v>0</v>
      </c>
      <c r="BH182" s="142">
        <f>IF(N182="sníž. přenesená",J182,0)</f>
        <v>0</v>
      </c>
      <c r="BI182" s="142">
        <f>IF(N182="nulová",J182,0)</f>
        <v>0</v>
      </c>
      <c r="BJ182" s="17" t="s">
        <v>87</v>
      </c>
      <c r="BK182" s="142">
        <f>ROUND(I182*H182,2)</f>
        <v>0</v>
      </c>
      <c r="BL182" s="17" t="s">
        <v>264</v>
      </c>
      <c r="BM182" s="141" t="s">
        <v>1712</v>
      </c>
    </row>
    <row r="183" spans="2:65" s="12" customFormat="1">
      <c r="B183" s="161"/>
      <c r="D183" s="143" t="s">
        <v>1665</v>
      </c>
      <c r="E183" s="162" t="s">
        <v>1</v>
      </c>
      <c r="F183" s="163" t="s">
        <v>1679</v>
      </c>
      <c r="H183" s="162" t="s">
        <v>1</v>
      </c>
      <c r="I183" s="164"/>
      <c r="L183" s="161"/>
      <c r="M183" s="165"/>
      <c r="T183" s="166"/>
      <c r="AT183" s="162" t="s">
        <v>1665</v>
      </c>
      <c r="AU183" s="162" t="s">
        <v>89</v>
      </c>
      <c r="AV183" s="12" t="s">
        <v>87</v>
      </c>
      <c r="AW183" s="12" t="s">
        <v>36</v>
      </c>
      <c r="AX183" s="12" t="s">
        <v>80</v>
      </c>
      <c r="AY183" s="162" t="s">
        <v>248</v>
      </c>
    </row>
    <row r="184" spans="2:65" s="13" customFormat="1" ht="22.5">
      <c r="B184" s="167"/>
      <c r="D184" s="143" t="s">
        <v>1665</v>
      </c>
      <c r="E184" s="168" t="s">
        <v>1</v>
      </c>
      <c r="F184" s="169" t="s">
        <v>1713</v>
      </c>
      <c r="H184" s="170">
        <v>25.588000000000001</v>
      </c>
      <c r="I184" s="171"/>
      <c r="L184" s="167"/>
      <c r="M184" s="172"/>
      <c r="T184" s="173"/>
      <c r="AT184" s="168" t="s">
        <v>1665</v>
      </c>
      <c r="AU184" s="168" t="s">
        <v>89</v>
      </c>
      <c r="AV184" s="13" t="s">
        <v>89</v>
      </c>
      <c r="AW184" s="13" t="s">
        <v>36</v>
      </c>
      <c r="AX184" s="13" t="s">
        <v>80</v>
      </c>
      <c r="AY184" s="168" t="s">
        <v>248</v>
      </c>
    </row>
    <row r="185" spans="2:65" s="14" customFormat="1">
      <c r="B185" s="174"/>
      <c r="D185" s="143" t="s">
        <v>1665</v>
      </c>
      <c r="E185" s="175" t="s">
        <v>1</v>
      </c>
      <c r="F185" s="176" t="s">
        <v>1668</v>
      </c>
      <c r="H185" s="177">
        <v>25.588000000000001</v>
      </c>
      <c r="I185" s="178"/>
      <c r="L185" s="174"/>
      <c r="M185" s="179"/>
      <c r="T185" s="180"/>
      <c r="AT185" s="175" t="s">
        <v>1665</v>
      </c>
      <c r="AU185" s="175" t="s">
        <v>89</v>
      </c>
      <c r="AV185" s="14" t="s">
        <v>264</v>
      </c>
      <c r="AW185" s="14" t="s">
        <v>36</v>
      </c>
      <c r="AX185" s="14" t="s">
        <v>87</v>
      </c>
      <c r="AY185" s="175" t="s">
        <v>248</v>
      </c>
    </row>
    <row r="186" spans="2:65" s="1" customFormat="1" ht="33" customHeight="1">
      <c r="B186" s="32"/>
      <c r="C186" s="130" t="s">
        <v>336</v>
      </c>
      <c r="D186" s="130" t="s">
        <v>249</v>
      </c>
      <c r="E186" s="131" t="s">
        <v>1714</v>
      </c>
      <c r="F186" s="132" t="s">
        <v>1715</v>
      </c>
      <c r="G186" s="133" t="s">
        <v>1662</v>
      </c>
      <c r="H186" s="134">
        <v>37.74</v>
      </c>
      <c r="I186" s="135"/>
      <c r="J186" s="136">
        <f>ROUND(I186*H186,2)</f>
        <v>0</v>
      </c>
      <c r="K186" s="132" t="s">
        <v>1663</v>
      </c>
      <c r="L186" s="32"/>
      <c r="M186" s="137" t="s">
        <v>1</v>
      </c>
      <c r="N186" s="138" t="s">
        <v>45</v>
      </c>
      <c r="P186" s="139">
        <f>O186*H186</f>
        <v>0</v>
      </c>
      <c r="Q186" s="139">
        <v>0.1762</v>
      </c>
      <c r="R186" s="139">
        <f>Q186*H186</f>
        <v>6.649788</v>
      </c>
      <c r="S186" s="139">
        <v>0</v>
      </c>
      <c r="T186" s="140">
        <f>S186*H186</f>
        <v>0</v>
      </c>
      <c r="AR186" s="141" t="s">
        <v>264</v>
      </c>
      <c r="AT186" s="141" t="s">
        <v>249</v>
      </c>
      <c r="AU186" s="141" t="s">
        <v>89</v>
      </c>
      <c r="AY186" s="17" t="s">
        <v>248</v>
      </c>
      <c r="BE186" s="142">
        <f>IF(N186="základní",J186,0)</f>
        <v>0</v>
      </c>
      <c r="BF186" s="142">
        <f>IF(N186="snížená",J186,0)</f>
        <v>0</v>
      </c>
      <c r="BG186" s="142">
        <f>IF(N186="zákl. přenesená",J186,0)</f>
        <v>0</v>
      </c>
      <c r="BH186" s="142">
        <f>IF(N186="sníž. přenesená",J186,0)</f>
        <v>0</v>
      </c>
      <c r="BI186" s="142">
        <f>IF(N186="nulová",J186,0)</f>
        <v>0</v>
      </c>
      <c r="BJ186" s="17" t="s">
        <v>87</v>
      </c>
      <c r="BK186" s="142">
        <f>ROUND(I186*H186,2)</f>
        <v>0</v>
      </c>
      <c r="BL186" s="17" t="s">
        <v>264</v>
      </c>
      <c r="BM186" s="141" t="s">
        <v>1716</v>
      </c>
    </row>
    <row r="187" spans="2:65" s="12" customFormat="1">
      <c r="B187" s="161"/>
      <c r="D187" s="143" t="s">
        <v>1665</v>
      </c>
      <c r="E187" s="162" t="s">
        <v>1</v>
      </c>
      <c r="F187" s="163" t="s">
        <v>1679</v>
      </c>
      <c r="H187" s="162" t="s">
        <v>1</v>
      </c>
      <c r="I187" s="164"/>
      <c r="L187" s="161"/>
      <c r="M187" s="165"/>
      <c r="T187" s="166"/>
      <c r="AT187" s="162" t="s">
        <v>1665</v>
      </c>
      <c r="AU187" s="162" t="s">
        <v>89</v>
      </c>
      <c r="AV187" s="12" t="s">
        <v>87</v>
      </c>
      <c r="AW187" s="12" t="s">
        <v>36</v>
      </c>
      <c r="AX187" s="12" t="s">
        <v>80</v>
      </c>
      <c r="AY187" s="162" t="s">
        <v>248</v>
      </c>
    </row>
    <row r="188" spans="2:65" s="13" customFormat="1">
      <c r="B188" s="167"/>
      <c r="D188" s="143" t="s">
        <v>1665</v>
      </c>
      <c r="E188" s="168" t="s">
        <v>1</v>
      </c>
      <c r="F188" s="169" t="s">
        <v>1717</v>
      </c>
      <c r="H188" s="170">
        <v>11.82</v>
      </c>
      <c r="I188" s="171"/>
      <c r="L188" s="167"/>
      <c r="M188" s="172"/>
      <c r="T188" s="173"/>
      <c r="AT188" s="168" t="s">
        <v>1665</v>
      </c>
      <c r="AU188" s="168" t="s">
        <v>89</v>
      </c>
      <c r="AV188" s="13" t="s">
        <v>89</v>
      </c>
      <c r="AW188" s="13" t="s">
        <v>36</v>
      </c>
      <c r="AX188" s="13" t="s">
        <v>80</v>
      </c>
      <c r="AY188" s="168" t="s">
        <v>248</v>
      </c>
    </row>
    <row r="189" spans="2:65" s="13" customFormat="1">
      <c r="B189" s="167"/>
      <c r="D189" s="143" t="s">
        <v>1665</v>
      </c>
      <c r="E189" s="168" t="s">
        <v>1</v>
      </c>
      <c r="F189" s="169" t="s">
        <v>1718</v>
      </c>
      <c r="H189" s="170">
        <v>14.4</v>
      </c>
      <c r="I189" s="171"/>
      <c r="L189" s="167"/>
      <c r="M189" s="172"/>
      <c r="T189" s="173"/>
      <c r="AT189" s="168" t="s">
        <v>1665</v>
      </c>
      <c r="AU189" s="168" t="s">
        <v>89</v>
      </c>
      <c r="AV189" s="13" t="s">
        <v>89</v>
      </c>
      <c r="AW189" s="13" t="s">
        <v>36</v>
      </c>
      <c r="AX189" s="13" t="s">
        <v>80</v>
      </c>
      <c r="AY189" s="168" t="s">
        <v>248</v>
      </c>
    </row>
    <row r="190" spans="2:65" s="13" customFormat="1">
      <c r="B190" s="167"/>
      <c r="D190" s="143" t="s">
        <v>1665</v>
      </c>
      <c r="E190" s="168" t="s">
        <v>1</v>
      </c>
      <c r="F190" s="169" t="s">
        <v>1719</v>
      </c>
      <c r="H190" s="170">
        <v>5.76</v>
      </c>
      <c r="I190" s="171"/>
      <c r="L190" s="167"/>
      <c r="M190" s="172"/>
      <c r="T190" s="173"/>
      <c r="AT190" s="168" t="s">
        <v>1665</v>
      </c>
      <c r="AU190" s="168" t="s">
        <v>89</v>
      </c>
      <c r="AV190" s="13" t="s">
        <v>89</v>
      </c>
      <c r="AW190" s="13" t="s">
        <v>36</v>
      </c>
      <c r="AX190" s="13" t="s">
        <v>80</v>
      </c>
      <c r="AY190" s="168" t="s">
        <v>248</v>
      </c>
    </row>
    <row r="191" spans="2:65" s="13" customFormat="1">
      <c r="B191" s="167"/>
      <c r="D191" s="143" t="s">
        <v>1665</v>
      </c>
      <c r="E191" s="168" t="s">
        <v>1</v>
      </c>
      <c r="F191" s="169" t="s">
        <v>1720</v>
      </c>
      <c r="H191" s="170">
        <v>5.76</v>
      </c>
      <c r="I191" s="171"/>
      <c r="L191" s="167"/>
      <c r="M191" s="172"/>
      <c r="T191" s="173"/>
      <c r="AT191" s="168" t="s">
        <v>1665</v>
      </c>
      <c r="AU191" s="168" t="s">
        <v>89</v>
      </c>
      <c r="AV191" s="13" t="s">
        <v>89</v>
      </c>
      <c r="AW191" s="13" t="s">
        <v>36</v>
      </c>
      <c r="AX191" s="13" t="s">
        <v>80</v>
      </c>
      <c r="AY191" s="168" t="s">
        <v>248</v>
      </c>
    </row>
    <row r="192" spans="2:65" s="14" customFormat="1">
      <c r="B192" s="174"/>
      <c r="D192" s="143" t="s">
        <v>1665</v>
      </c>
      <c r="E192" s="175" t="s">
        <v>1</v>
      </c>
      <c r="F192" s="176" t="s">
        <v>1668</v>
      </c>
      <c r="H192" s="177">
        <v>37.74</v>
      </c>
      <c r="I192" s="178"/>
      <c r="L192" s="174"/>
      <c r="M192" s="179"/>
      <c r="T192" s="180"/>
      <c r="AT192" s="175" t="s">
        <v>1665</v>
      </c>
      <c r="AU192" s="175" t="s">
        <v>89</v>
      </c>
      <c r="AV192" s="14" t="s">
        <v>264</v>
      </c>
      <c r="AW192" s="14" t="s">
        <v>36</v>
      </c>
      <c r="AX192" s="14" t="s">
        <v>87</v>
      </c>
      <c r="AY192" s="175" t="s">
        <v>248</v>
      </c>
    </row>
    <row r="193" spans="2:65" s="1" customFormat="1" ht="33" customHeight="1">
      <c r="B193" s="32"/>
      <c r="C193" s="130" t="s">
        <v>340</v>
      </c>
      <c r="D193" s="130" t="s">
        <v>249</v>
      </c>
      <c r="E193" s="131" t="s">
        <v>1721</v>
      </c>
      <c r="F193" s="132" t="s">
        <v>1722</v>
      </c>
      <c r="G193" s="133" t="s">
        <v>1662</v>
      </c>
      <c r="H193" s="134">
        <v>90.811999999999998</v>
      </c>
      <c r="I193" s="135"/>
      <c r="J193" s="136">
        <f>ROUND(I193*H193,2)</f>
        <v>0</v>
      </c>
      <c r="K193" s="132" t="s">
        <v>1663</v>
      </c>
      <c r="L193" s="32"/>
      <c r="M193" s="137" t="s">
        <v>1</v>
      </c>
      <c r="N193" s="138" t="s">
        <v>45</v>
      </c>
      <c r="P193" s="139">
        <f>O193*H193</f>
        <v>0</v>
      </c>
      <c r="Q193" s="139">
        <v>0</v>
      </c>
      <c r="R193" s="139">
        <f>Q193*H193</f>
        <v>0</v>
      </c>
      <c r="S193" s="139">
        <v>0</v>
      </c>
      <c r="T193" s="140">
        <f>S193*H193</f>
        <v>0</v>
      </c>
      <c r="AR193" s="141" t="s">
        <v>264</v>
      </c>
      <c r="AT193" s="141" t="s">
        <v>249</v>
      </c>
      <c r="AU193" s="141" t="s">
        <v>89</v>
      </c>
      <c r="AY193" s="17" t="s">
        <v>248</v>
      </c>
      <c r="BE193" s="142">
        <f>IF(N193="základní",J193,0)</f>
        <v>0</v>
      </c>
      <c r="BF193" s="142">
        <f>IF(N193="snížená",J193,0)</f>
        <v>0</v>
      </c>
      <c r="BG193" s="142">
        <f>IF(N193="zákl. přenesená",J193,0)</f>
        <v>0</v>
      </c>
      <c r="BH193" s="142">
        <f>IF(N193="sníž. přenesená",J193,0)</f>
        <v>0</v>
      </c>
      <c r="BI193" s="142">
        <f>IF(N193="nulová",J193,0)</f>
        <v>0</v>
      </c>
      <c r="BJ193" s="17" t="s">
        <v>87</v>
      </c>
      <c r="BK193" s="142">
        <f>ROUND(I193*H193,2)</f>
        <v>0</v>
      </c>
      <c r="BL193" s="17" t="s">
        <v>264</v>
      </c>
      <c r="BM193" s="141" t="s">
        <v>1723</v>
      </c>
    </row>
    <row r="194" spans="2:65" s="12" customFormat="1">
      <c r="B194" s="161"/>
      <c r="D194" s="143" t="s">
        <v>1665</v>
      </c>
      <c r="E194" s="162" t="s">
        <v>1</v>
      </c>
      <c r="F194" s="163" t="s">
        <v>1679</v>
      </c>
      <c r="H194" s="162" t="s">
        <v>1</v>
      </c>
      <c r="I194" s="164"/>
      <c r="L194" s="161"/>
      <c r="M194" s="165"/>
      <c r="T194" s="166"/>
      <c r="AT194" s="162" t="s">
        <v>1665</v>
      </c>
      <c r="AU194" s="162" t="s">
        <v>89</v>
      </c>
      <c r="AV194" s="12" t="s">
        <v>87</v>
      </c>
      <c r="AW194" s="12" t="s">
        <v>36</v>
      </c>
      <c r="AX194" s="12" t="s">
        <v>80</v>
      </c>
      <c r="AY194" s="162" t="s">
        <v>248</v>
      </c>
    </row>
    <row r="195" spans="2:65" s="13" customFormat="1">
      <c r="B195" s="167"/>
      <c r="D195" s="143" t="s">
        <v>1665</v>
      </c>
      <c r="E195" s="168" t="s">
        <v>1</v>
      </c>
      <c r="F195" s="169" t="s">
        <v>1724</v>
      </c>
      <c r="H195" s="170">
        <v>90.811999999999998</v>
      </c>
      <c r="I195" s="171"/>
      <c r="L195" s="167"/>
      <c r="M195" s="172"/>
      <c r="T195" s="173"/>
      <c r="AT195" s="168" t="s">
        <v>1665</v>
      </c>
      <c r="AU195" s="168" t="s">
        <v>89</v>
      </c>
      <c r="AV195" s="13" t="s">
        <v>89</v>
      </c>
      <c r="AW195" s="13" t="s">
        <v>36</v>
      </c>
      <c r="AX195" s="13" t="s">
        <v>80</v>
      </c>
      <c r="AY195" s="168" t="s">
        <v>248</v>
      </c>
    </row>
    <row r="196" spans="2:65" s="14" customFormat="1">
      <c r="B196" s="174"/>
      <c r="D196" s="143" t="s">
        <v>1665</v>
      </c>
      <c r="E196" s="175" t="s">
        <v>1</v>
      </c>
      <c r="F196" s="176" t="s">
        <v>1668</v>
      </c>
      <c r="H196" s="177">
        <v>90.811999999999998</v>
      </c>
      <c r="I196" s="178"/>
      <c r="L196" s="174"/>
      <c r="M196" s="179"/>
      <c r="T196" s="180"/>
      <c r="AT196" s="175" t="s">
        <v>1665</v>
      </c>
      <c r="AU196" s="175" t="s">
        <v>89</v>
      </c>
      <c r="AV196" s="14" t="s">
        <v>264</v>
      </c>
      <c r="AW196" s="14" t="s">
        <v>36</v>
      </c>
      <c r="AX196" s="14" t="s">
        <v>87</v>
      </c>
      <c r="AY196" s="175" t="s">
        <v>248</v>
      </c>
    </row>
    <row r="197" spans="2:65" s="1" customFormat="1" ht="37.9" customHeight="1">
      <c r="B197" s="32"/>
      <c r="C197" s="188" t="s">
        <v>8</v>
      </c>
      <c r="D197" s="188" t="s">
        <v>301</v>
      </c>
      <c r="E197" s="189" t="s">
        <v>1725</v>
      </c>
      <c r="F197" s="190" t="s">
        <v>1726</v>
      </c>
      <c r="G197" s="191" t="s">
        <v>1662</v>
      </c>
      <c r="H197" s="192">
        <v>99.893000000000001</v>
      </c>
      <c r="I197" s="193"/>
      <c r="J197" s="194">
        <f>ROUND(I197*H197,2)</f>
        <v>0</v>
      </c>
      <c r="K197" s="190" t="s">
        <v>1663</v>
      </c>
      <c r="L197" s="195"/>
      <c r="M197" s="196" t="s">
        <v>1</v>
      </c>
      <c r="N197" s="197" t="s">
        <v>45</v>
      </c>
      <c r="P197" s="139">
        <f>O197*H197</f>
        <v>0</v>
      </c>
      <c r="Q197" s="139">
        <v>1.24E-2</v>
      </c>
      <c r="R197" s="139">
        <f>Q197*H197</f>
        <v>1.2386732</v>
      </c>
      <c r="S197" s="139">
        <v>0</v>
      </c>
      <c r="T197" s="140">
        <f>S197*H197</f>
        <v>0</v>
      </c>
      <c r="AR197" s="141" t="s">
        <v>283</v>
      </c>
      <c r="AT197" s="141" t="s">
        <v>301</v>
      </c>
      <c r="AU197" s="141" t="s">
        <v>89</v>
      </c>
      <c r="AY197" s="17" t="s">
        <v>248</v>
      </c>
      <c r="BE197" s="142">
        <f>IF(N197="základní",J197,0)</f>
        <v>0</v>
      </c>
      <c r="BF197" s="142">
        <f>IF(N197="snížená",J197,0)</f>
        <v>0</v>
      </c>
      <c r="BG197" s="142">
        <f>IF(N197="zákl. přenesená",J197,0)</f>
        <v>0</v>
      </c>
      <c r="BH197" s="142">
        <f>IF(N197="sníž. přenesená",J197,0)</f>
        <v>0</v>
      </c>
      <c r="BI197" s="142">
        <f>IF(N197="nulová",J197,0)</f>
        <v>0</v>
      </c>
      <c r="BJ197" s="17" t="s">
        <v>87</v>
      </c>
      <c r="BK197" s="142">
        <f>ROUND(I197*H197,2)</f>
        <v>0</v>
      </c>
      <c r="BL197" s="17" t="s">
        <v>264</v>
      </c>
      <c r="BM197" s="141" t="s">
        <v>1727</v>
      </c>
    </row>
    <row r="198" spans="2:65" s="12" customFormat="1">
      <c r="B198" s="161"/>
      <c r="D198" s="143" t="s">
        <v>1665</v>
      </c>
      <c r="E198" s="162" t="s">
        <v>1</v>
      </c>
      <c r="F198" s="163" t="s">
        <v>1679</v>
      </c>
      <c r="H198" s="162" t="s">
        <v>1</v>
      </c>
      <c r="I198" s="164"/>
      <c r="L198" s="161"/>
      <c r="M198" s="165"/>
      <c r="T198" s="166"/>
      <c r="AT198" s="162" t="s">
        <v>1665</v>
      </c>
      <c r="AU198" s="162" t="s">
        <v>89</v>
      </c>
      <c r="AV198" s="12" t="s">
        <v>87</v>
      </c>
      <c r="AW198" s="12" t="s">
        <v>36</v>
      </c>
      <c r="AX198" s="12" t="s">
        <v>80</v>
      </c>
      <c r="AY198" s="162" t="s">
        <v>248</v>
      </c>
    </row>
    <row r="199" spans="2:65" s="13" customFormat="1">
      <c r="B199" s="167"/>
      <c r="D199" s="143" t="s">
        <v>1665</v>
      </c>
      <c r="E199" s="168" t="s">
        <v>1</v>
      </c>
      <c r="F199" s="169" t="s">
        <v>1724</v>
      </c>
      <c r="H199" s="170">
        <v>90.811999999999998</v>
      </c>
      <c r="I199" s="171"/>
      <c r="L199" s="167"/>
      <c r="M199" s="172"/>
      <c r="T199" s="173"/>
      <c r="AT199" s="168" t="s">
        <v>1665</v>
      </c>
      <c r="AU199" s="168" t="s">
        <v>89</v>
      </c>
      <c r="AV199" s="13" t="s">
        <v>89</v>
      </c>
      <c r="AW199" s="13" t="s">
        <v>36</v>
      </c>
      <c r="AX199" s="13" t="s">
        <v>80</v>
      </c>
      <c r="AY199" s="168" t="s">
        <v>248</v>
      </c>
    </row>
    <row r="200" spans="2:65" s="14" customFormat="1">
      <c r="B200" s="174"/>
      <c r="D200" s="143" t="s">
        <v>1665</v>
      </c>
      <c r="E200" s="175" t="s">
        <v>1</v>
      </c>
      <c r="F200" s="176" t="s">
        <v>1668</v>
      </c>
      <c r="H200" s="177">
        <v>90.811999999999998</v>
      </c>
      <c r="I200" s="178"/>
      <c r="L200" s="174"/>
      <c r="M200" s="179"/>
      <c r="T200" s="180"/>
      <c r="AT200" s="175" t="s">
        <v>1665</v>
      </c>
      <c r="AU200" s="175" t="s">
        <v>89</v>
      </c>
      <c r="AV200" s="14" t="s">
        <v>264</v>
      </c>
      <c r="AW200" s="14" t="s">
        <v>36</v>
      </c>
      <c r="AX200" s="14" t="s">
        <v>87</v>
      </c>
      <c r="AY200" s="175" t="s">
        <v>248</v>
      </c>
    </row>
    <row r="201" spans="2:65" s="13" customFormat="1">
      <c r="B201" s="167"/>
      <c r="D201" s="143" t="s">
        <v>1665</v>
      </c>
      <c r="F201" s="169" t="s">
        <v>1728</v>
      </c>
      <c r="H201" s="170">
        <v>99.893000000000001</v>
      </c>
      <c r="I201" s="171"/>
      <c r="L201" s="167"/>
      <c r="M201" s="172"/>
      <c r="T201" s="173"/>
      <c r="AT201" s="168" t="s">
        <v>1665</v>
      </c>
      <c r="AU201" s="168" t="s">
        <v>89</v>
      </c>
      <c r="AV201" s="13" t="s">
        <v>89</v>
      </c>
      <c r="AW201" s="13" t="s">
        <v>4</v>
      </c>
      <c r="AX201" s="13" t="s">
        <v>87</v>
      </c>
      <c r="AY201" s="168" t="s">
        <v>248</v>
      </c>
    </row>
    <row r="202" spans="2:65" s="10" customFormat="1" ht="22.9" customHeight="1">
      <c r="B202" s="120"/>
      <c r="D202" s="121" t="s">
        <v>79</v>
      </c>
      <c r="E202" s="155" t="s">
        <v>264</v>
      </c>
      <c r="F202" s="155" t="s">
        <v>1729</v>
      </c>
      <c r="I202" s="123"/>
      <c r="J202" s="156">
        <f>BK202</f>
        <v>0</v>
      </c>
      <c r="L202" s="120"/>
      <c r="M202" s="125"/>
      <c r="P202" s="126">
        <f>SUM(P203:P213)</f>
        <v>0</v>
      </c>
      <c r="R202" s="126">
        <f>SUM(R203:R213)</f>
        <v>0</v>
      </c>
      <c r="T202" s="127">
        <f>SUM(T203:T213)</f>
        <v>0</v>
      </c>
      <c r="AR202" s="121" t="s">
        <v>87</v>
      </c>
      <c r="AT202" s="128" t="s">
        <v>79</v>
      </c>
      <c r="AU202" s="128" t="s">
        <v>87</v>
      </c>
      <c r="AY202" s="121" t="s">
        <v>248</v>
      </c>
      <c r="BK202" s="129">
        <f>SUM(BK203:BK213)</f>
        <v>0</v>
      </c>
    </row>
    <row r="203" spans="2:65" s="1" customFormat="1" ht="24.2" customHeight="1">
      <c r="B203" s="32"/>
      <c r="C203" s="130" t="s">
        <v>347</v>
      </c>
      <c r="D203" s="130" t="s">
        <v>249</v>
      </c>
      <c r="E203" s="131" t="s">
        <v>1730</v>
      </c>
      <c r="F203" s="132" t="s">
        <v>1731</v>
      </c>
      <c r="G203" s="133" t="s">
        <v>1671</v>
      </c>
      <c r="H203" s="134">
        <v>106.765</v>
      </c>
      <c r="I203" s="135"/>
      <c r="J203" s="136">
        <f>ROUND(I203*H203,2)</f>
        <v>0</v>
      </c>
      <c r="K203" s="132" t="s">
        <v>1663</v>
      </c>
      <c r="L203" s="32"/>
      <c r="M203" s="137" t="s">
        <v>1</v>
      </c>
      <c r="N203" s="138" t="s">
        <v>45</v>
      </c>
      <c r="P203" s="139">
        <f>O203*H203</f>
        <v>0</v>
      </c>
      <c r="Q203" s="139">
        <v>0</v>
      </c>
      <c r="R203" s="139">
        <f>Q203*H203</f>
        <v>0</v>
      </c>
      <c r="S203" s="139">
        <v>0</v>
      </c>
      <c r="T203" s="140">
        <f>S203*H203</f>
        <v>0</v>
      </c>
      <c r="AR203" s="141" t="s">
        <v>264</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264</v>
      </c>
      <c r="BM203" s="141" t="s">
        <v>1732</v>
      </c>
    </row>
    <row r="204" spans="2:65" s="12" customFormat="1">
      <c r="B204" s="161"/>
      <c r="D204" s="143" t="s">
        <v>1665</v>
      </c>
      <c r="E204" s="162" t="s">
        <v>1</v>
      </c>
      <c r="F204" s="163" t="s">
        <v>1679</v>
      </c>
      <c r="H204" s="162" t="s">
        <v>1</v>
      </c>
      <c r="I204" s="164"/>
      <c r="L204" s="161"/>
      <c r="M204" s="165"/>
      <c r="T204" s="166"/>
      <c r="AT204" s="162" t="s">
        <v>1665</v>
      </c>
      <c r="AU204" s="162" t="s">
        <v>89</v>
      </c>
      <c r="AV204" s="12" t="s">
        <v>87</v>
      </c>
      <c r="AW204" s="12" t="s">
        <v>36</v>
      </c>
      <c r="AX204" s="12" t="s">
        <v>80</v>
      </c>
      <c r="AY204" s="162" t="s">
        <v>248</v>
      </c>
    </row>
    <row r="205" spans="2:65" s="13" customFormat="1" ht="22.5">
      <c r="B205" s="167"/>
      <c r="D205" s="143" t="s">
        <v>1665</v>
      </c>
      <c r="E205" s="168" t="s">
        <v>1</v>
      </c>
      <c r="F205" s="169" t="s">
        <v>1733</v>
      </c>
      <c r="H205" s="170">
        <v>0.51</v>
      </c>
      <c r="I205" s="171"/>
      <c r="L205" s="167"/>
      <c r="M205" s="172"/>
      <c r="T205" s="173"/>
      <c r="AT205" s="168" t="s">
        <v>1665</v>
      </c>
      <c r="AU205" s="168" t="s">
        <v>89</v>
      </c>
      <c r="AV205" s="13" t="s">
        <v>89</v>
      </c>
      <c r="AW205" s="13" t="s">
        <v>36</v>
      </c>
      <c r="AX205" s="13" t="s">
        <v>80</v>
      </c>
      <c r="AY205" s="168" t="s">
        <v>248</v>
      </c>
    </row>
    <row r="206" spans="2:65" s="13" customFormat="1" ht="22.5">
      <c r="B206" s="167"/>
      <c r="D206" s="143" t="s">
        <v>1665</v>
      </c>
      <c r="E206" s="168" t="s">
        <v>1</v>
      </c>
      <c r="F206" s="169" t="s">
        <v>1734</v>
      </c>
      <c r="H206" s="170">
        <v>10.734999999999999</v>
      </c>
      <c r="I206" s="171"/>
      <c r="L206" s="167"/>
      <c r="M206" s="172"/>
      <c r="T206" s="173"/>
      <c r="AT206" s="168" t="s">
        <v>1665</v>
      </c>
      <c r="AU206" s="168" t="s">
        <v>89</v>
      </c>
      <c r="AV206" s="13" t="s">
        <v>89</v>
      </c>
      <c r="AW206" s="13" t="s">
        <v>36</v>
      </c>
      <c r="AX206" s="13" t="s">
        <v>80</v>
      </c>
      <c r="AY206" s="168" t="s">
        <v>248</v>
      </c>
    </row>
    <row r="207" spans="2:65" s="13" customFormat="1" ht="22.5">
      <c r="B207" s="167"/>
      <c r="D207" s="143" t="s">
        <v>1665</v>
      </c>
      <c r="E207" s="168" t="s">
        <v>1</v>
      </c>
      <c r="F207" s="169" t="s">
        <v>1735</v>
      </c>
      <c r="H207" s="170">
        <v>3.82</v>
      </c>
      <c r="I207" s="171"/>
      <c r="L207" s="167"/>
      <c r="M207" s="172"/>
      <c r="T207" s="173"/>
      <c r="AT207" s="168" t="s">
        <v>1665</v>
      </c>
      <c r="AU207" s="168" t="s">
        <v>89</v>
      </c>
      <c r="AV207" s="13" t="s">
        <v>89</v>
      </c>
      <c r="AW207" s="13" t="s">
        <v>36</v>
      </c>
      <c r="AX207" s="13" t="s">
        <v>80</v>
      </c>
      <c r="AY207" s="168" t="s">
        <v>248</v>
      </c>
    </row>
    <row r="208" spans="2:65" s="13" customFormat="1">
      <c r="B208" s="167"/>
      <c r="D208" s="143" t="s">
        <v>1665</v>
      </c>
      <c r="E208" s="168" t="s">
        <v>1</v>
      </c>
      <c r="F208" s="169" t="s">
        <v>1736</v>
      </c>
      <c r="H208" s="170">
        <v>91.7</v>
      </c>
      <c r="I208" s="171"/>
      <c r="L208" s="167"/>
      <c r="M208" s="172"/>
      <c r="T208" s="173"/>
      <c r="AT208" s="168" t="s">
        <v>1665</v>
      </c>
      <c r="AU208" s="168" t="s">
        <v>89</v>
      </c>
      <c r="AV208" s="13" t="s">
        <v>89</v>
      </c>
      <c r="AW208" s="13" t="s">
        <v>36</v>
      </c>
      <c r="AX208" s="13" t="s">
        <v>80</v>
      </c>
      <c r="AY208" s="168" t="s">
        <v>248</v>
      </c>
    </row>
    <row r="209" spans="2:65" s="14" customFormat="1">
      <c r="B209" s="174"/>
      <c r="D209" s="143" t="s">
        <v>1665</v>
      </c>
      <c r="E209" s="175" t="s">
        <v>1</v>
      </c>
      <c r="F209" s="176" t="s">
        <v>1668</v>
      </c>
      <c r="H209" s="177">
        <v>106.765</v>
      </c>
      <c r="I209" s="178"/>
      <c r="L209" s="174"/>
      <c r="M209" s="179"/>
      <c r="T209" s="180"/>
      <c r="AT209" s="175" t="s">
        <v>1665</v>
      </c>
      <c r="AU209" s="175" t="s">
        <v>89</v>
      </c>
      <c r="AV209" s="14" t="s">
        <v>264</v>
      </c>
      <c r="AW209" s="14" t="s">
        <v>36</v>
      </c>
      <c r="AX209" s="14" t="s">
        <v>87</v>
      </c>
      <c r="AY209" s="175" t="s">
        <v>248</v>
      </c>
    </row>
    <row r="210" spans="2:65" s="1" customFormat="1" ht="24.2" customHeight="1">
      <c r="B210" s="32"/>
      <c r="C210" s="130" t="s">
        <v>351</v>
      </c>
      <c r="D210" s="130" t="s">
        <v>249</v>
      </c>
      <c r="E210" s="131" t="s">
        <v>1737</v>
      </c>
      <c r="F210" s="132" t="s">
        <v>1738</v>
      </c>
      <c r="G210" s="133" t="s">
        <v>1671</v>
      </c>
      <c r="H210" s="134">
        <v>3.42</v>
      </c>
      <c r="I210" s="135"/>
      <c r="J210" s="136">
        <f>ROUND(I210*H210,2)</f>
        <v>0</v>
      </c>
      <c r="K210" s="132" t="s">
        <v>1663</v>
      </c>
      <c r="L210" s="32"/>
      <c r="M210" s="137" t="s">
        <v>1</v>
      </c>
      <c r="N210" s="138" t="s">
        <v>45</v>
      </c>
      <c r="P210" s="139">
        <f>O210*H210</f>
        <v>0</v>
      </c>
      <c r="Q210" s="139">
        <v>0</v>
      </c>
      <c r="R210" s="139">
        <f>Q210*H210</f>
        <v>0</v>
      </c>
      <c r="S210" s="139">
        <v>0</v>
      </c>
      <c r="T210" s="140">
        <f>S210*H210</f>
        <v>0</v>
      </c>
      <c r="AR210" s="141" t="s">
        <v>264</v>
      </c>
      <c r="AT210" s="141" t="s">
        <v>249</v>
      </c>
      <c r="AU210" s="141" t="s">
        <v>89</v>
      </c>
      <c r="AY210" s="17" t="s">
        <v>248</v>
      </c>
      <c r="BE210" s="142">
        <f>IF(N210="základní",J210,0)</f>
        <v>0</v>
      </c>
      <c r="BF210" s="142">
        <f>IF(N210="snížená",J210,0)</f>
        <v>0</v>
      </c>
      <c r="BG210" s="142">
        <f>IF(N210="zákl. přenesená",J210,0)</f>
        <v>0</v>
      </c>
      <c r="BH210" s="142">
        <f>IF(N210="sníž. přenesená",J210,0)</f>
        <v>0</v>
      </c>
      <c r="BI210" s="142">
        <f>IF(N210="nulová",J210,0)</f>
        <v>0</v>
      </c>
      <c r="BJ210" s="17" t="s">
        <v>87</v>
      </c>
      <c r="BK210" s="142">
        <f>ROUND(I210*H210,2)</f>
        <v>0</v>
      </c>
      <c r="BL210" s="17" t="s">
        <v>264</v>
      </c>
      <c r="BM210" s="141" t="s">
        <v>1739</v>
      </c>
    </row>
    <row r="211" spans="2:65" s="12" customFormat="1">
      <c r="B211" s="161"/>
      <c r="D211" s="143" t="s">
        <v>1665</v>
      </c>
      <c r="E211" s="162" t="s">
        <v>1</v>
      </c>
      <c r="F211" s="163" t="s">
        <v>1679</v>
      </c>
      <c r="H211" s="162" t="s">
        <v>1</v>
      </c>
      <c r="I211" s="164"/>
      <c r="L211" s="161"/>
      <c r="M211" s="165"/>
      <c r="T211" s="166"/>
      <c r="AT211" s="162" t="s">
        <v>1665</v>
      </c>
      <c r="AU211" s="162" t="s">
        <v>89</v>
      </c>
      <c r="AV211" s="12" t="s">
        <v>87</v>
      </c>
      <c r="AW211" s="12" t="s">
        <v>36</v>
      </c>
      <c r="AX211" s="12" t="s">
        <v>80</v>
      </c>
      <c r="AY211" s="162" t="s">
        <v>248</v>
      </c>
    </row>
    <row r="212" spans="2:65" s="13" customFormat="1" ht="22.5">
      <c r="B212" s="167"/>
      <c r="D212" s="143" t="s">
        <v>1665</v>
      </c>
      <c r="E212" s="168" t="s">
        <v>1</v>
      </c>
      <c r="F212" s="169" t="s">
        <v>1740</v>
      </c>
      <c r="H212" s="170">
        <v>3.42</v>
      </c>
      <c r="I212" s="171"/>
      <c r="L212" s="167"/>
      <c r="M212" s="172"/>
      <c r="T212" s="173"/>
      <c r="AT212" s="168" t="s">
        <v>1665</v>
      </c>
      <c r="AU212" s="168" t="s">
        <v>89</v>
      </c>
      <c r="AV212" s="13" t="s">
        <v>89</v>
      </c>
      <c r="AW212" s="13" t="s">
        <v>36</v>
      </c>
      <c r="AX212" s="13" t="s">
        <v>80</v>
      </c>
      <c r="AY212" s="168" t="s">
        <v>248</v>
      </c>
    </row>
    <row r="213" spans="2:65" s="14" customFormat="1">
      <c r="B213" s="174"/>
      <c r="D213" s="143" t="s">
        <v>1665</v>
      </c>
      <c r="E213" s="175" t="s">
        <v>1</v>
      </c>
      <c r="F213" s="176" t="s">
        <v>1668</v>
      </c>
      <c r="H213" s="177">
        <v>3.42</v>
      </c>
      <c r="I213" s="178"/>
      <c r="L213" s="174"/>
      <c r="M213" s="179"/>
      <c r="T213" s="180"/>
      <c r="AT213" s="175" t="s">
        <v>1665</v>
      </c>
      <c r="AU213" s="175" t="s">
        <v>89</v>
      </c>
      <c r="AV213" s="14" t="s">
        <v>264</v>
      </c>
      <c r="AW213" s="14" t="s">
        <v>36</v>
      </c>
      <c r="AX213" s="14" t="s">
        <v>87</v>
      </c>
      <c r="AY213" s="175" t="s">
        <v>248</v>
      </c>
    </row>
    <row r="214" spans="2:65" s="10" customFormat="1" ht="22.9" customHeight="1">
      <c r="B214" s="120"/>
      <c r="D214" s="121" t="s">
        <v>79</v>
      </c>
      <c r="E214" s="155" t="s">
        <v>274</v>
      </c>
      <c r="F214" s="155" t="s">
        <v>1741</v>
      </c>
      <c r="I214" s="123"/>
      <c r="J214" s="156">
        <f>BK214</f>
        <v>0</v>
      </c>
      <c r="L214" s="120"/>
      <c r="M214" s="125"/>
      <c r="P214" s="126">
        <f>SUM(P215:P329)</f>
        <v>0</v>
      </c>
      <c r="R214" s="126">
        <f>SUM(R215:R329)</f>
        <v>62.634414050000004</v>
      </c>
      <c r="T214" s="127">
        <f>SUM(T215:T329)</f>
        <v>0</v>
      </c>
      <c r="AR214" s="121" t="s">
        <v>87</v>
      </c>
      <c r="AT214" s="128" t="s">
        <v>79</v>
      </c>
      <c r="AU214" s="128" t="s">
        <v>87</v>
      </c>
      <c r="AY214" s="121" t="s">
        <v>248</v>
      </c>
      <c r="BK214" s="129">
        <f>SUM(BK215:BK329)</f>
        <v>0</v>
      </c>
    </row>
    <row r="215" spans="2:65" s="1" customFormat="1" ht="33" customHeight="1">
      <c r="B215" s="32"/>
      <c r="C215" s="130" t="s">
        <v>355</v>
      </c>
      <c r="D215" s="130" t="s">
        <v>249</v>
      </c>
      <c r="E215" s="131" t="s">
        <v>1742</v>
      </c>
      <c r="F215" s="132" t="s">
        <v>1743</v>
      </c>
      <c r="G215" s="133" t="s">
        <v>1662</v>
      </c>
      <c r="H215" s="134">
        <v>115.893</v>
      </c>
      <c r="I215" s="135"/>
      <c r="J215" s="136">
        <f>ROUND(I215*H215,2)</f>
        <v>0</v>
      </c>
      <c r="K215" s="132" t="s">
        <v>1663</v>
      </c>
      <c r="L215" s="32"/>
      <c r="M215" s="137" t="s">
        <v>1</v>
      </c>
      <c r="N215" s="138" t="s">
        <v>45</v>
      </c>
      <c r="P215" s="139">
        <f>O215*H215</f>
        <v>0</v>
      </c>
      <c r="Q215" s="139">
        <v>1.78E-2</v>
      </c>
      <c r="R215" s="139">
        <f>Q215*H215</f>
        <v>2.0628953999999999</v>
      </c>
      <c r="S215" s="139">
        <v>0</v>
      </c>
      <c r="T215" s="140">
        <f>S215*H215</f>
        <v>0</v>
      </c>
      <c r="AR215" s="141" t="s">
        <v>264</v>
      </c>
      <c r="AT215" s="141" t="s">
        <v>249</v>
      </c>
      <c r="AU215" s="141" t="s">
        <v>89</v>
      </c>
      <c r="AY215" s="17" t="s">
        <v>248</v>
      </c>
      <c r="BE215" s="142">
        <f>IF(N215="základní",J215,0)</f>
        <v>0</v>
      </c>
      <c r="BF215" s="142">
        <f>IF(N215="snížená",J215,0)</f>
        <v>0</v>
      </c>
      <c r="BG215" s="142">
        <f>IF(N215="zákl. přenesená",J215,0)</f>
        <v>0</v>
      </c>
      <c r="BH215" s="142">
        <f>IF(N215="sníž. přenesená",J215,0)</f>
        <v>0</v>
      </c>
      <c r="BI215" s="142">
        <f>IF(N215="nulová",J215,0)</f>
        <v>0</v>
      </c>
      <c r="BJ215" s="17" t="s">
        <v>87</v>
      </c>
      <c r="BK215" s="142">
        <f>ROUND(I215*H215,2)</f>
        <v>0</v>
      </c>
      <c r="BL215" s="17" t="s">
        <v>264</v>
      </c>
      <c r="BM215" s="141" t="s">
        <v>1744</v>
      </c>
    </row>
    <row r="216" spans="2:65" s="12" customFormat="1">
      <c r="B216" s="161"/>
      <c r="D216" s="143" t="s">
        <v>1665</v>
      </c>
      <c r="E216" s="162" t="s">
        <v>1</v>
      </c>
      <c r="F216" s="163" t="s">
        <v>1745</v>
      </c>
      <c r="H216" s="162" t="s">
        <v>1</v>
      </c>
      <c r="I216" s="164"/>
      <c r="L216" s="161"/>
      <c r="M216" s="165"/>
      <c r="T216" s="166"/>
      <c r="AT216" s="162" t="s">
        <v>1665</v>
      </c>
      <c r="AU216" s="162" t="s">
        <v>89</v>
      </c>
      <c r="AV216" s="12" t="s">
        <v>87</v>
      </c>
      <c r="AW216" s="12" t="s">
        <v>36</v>
      </c>
      <c r="AX216" s="12" t="s">
        <v>80</v>
      </c>
      <c r="AY216" s="162" t="s">
        <v>248</v>
      </c>
    </row>
    <row r="217" spans="2:65" s="13" customFormat="1">
      <c r="B217" s="167"/>
      <c r="D217" s="143" t="s">
        <v>1665</v>
      </c>
      <c r="E217" s="168" t="s">
        <v>1</v>
      </c>
      <c r="F217" s="169" t="s">
        <v>1746</v>
      </c>
      <c r="H217" s="170">
        <v>7.79</v>
      </c>
      <c r="I217" s="171"/>
      <c r="L217" s="167"/>
      <c r="M217" s="172"/>
      <c r="T217" s="173"/>
      <c r="AT217" s="168" t="s">
        <v>1665</v>
      </c>
      <c r="AU217" s="168" t="s">
        <v>89</v>
      </c>
      <c r="AV217" s="13" t="s">
        <v>89</v>
      </c>
      <c r="AW217" s="13" t="s">
        <v>36</v>
      </c>
      <c r="AX217" s="13" t="s">
        <v>80</v>
      </c>
      <c r="AY217" s="168" t="s">
        <v>248</v>
      </c>
    </row>
    <row r="218" spans="2:65" s="12" customFormat="1">
      <c r="B218" s="161"/>
      <c r="D218" s="143" t="s">
        <v>1665</v>
      </c>
      <c r="E218" s="162" t="s">
        <v>1</v>
      </c>
      <c r="F218" s="163" t="s">
        <v>1747</v>
      </c>
      <c r="H218" s="162" t="s">
        <v>1</v>
      </c>
      <c r="I218" s="164"/>
      <c r="L218" s="161"/>
      <c r="M218" s="165"/>
      <c r="T218" s="166"/>
      <c r="AT218" s="162" t="s">
        <v>1665</v>
      </c>
      <c r="AU218" s="162" t="s">
        <v>89</v>
      </c>
      <c r="AV218" s="12" t="s">
        <v>87</v>
      </c>
      <c r="AW218" s="12" t="s">
        <v>36</v>
      </c>
      <c r="AX218" s="12" t="s">
        <v>80</v>
      </c>
      <c r="AY218" s="162" t="s">
        <v>248</v>
      </c>
    </row>
    <row r="219" spans="2:65" s="13" customFormat="1">
      <c r="B219" s="167"/>
      <c r="D219" s="143" t="s">
        <v>1665</v>
      </c>
      <c r="E219" s="168" t="s">
        <v>1</v>
      </c>
      <c r="F219" s="169" t="s">
        <v>1748</v>
      </c>
      <c r="H219" s="170">
        <v>18.04</v>
      </c>
      <c r="I219" s="171"/>
      <c r="L219" s="167"/>
      <c r="M219" s="172"/>
      <c r="T219" s="173"/>
      <c r="AT219" s="168" t="s">
        <v>1665</v>
      </c>
      <c r="AU219" s="168" t="s">
        <v>89</v>
      </c>
      <c r="AV219" s="13" t="s">
        <v>89</v>
      </c>
      <c r="AW219" s="13" t="s">
        <v>36</v>
      </c>
      <c r="AX219" s="13" t="s">
        <v>80</v>
      </c>
      <c r="AY219" s="168" t="s">
        <v>248</v>
      </c>
    </row>
    <row r="220" spans="2:65" s="15" customFormat="1">
      <c r="B220" s="181"/>
      <c r="D220" s="143" t="s">
        <v>1665</v>
      </c>
      <c r="E220" s="182" t="s">
        <v>1</v>
      </c>
      <c r="F220" s="183" t="s">
        <v>1683</v>
      </c>
      <c r="H220" s="184">
        <v>25.83</v>
      </c>
      <c r="I220" s="185"/>
      <c r="L220" s="181"/>
      <c r="M220" s="186"/>
      <c r="T220" s="187"/>
      <c r="AT220" s="182" t="s">
        <v>1665</v>
      </c>
      <c r="AU220" s="182" t="s">
        <v>89</v>
      </c>
      <c r="AV220" s="15" t="s">
        <v>247</v>
      </c>
      <c r="AW220" s="15" t="s">
        <v>36</v>
      </c>
      <c r="AX220" s="15" t="s">
        <v>80</v>
      </c>
      <c r="AY220" s="182" t="s">
        <v>248</v>
      </c>
    </row>
    <row r="221" spans="2:65" s="12" customFormat="1">
      <c r="B221" s="161"/>
      <c r="D221" s="143" t="s">
        <v>1665</v>
      </c>
      <c r="E221" s="162" t="s">
        <v>1</v>
      </c>
      <c r="F221" s="163" t="s">
        <v>1749</v>
      </c>
      <c r="H221" s="162" t="s">
        <v>1</v>
      </c>
      <c r="I221" s="164"/>
      <c r="L221" s="161"/>
      <c r="M221" s="165"/>
      <c r="T221" s="166"/>
      <c r="AT221" s="162" t="s">
        <v>1665</v>
      </c>
      <c r="AU221" s="162" t="s">
        <v>89</v>
      </c>
      <c r="AV221" s="12" t="s">
        <v>87</v>
      </c>
      <c r="AW221" s="12" t="s">
        <v>36</v>
      </c>
      <c r="AX221" s="12" t="s">
        <v>80</v>
      </c>
      <c r="AY221" s="162" t="s">
        <v>248</v>
      </c>
    </row>
    <row r="222" spans="2:65" s="13" customFormat="1">
      <c r="B222" s="167"/>
      <c r="D222" s="143" t="s">
        <v>1665</v>
      </c>
      <c r="E222" s="168" t="s">
        <v>1</v>
      </c>
      <c r="F222" s="169" t="s">
        <v>1750</v>
      </c>
      <c r="H222" s="170">
        <v>49.78</v>
      </c>
      <c r="I222" s="171"/>
      <c r="L222" s="167"/>
      <c r="M222" s="172"/>
      <c r="T222" s="173"/>
      <c r="AT222" s="168" t="s">
        <v>1665</v>
      </c>
      <c r="AU222" s="168" t="s">
        <v>89</v>
      </c>
      <c r="AV222" s="13" t="s">
        <v>89</v>
      </c>
      <c r="AW222" s="13" t="s">
        <v>36</v>
      </c>
      <c r="AX222" s="13" t="s">
        <v>80</v>
      </c>
      <c r="AY222" s="168" t="s">
        <v>248</v>
      </c>
    </row>
    <row r="223" spans="2:65" s="12" customFormat="1">
      <c r="B223" s="161"/>
      <c r="D223" s="143" t="s">
        <v>1665</v>
      </c>
      <c r="E223" s="162" t="s">
        <v>1</v>
      </c>
      <c r="F223" s="163" t="s">
        <v>1751</v>
      </c>
      <c r="H223" s="162" t="s">
        <v>1</v>
      </c>
      <c r="I223" s="164"/>
      <c r="L223" s="161"/>
      <c r="M223" s="165"/>
      <c r="T223" s="166"/>
      <c r="AT223" s="162" t="s">
        <v>1665</v>
      </c>
      <c r="AU223" s="162" t="s">
        <v>89</v>
      </c>
      <c r="AV223" s="12" t="s">
        <v>87</v>
      </c>
      <c r="AW223" s="12" t="s">
        <v>36</v>
      </c>
      <c r="AX223" s="12" t="s">
        <v>80</v>
      </c>
      <c r="AY223" s="162" t="s">
        <v>248</v>
      </c>
    </row>
    <row r="224" spans="2:65" s="13" customFormat="1">
      <c r="B224" s="167"/>
      <c r="D224" s="143" t="s">
        <v>1665</v>
      </c>
      <c r="E224" s="168" t="s">
        <v>1</v>
      </c>
      <c r="F224" s="169" t="s">
        <v>1752</v>
      </c>
      <c r="H224" s="170">
        <v>40.283000000000001</v>
      </c>
      <c r="I224" s="171"/>
      <c r="L224" s="167"/>
      <c r="M224" s="172"/>
      <c r="T224" s="173"/>
      <c r="AT224" s="168" t="s">
        <v>1665</v>
      </c>
      <c r="AU224" s="168" t="s">
        <v>89</v>
      </c>
      <c r="AV224" s="13" t="s">
        <v>89</v>
      </c>
      <c r="AW224" s="13" t="s">
        <v>36</v>
      </c>
      <c r="AX224" s="13" t="s">
        <v>80</v>
      </c>
      <c r="AY224" s="168" t="s">
        <v>248</v>
      </c>
    </row>
    <row r="225" spans="2:65" s="15" customFormat="1">
      <c r="B225" s="181"/>
      <c r="D225" s="143" t="s">
        <v>1665</v>
      </c>
      <c r="E225" s="182" t="s">
        <v>1</v>
      </c>
      <c r="F225" s="183" t="s">
        <v>1683</v>
      </c>
      <c r="H225" s="184">
        <v>90.063000000000002</v>
      </c>
      <c r="I225" s="185"/>
      <c r="L225" s="181"/>
      <c r="M225" s="186"/>
      <c r="T225" s="187"/>
      <c r="AT225" s="182" t="s">
        <v>1665</v>
      </c>
      <c r="AU225" s="182" t="s">
        <v>89</v>
      </c>
      <c r="AV225" s="15" t="s">
        <v>247</v>
      </c>
      <c r="AW225" s="15" t="s">
        <v>36</v>
      </c>
      <c r="AX225" s="15" t="s">
        <v>80</v>
      </c>
      <c r="AY225" s="182" t="s">
        <v>248</v>
      </c>
    </row>
    <row r="226" spans="2:65" s="14" customFormat="1">
      <c r="B226" s="174"/>
      <c r="D226" s="143" t="s">
        <v>1665</v>
      </c>
      <c r="E226" s="175" t="s">
        <v>1</v>
      </c>
      <c r="F226" s="176" t="s">
        <v>1668</v>
      </c>
      <c r="H226" s="177">
        <v>115.893</v>
      </c>
      <c r="I226" s="178"/>
      <c r="L226" s="174"/>
      <c r="M226" s="179"/>
      <c r="T226" s="180"/>
      <c r="AT226" s="175" t="s">
        <v>1665</v>
      </c>
      <c r="AU226" s="175" t="s">
        <v>89</v>
      </c>
      <c r="AV226" s="14" t="s">
        <v>264</v>
      </c>
      <c r="AW226" s="14" t="s">
        <v>36</v>
      </c>
      <c r="AX226" s="14" t="s">
        <v>87</v>
      </c>
      <c r="AY226" s="175" t="s">
        <v>248</v>
      </c>
    </row>
    <row r="227" spans="2:65" s="1" customFormat="1" ht="24.2" customHeight="1">
      <c r="B227" s="32"/>
      <c r="C227" s="130" t="s">
        <v>359</v>
      </c>
      <c r="D227" s="130" t="s">
        <v>249</v>
      </c>
      <c r="E227" s="131" t="s">
        <v>1753</v>
      </c>
      <c r="F227" s="132" t="s">
        <v>1754</v>
      </c>
      <c r="G227" s="133" t="s">
        <v>1662</v>
      </c>
      <c r="H227" s="134">
        <v>88.915000000000006</v>
      </c>
      <c r="I227" s="135"/>
      <c r="J227" s="136">
        <f>ROUND(I227*H227,2)</f>
        <v>0</v>
      </c>
      <c r="K227" s="132" t="s">
        <v>1663</v>
      </c>
      <c r="L227" s="32"/>
      <c r="M227" s="137" t="s">
        <v>1</v>
      </c>
      <c r="N227" s="138" t="s">
        <v>45</v>
      </c>
      <c r="P227" s="139">
        <f>O227*H227</f>
        <v>0</v>
      </c>
      <c r="Q227" s="139">
        <v>1.8380000000000001E-2</v>
      </c>
      <c r="R227" s="139">
        <f>Q227*H227</f>
        <v>1.6342577000000003</v>
      </c>
      <c r="S227" s="139">
        <v>0</v>
      </c>
      <c r="T227" s="140">
        <f>S227*H227</f>
        <v>0</v>
      </c>
      <c r="AR227" s="141" t="s">
        <v>264</v>
      </c>
      <c r="AT227" s="141" t="s">
        <v>249</v>
      </c>
      <c r="AU227" s="141" t="s">
        <v>89</v>
      </c>
      <c r="AY227" s="17" t="s">
        <v>248</v>
      </c>
      <c r="BE227" s="142">
        <f>IF(N227="základní",J227,0)</f>
        <v>0</v>
      </c>
      <c r="BF227" s="142">
        <f>IF(N227="snížená",J227,0)</f>
        <v>0</v>
      </c>
      <c r="BG227" s="142">
        <f>IF(N227="zákl. přenesená",J227,0)</f>
        <v>0</v>
      </c>
      <c r="BH227" s="142">
        <f>IF(N227="sníž. přenesená",J227,0)</f>
        <v>0</v>
      </c>
      <c r="BI227" s="142">
        <f>IF(N227="nulová",J227,0)</f>
        <v>0</v>
      </c>
      <c r="BJ227" s="17" t="s">
        <v>87</v>
      </c>
      <c r="BK227" s="142">
        <f>ROUND(I227*H227,2)</f>
        <v>0</v>
      </c>
      <c r="BL227" s="17" t="s">
        <v>264</v>
      </c>
      <c r="BM227" s="141" t="s">
        <v>1755</v>
      </c>
    </row>
    <row r="228" spans="2:65" s="12" customFormat="1">
      <c r="B228" s="161"/>
      <c r="D228" s="143" t="s">
        <v>1665</v>
      </c>
      <c r="E228" s="162" t="s">
        <v>1</v>
      </c>
      <c r="F228" s="163" t="s">
        <v>1679</v>
      </c>
      <c r="H228" s="162" t="s">
        <v>1</v>
      </c>
      <c r="I228" s="164"/>
      <c r="L228" s="161"/>
      <c r="M228" s="165"/>
      <c r="T228" s="166"/>
      <c r="AT228" s="162" t="s">
        <v>1665</v>
      </c>
      <c r="AU228" s="162" t="s">
        <v>89</v>
      </c>
      <c r="AV228" s="12" t="s">
        <v>87</v>
      </c>
      <c r="AW228" s="12" t="s">
        <v>36</v>
      </c>
      <c r="AX228" s="12" t="s">
        <v>80</v>
      </c>
      <c r="AY228" s="162" t="s">
        <v>248</v>
      </c>
    </row>
    <row r="229" spans="2:65" s="13" customFormat="1" ht="22.5">
      <c r="B229" s="167"/>
      <c r="D229" s="143" t="s">
        <v>1665</v>
      </c>
      <c r="E229" s="168" t="s">
        <v>1</v>
      </c>
      <c r="F229" s="169" t="s">
        <v>1756</v>
      </c>
      <c r="H229" s="170">
        <v>51.174999999999997</v>
      </c>
      <c r="I229" s="171"/>
      <c r="L229" s="167"/>
      <c r="M229" s="172"/>
      <c r="T229" s="173"/>
      <c r="AT229" s="168" t="s">
        <v>1665</v>
      </c>
      <c r="AU229" s="168" t="s">
        <v>89</v>
      </c>
      <c r="AV229" s="13" t="s">
        <v>89</v>
      </c>
      <c r="AW229" s="13" t="s">
        <v>36</v>
      </c>
      <c r="AX229" s="13" t="s">
        <v>80</v>
      </c>
      <c r="AY229" s="168" t="s">
        <v>248</v>
      </c>
    </row>
    <row r="230" spans="2:65" s="13" customFormat="1">
      <c r="B230" s="167"/>
      <c r="D230" s="143" t="s">
        <v>1665</v>
      </c>
      <c r="E230" s="168" t="s">
        <v>1</v>
      </c>
      <c r="F230" s="169" t="s">
        <v>1717</v>
      </c>
      <c r="H230" s="170">
        <v>11.82</v>
      </c>
      <c r="I230" s="171"/>
      <c r="L230" s="167"/>
      <c r="M230" s="172"/>
      <c r="T230" s="173"/>
      <c r="AT230" s="168" t="s">
        <v>1665</v>
      </c>
      <c r="AU230" s="168" t="s">
        <v>89</v>
      </c>
      <c r="AV230" s="13" t="s">
        <v>89</v>
      </c>
      <c r="AW230" s="13" t="s">
        <v>36</v>
      </c>
      <c r="AX230" s="13" t="s">
        <v>80</v>
      </c>
      <c r="AY230" s="168" t="s">
        <v>248</v>
      </c>
    </row>
    <row r="231" spans="2:65" s="13" customFormat="1">
      <c r="B231" s="167"/>
      <c r="D231" s="143" t="s">
        <v>1665</v>
      </c>
      <c r="E231" s="168" t="s">
        <v>1</v>
      </c>
      <c r="F231" s="169" t="s">
        <v>1718</v>
      </c>
      <c r="H231" s="170">
        <v>14.4</v>
      </c>
      <c r="I231" s="171"/>
      <c r="L231" s="167"/>
      <c r="M231" s="172"/>
      <c r="T231" s="173"/>
      <c r="AT231" s="168" t="s">
        <v>1665</v>
      </c>
      <c r="AU231" s="168" t="s">
        <v>89</v>
      </c>
      <c r="AV231" s="13" t="s">
        <v>89</v>
      </c>
      <c r="AW231" s="13" t="s">
        <v>36</v>
      </c>
      <c r="AX231" s="13" t="s">
        <v>80</v>
      </c>
      <c r="AY231" s="168" t="s">
        <v>248</v>
      </c>
    </row>
    <row r="232" spans="2:65" s="13" customFormat="1">
      <c r="B232" s="167"/>
      <c r="D232" s="143" t="s">
        <v>1665</v>
      </c>
      <c r="E232" s="168" t="s">
        <v>1</v>
      </c>
      <c r="F232" s="169" t="s">
        <v>1719</v>
      </c>
      <c r="H232" s="170">
        <v>5.76</v>
      </c>
      <c r="I232" s="171"/>
      <c r="L232" s="167"/>
      <c r="M232" s="172"/>
      <c r="T232" s="173"/>
      <c r="AT232" s="168" t="s">
        <v>1665</v>
      </c>
      <c r="AU232" s="168" t="s">
        <v>89</v>
      </c>
      <c r="AV232" s="13" t="s">
        <v>89</v>
      </c>
      <c r="AW232" s="13" t="s">
        <v>36</v>
      </c>
      <c r="AX232" s="13" t="s">
        <v>80</v>
      </c>
      <c r="AY232" s="168" t="s">
        <v>248</v>
      </c>
    </row>
    <row r="233" spans="2:65" s="13" customFormat="1">
      <c r="B233" s="167"/>
      <c r="D233" s="143" t="s">
        <v>1665</v>
      </c>
      <c r="E233" s="168" t="s">
        <v>1</v>
      </c>
      <c r="F233" s="169" t="s">
        <v>1720</v>
      </c>
      <c r="H233" s="170">
        <v>5.76</v>
      </c>
      <c r="I233" s="171"/>
      <c r="L233" s="167"/>
      <c r="M233" s="172"/>
      <c r="T233" s="173"/>
      <c r="AT233" s="168" t="s">
        <v>1665</v>
      </c>
      <c r="AU233" s="168" t="s">
        <v>89</v>
      </c>
      <c r="AV233" s="13" t="s">
        <v>89</v>
      </c>
      <c r="AW233" s="13" t="s">
        <v>36</v>
      </c>
      <c r="AX233" s="13" t="s">
        <v>80</v>
      </c>
      <c r="AY233" s="168" t="s">
        <v>248</v>
      </c>
    </row>
    <row r="234" spans="2:65" s="14" customFormat="1">
      <c r="B234" s="174"/>
      <c r="D234" s="143" t="s">
        <v>1665</v>
      </c>
      <c r="E234" s="175" t="s">
        <v>1</v>
      </c>
      <c r="F234" s="176" t="s">
        <v>1668</v>
      </c>
      <c r="H234" s="177">
        <v>88.915000000000006</v>
      </c>
      <c r="I234" s="178"/>
      <c r="L234" s="174"/>
      <c r="M234" s="179"/>
      <c r="T234" s="180"/>
      <c r="AT234" s="175" t="s">
        <v>1665</v>
      </c>
      <c r="AU234" s="175" t="s">
        <v>89</v>
      </c>
      <c r="AV234" s="14" t="s">
        <v>264</v>
      </c>
      <c r="AW234" s="14" t="s">
        <v>36</v>
      </c>
      <c r="AX234" s="14" t="s">
        <v>87</v>
      </c>
      <c r="AY234" s="175" t="s">
        <v>248</v>
      </c>
    </row>
    <row r="235" spans="2:65" s="1" customFormat="1" ht="33" customHeight="1">
      <c r="B235" s="32"/>
      <c r="C235" s="130" t="s">
        <v>363</v>
      </c>
      <c r="D235" s="130" t="s">
        <v>249</v>
      </c>
      <c r="E235" s="131" t="s">
        <v>1757</v>
      </c>
      <c r="F235" s="132" t="s">
        <v>1758</v>
      </c>
      <c r="G235" s="133" t="s">
        <v>1662</v>
      </c>
      <c r="H235" s="134">
        <v>155.76599999999999</v>
      </c>
      <c r="I235" s="135"/>
      <c r="J235" s="136">
        <f>ROUND(I235*H235,2)</f>
        <v>0</v>
      </c>
      <c r="K235" s="132" t="s">
        <v>1663</v>
      </c>
      <c r="L235" s="32"/>
      <c r="M235" s="137" t="s">
        <v>1</v>
      </c>
      <c r="N235" s="138" t="s">
        <v>45</v>
      </c>
      <c r="P235" s="139">
        <f>O235*H235</f>
        <v>0</v>
      </c>
      <c r="Q235" s="139">
        <v>1.6500000000000001E-2</v>
      </c>
      <c r="R235" s="139">
        <f>Q235*H235</f>
        <v>2.5701390000000002</v>
      </c>
      <c r="S235" s="139">
        <v>0</v>
      </c>
      <c r="T235" s="140">
        <f>S235*H235</f>
        <v>0</v>
      </c>
      <c r="AR235" s="141" t="s">
        <v>264</v>
      </c>
      <c r="AT235" s="141" t="s">
        <v>249</v>
      </c>
      <c r="AU235" s="141" t="s">
        <v>89</v>
      </c>
      <c r="AY235" s="17" t="s">
        <v>248</v>
      </c>
      <c r="BE235" s="142">
        <f>IF(N235="základní",J235,0)</f>
        <v>0</v>
      </c>
      <c r="BF235" s="142">
        <f>IF(N235="snížená",J235,0)</f>
        <v>0</v>
      </c>
      <c r="BG235" s="142">
        <f>IF(N235="zákl. přenesená",J235,0)</f>
        <v>0</v>
      </c>
      <c r="BH235" s="142">
        <f>IF(N235="sníž. přenesená",J235,0)</f>
        <v>0</v>
      </c>
      <c r="BI235" s="142">
        <f>IF(N235="nulová",J235,0)</f>
        <v>0</v>
      </c>
      <c r="BJ235" s="17" t="s">
        <v>87</v>
      </c>
      <c r="BK235" s="142">
        <f>ROUND(I235*H235,2)</f>
        <v>0</v>
      </c>
      <c r="BL235" s="17" t="s">
        <v>264</v>
      </c>
      <c r="BM235" s="141" t="s">
        <v>1759</v>
      </c>
    </row>
    <row r="236" spans="2:65" s="12" customFormat="1">
      <c r="B236" s="161"/>
      <c r="D236" s="143" t="s">
        <v>1665</v>
      </c>
      <c r="E236" s="162" t="s">
        <v>1</v>
      </c>
      <c r="F236" s="163" t="s">
        <v>1679</v>
      </c>
      <c r="H236" s="162" t="s">
        <v>1</v>
      </c>
      <c r="I236" s="164"/>
      <c r="L236" s="161"/>
      <c r="M236" s="165"/>
      <c r="T236" s="166"/>
      <c r="AT236" s="162" t="s">
        <v>1665</v>
      </c>
      <c r="AU236" s="162" t="s">
        <v>89</v>
      </c>
      <c r="AV236" s="12" t="s">
        <v>87</v>
      </c>
      <c r="AW236" s="12" t="s">
        <v>36</v>
      </c>
      <c r="AX236" s="12" t="s">
        <v>80</v>
      </c>
      <c r="AY236" s="162" t="s">
        <v>248</v>
      </c>
    </row>
    <row r="237" spans="2:65" s="12" customFormat="1">
      <c r="B237" s="161"/>
      <c r="D237" s="143" t="s">
        <v>1665</v>
      </c>
      <c r="E237" s="162" t="s">
        <v>1</v>
      </c>
      <c r="F237" s="163" t="s">
        <v>1745</v>
      </c>
      <c r="H237" s="162" t="s">
        <v>1</v>
      </c>
      <c r="I237" s="164"/>
      <c r="L237" s="161"/>
      <c r="M237" s="165"/>
      <c r="T237" s="166"/>
      <c r="AT237" s="162" t="s">
        <v>1665</v>
      </c>
      <c r="AU237" s="162" t="s">
        <v>89</v>
      </c>
      <c r="AV237" s="12" t="s">
        <v>87</v>
      </c>
      <c r="AW237" s="12" t="s">
        <v>36</v>
      </c>
      <c r="AX237" s="12" t="s">
        <v>80</v>
      </c>
      <c r="AY237" s="162" t="s">
        <v>248</v>
      </c>
    </row>
    <row r="238" spans="2:65" s="13" customFormat="1">
      <c r="B238" s="167"/>
      <c r="D238" s="143" t="s">
        <v>1665</v>
      </c>
      <c r="E238" s="168" t="s">
        <v>1</v>
      </c>
      <c r="F238" s="169" t="s">
        <v>1760</v>
      </c>
      <c r="H238" s="170">
        <v>35</v>
      </c>
      <c r="I238" s="171"/>
      <c r="L238" s="167"/>
      <c r="M238" s="172"/>
      <c r="T238" s="173"/>
      <c r="AT238" s="168" t="s">
        <v>1665</v>
      </c>
      <c r="AU238" s="168" t="s">
        <v>89</v>
      </c>
      <c r="AV238" s="13" t="s">
        <v>89</v>
      </c>
      <c r="AW238" s="13" t="s">
        <v>36</v>
      </c>
      <c r="AX238" s="13" t="s">
        <v>80</v>
      </c>
      <c r="AY238" s="168" t="s">
        <v>248</v>
      </c>
    </row>
    <row r="239" spans="2:65" s="12" customFormat="1">
      <c r="B239" s="161"/>
      <c r="D239" s="143" t="s">
        <v>1665</v>
      </c>
      <c r="E239" s="162" t="s">
        <v>1</v>
      </c>
      <c r="F239" s="163" t="s">
        <v>1747</v>
      </c>
      <c r="H239" s="162" t="s">
        <v>1</v>
      </c>
      <c r="I239" s="164"/>
      <c r="L239" s="161"/>
      <c r="M239" s="165"/>
      <c r="T239" s="166"/>
      <c r="AT239" s="162" t="s">
        <v>1665</v>
      </c>
      <c r="AU239" s="162" t="s">
        <v>89</v>
      </c>
      <c r="AV239" s="12" t="s">
        <v>87</v>
      </c>
      <c r="AW239" s="12" t="s">
        <v>36</v>
      </c>
      <c r="AX239" s="12" t="s">
        <v>80</v>
      </c>
      <c r="AY239" s="162" t="s">
        <v>248</v>
      </c>
    </row>
    <row r="240" spans="2:65" s="13" customFormat="1">
      <c r="B240" s="167"/>
      <c r="D240" s="143" t="s">
        <v>1665</v>
      </c>
      <c r="E240" s="168" t="s">
        <v>1</v>
      </c>
      <c r="F240" s="169" t="s">
        <v>1761</v>
      </c>
      <c r="H240" s="170">
        <v>47.563000000000002</v>
      </c>
      <c r="I240" s="171"/>
      <c r="L240" s="167"/>
      <c r="M240" s="172"/>
      <c r="T240" s="173"/>
      <c r="AT240" s="168" t="s">
        <v>1665</v>
      </c>
      <c r="AU240" s="168" t="s">
        <v>89</v>
      </c>
      <c r="AV240" s="13" t="s">
        <v>89</v>
      </c>
      <c r="AW240" s="13" t="s">
        <v>36</v>
      </c>
      <c r="AX240" s="13" t="s">
        <v>80</v>
      </c>
      <c r="AY240" s="168" t="s">
        <v>248</v>
      </c>
    </row>
    <row r="241" spans="2:65" s="15" customFormat="1">
      <c r="B241" s="181"/>
      <c r="D241" s="143" t="s">
        <v>1665</v>
      </c>
      <c r="E241" s="182" t="s">
        <v>1</v>
      </c>
      <c r="F241" s="183" t="s">
        <v>1683</v>
      </c>
      <c r="H241" s="184">
        <v>82.563000000000002</v>
      </c>
      <c r="I241" s="185"/>
      <c r="L241" s="181"/>
      <c r="M241" s="186"/>
      <c r="T241" s="187"/>
      <c r="AT241" s="182" t="s">
        <v>1665</v>
      </c>
      <c r="AU241" s="182" t="s">
        <v>89</v>
      </c>
      <c r="AV241" s="15" t="s">
        <v>247</v>
      </c>
      <c r="AW241" s="15" t="s">
        <v>36</v>
      </c>
      <c r="AX241" s="15" t="s">
        <v>80</v>
      </c>
      <c r="AY241" s="182" t="s">
        <v>248</v>
      </c>
    </row>
    <row r="242" spans="2:65" s="12" customFormat="1">
      <c r="B242" s="161"/>
      <c r="D242" s="143" t="s">
        <v>1665</v>
      </c>
      <c r="E242" s="162" t="s">
        <v>1</v>
      </c>
      <c r="F242" s="163" t="s">
        <v>1749</v>
      </c>
      <c r="H242" s="162" t="s">
        <v>1</v>
      </c>
      <c r="I242" s="164"/>
      <c r="L242" s="161"/>
      <c r="M242" s="165"/>
      <c r="T242" s="166"/>
      <c r="AT242" s="162" t="s">
        <v>1665</v>
      </c>
      <c r="AU242" s="162" t="s">
        <v>89</v>
      </c>
      <c r="AV242" s="12" t="s">
        <v>87</v>
      </c>
      <c r="AW242" s="12" t="s">
        <v>36</v>
      </c>
      <c r="AX242" s="12" t="s">
        <v>80</v>
      </c>
      <c r="AY242" s="162" t="s">
        <v>248</v>
      </c>
    </row>
    <row r="243" spans="2:65" s="13" customFormat="1">
      <c r="B243" s="167"/>
      <c r="D243" s="143" t="s">
        <v>1665</v>
      </c>
      <c r="E243" s="168" t="s">
        <v>1</v>
      </c>
      <c r="F243" s="169" t="s">
        <v>1762</v>
      </c>
      <c r="H243" s="170">
        <v>39.832999999999998</v>
      </c>
      <c r="I243" s="171"/>
      <c r="L243" s="167"/>
      <c r="M243" s="172"/>
      <c r="T243" s="173"/>
      <c r="AT243" s="168" t="s">
        <v>1665</v>
      </c>
      <c r="AU243" s="168" t="s">
        <v>89</v>
      </c>
      <c r="AV243" s="13" t="s">
        <v>89</v>
      </c>
      <c r="AW243" s="13" t="s">
        <v>36</v>
      </c>
      <c r="AX243" s="13" t="s">
        <v>80</v>
      </c>
      <c r="AY243" s="168" t="s">
        <v>248</v>
      </c>
    </row>
    <row r="244" spans="2:65" s="12" customFormat="1">
      <c r="B244" s="161"/>
      <c r="D244" s="143" t="s">
        <v>1665</v>
      </c>
      <c r="E244" s="162" t="s">
        <v>1</v>
      </c>
      <c r="F244" s="163" t="s">
        <v>1751</v>
      </c>
      <c r="H244" s="162" t="s">
        <v>1</v>
      </c>
      <c r="I244" s="164"/>
      <c r="L244" s="161"/>
      <c r="M244" s="165"/>
      <c r="T244" s="166"/>
      <c r="AT244" s="162" t="s">
        <v>1665</v>
      </c>
      <c r="AU244" s="162" t="s">
        <v>89</v>
      </c>
      <c r="AV244" s="12" t="s">
        <v>87</v>
      </c>
      <c r="AW244" s="12" t="s">
        <v>36</v>
      </c>
      <c r="AX244" s="12" t="s">
        <v>80</v>
      </c>
      <c r="AY244" s="162" t="s">
        <v>248</v>
      </c>
    </row>
    <row r="245" spans="2:65" s="13" customFormat="1">
      <c r="B245" s="167"/>
      <c r="D245" s="143" t="s">
        <v>1665</v>
      </c>
      <c r="E245" s="168" t="s">
        <v>1</v>
      </c>
      <c r="F245" s="169" t="s">
        <v>1763</v>
      </c>
      <c r="H245" s="170">
        <v>33.369999999999997</v>
      </c>
      <c r="I245" s="171"/>
      <c r="L245" s="167"/>
      <c r="M245" s="172"/>
      <c r="T245" s="173"/>
      <c r="AT245" s="168" t="s">
        <v>1665</v>
      </c>
      <c r="AU245" s="168" t="s">
        <v>89</v>
      </c>
      <c r="AV245" s="13" t="s">
        <v>89</v>
      </c>
      <c r="AW245" s="13" t="s">
        <v>36</v>
      </c>
      <c r="AX245" s="13" t="s">
        <v>80</v>
      </c>
      <c r="AY245" s="168" t="s">
        <v>248</v>
      </c>
    </row>
    <row r="246" spans="2:65" s="15" customFormat="1">
      <c r="B246" s="181"/>
      <c r="D246" s="143" t="s">
        <v>1665</v>
      </c>
      <c r="E246" s="182" t="s">
        <v>1</v>
      </c>
      <c r="F246" s="183" t="s">
        <v>1683</v>
      </c>
      <c r="H246" s="184">
        <v>73.203000000000003</v>
      </c>
      <c r="I246" s="185"/>
      <c r="L246" s="181"/>
      <c r="M246" s="186"/>
      <c r="T246" s="187"/>
      <c r="AT246" s="182" t="s">
        <v>1665</v>
      </c>
      <c r="AU246" s="182" t="s">
        <v>89</v>
      </c>
      <c r="AV246" s="15" t="s">
        <v>247</v>
      </c>
      <c r="AW246" s="15" t="s">
        <v>36</v>
      </c>
      <c r="AX246" s="15" t="s">
        <v>80</v>
      </c>
      <c r="AY246" s="182" t="s">
        <v>248</v>
      </c>
    </row>
    <row r="247" spans="2:65" s="14" customFormat="1">
      <c r="B247" s="174"/>
      <c r="D247" s="143" t="s">
        <v>1665</v>
      </c>
      <c r="E247" s="175" t="s">
        <v>1</v>
      </c>
      <c r="F247" s="176" t="s">
        <v>1668</v>
      </c>
      <c r="H247" s="177">
        <v>155.76599999999999</v>
      </c>
      <c r="I247" s="178"/>
      <c r="L247" s="174"/>
      <c r="M247" s="179"/>
      <c r="T247" s="180"/>
      <c r="AT247" s="175" t="s">
        <v>1665</v>
      </c>
      <c r="AU247" s="175" t="s">
        <v>89</v>
      </c>
      <c r="AV247" s="14" t="s">
        <v>264</v>
      </c>
      <c r="AW247" s="14" t="s">
        <v>36</v>
      </c>
      <c r="AX247" s="14" t="s">
        <v>87</v>
      </c>
      <c r="AY247" s="175" t="s">
        <v>248</v>
      </c>
    </row>
    <row r="248" spans="2:65" s="1" customFormat="1" ht="24.2" customHeight="1">
      <c r="B248" s="32"/>
      <c r="C248" s="130" t="s">
        <v>367</v>
      </c>
      <c r="D248" s="130" t="s">
        <v>249</v>
      </c>
      <c r="E248" s="131" t="s">
        <v>1764</v>
      </c>
      <c r="F248" s="132" t="s">
        <v>1765</v>
      </c>
      <c r="G248" s="133" t="s">
        <v>1662</v>
      </c>
      <c r="H248" s="134">
        <v>488.86500000000001</v>
      </c>
      <c r="I248" s="135"/>
      <c r="J248" s="136">
        <f>ROUND(I248*H248,2)</f>
        <v>0</v>
      </c>
      <c r="K248" s="132" t="s">
        <v>1663</v>
      </c>
      <c r="L248" s="32"/>
      <c r="M248" s="137" t="s">
        <v>1</v>
      </c>
      <c r="N248" s="138" t="s">
        <v>45</v>
      </c>
      <c r="P248" s="139">
        <f>O248*H248</f>
        <v>0</v>
      </c>
      <c r="Q248" s="139">
        <v>7.3499999999999998E-3</v>
      </c>
      <c r="R248" s="139">
        <f>Q248*H248</f>
        <v>3.59315775</v>
      </c>
      <c r="S248" s="139">
        <v>0</v>
      </c>
      <c r="T248" s="140">
        <f>S248*H248</f>
        <v>0</v>
      </c>
      <c r="AR248" s="141" t="s">
        <v>264</v>
      </c>
      <c r="AT248" s="141" t="s">
        <v>249</v>
      </c>
      <c r="AU248" s="141" t="s">
        <v>89</v>
      </c>
      <c r="AY248" s="17" t="s">
        <v>248</v>
      </c>
      <c r="BE248" s="142">
        <f>IF(N248="základní",J248,0)</f>
        <v>0</v>
      </c>
      <c r="BF248" s="142">
        <f>IF(N248="snížená",J248,0)</f>
        <v>0</v>
      </c>
      <c r="BG248" s="142">
        <f>IF(N248="zákl. přenesená",J248,0)</f>
        <v>0</v>
      </c>
      <c r="BH248" s="142">
        <f>IF(N248="sníž. přenesená",J248,0)</f>
        <v>0</v>
      </c>
      <c r="BI248" s="142">
        <f>IF(N248="nulová",J248,0)</f>
        <v>0</v>
      </c>
      <c r="BJ248" s="17" t="s">
        <v>87</v>
      </c>
      <c r="BK248" s="142">
        <f>ROUND(I248*H248,2)</f>
        <v>0</v>
      </c>
      <c r="BL248" s="17" t="s">
        <v>264</v>
      </c>
      <c r="BM248" s="141" t="s">
        <v>1766</v>
      </c>
    </row>
    <row r="249" spans="2:65" s="12" customFormat="1" ht="22.5">
      <c r="B249" s="161"/>
      <c r="D249" s="143" t="s">
        <v>1665</v>
      </c>
      <c r="E249" s="162" t="s">
        <v>1</v>
      </c>
      <c r="F249" s="163" t="s">
        <v>1767</v>
      </c>
      <c r="H249" s="162" t="s">
        <v>1</v>
      </c>
      <c r="I249" s="164"/>
      <c r="L249" s="161"/>
      <c r="M249" s="165"/>
      <c r="T249" s="166"/>
      <c r="AT249" s="162" t="s">
        <v>1665</v>
      </c>
      <c r="AU249" s="162" t="s">
        <v>89</v>
      </c>
      <c r="AV249" s="12" t="s">
        <v>87</v>
      </c>
      <c r="AW249" s="12" t="s">
        <v>36</v>
      </c>
      <c r="AX249" s="12" t="s">
        <v>80</v>
      </c>
      <c r="AY249" s="162" t="s">
        <v>248</v>
      </c>
    </row>
    <row r="250" spans="2:65" s="12" customFormat="1">
      <c r="B250" s="161"/>
      <c r="D250" s="143" t="s">
        <v>1665</v>
      </c>
      <c r="E250" s="162" t="s">
        <v>1</v>
      </c>
      <c r="F250" s="163" t="s">
        <v>1768</v>
      </c>
      <c r="H250" s="162" t="s">
        <v>1</v>
      </c>
      <c r="I250" s="164"/>
      <c r="L250" s="161"/>
      <c r="M250" s="165"/>
      <c r="T250" s="166"/>
      <c r="AT250" s="162" t="s">
        <v>1665</v>
      </c>
      <c r="AU250" s="162" t="s">
        <v>89</v>
      </c>
      <c r="AV250" s="12" t="s">
        <v>87</v>
      </c>
      <c r="AW250" s="12" t="s">
        <v>36</v>
      </c>
      <c r="AX250" s="12" t="s">
        <v>80</v>
      </c>
      <c r="AY250" s="162" t="s">
        <v>248</v>
      </c>
    </row>
    <row r="251" spans="2:65" s="12" customFormat="1">
      <c r="B251" s="161"/>
      <c r="D251" s="143" t="s">
        <v>1665</v>
      </c>
      <c r="E251" s="162" t="s">
        <v>1</v>
      </c>
      <c r="F251" s="163" t="s">
        <v>1769</v>
      </c>
      <c r="H251" s="162" t="s">
        <v>1</v>
      </c>
      <c r="I251" s="164"/>
      <c r="L251" s="161"/>
      <c r="M251" s="165"/>
      <c r="T251" s="166"/>
      <c r="AT251" s="162" t="s">
        <v>1665</v>
      </c>
      <c r="AU251" s="162" t="s">
        <v>89</v>
      </c>
      <c r="AV251" s="12" t="s">
        <v>87</v>
      </c>
      <c r="AW251" s="12" t="s">
        <v>36</v>
      </c>
      <c r="AX251" s="12" t="s">
        <v>80</v>
      </c>
      <c r="AY251" s="162" t="s">
        <v>248</v>
      </c>
    </row>
    <row r="252" spans="2:65" s="13" customFormat="1">
      <c r="B252" s="167"/>
      <c r="D252" s="143" t="s">
        <v>1665</v>
      </c>
      <c r="E252" s="168" t="s">
        <v>1</v>
      </c>
      <c r="F252" s="169" t="s">
        <v>1770</v>
      </c>
      <c r="H252" s="170">
        <v>123.755</v>
      </c>
      <c r="I252" s="171"/>
      <c r="L252" s="167"/>
      <c r="M252" s="172"/>
      <c r="T252" s="173"/>
      <c r="AT252" s="168" t="s">
        <v>1665</v>
      </c>
      <c r="AU252" s="168" t="s">
        <v>89</v>
      </c>
      <c r="AV252" s="13" t="s">
        <v>89</v>
      </c>
      <c r="AW252" s="13" t="s">
        <v>36</v>
      </c>
      <c r="AX252" s="13" t="s">
        <v>80</v>
      </c>
      <c r="AY252" s="168" t="s">
        <v>248</v>
      </c>
    </row>
    <row r="253" spans="2:65" s="13" customFormat="1">
      <c r="B253" s="167"/>
      <c r="D253" s="143" t="s">
        <v>1665</v>
      </c>
      <c r="E253" s="168" t="s">
        <v>1</v>
      </c>
      <c r="F253" s="169" t="s">
        <v>1771</v>
      </c>
      <c r="H253" s="170">
        <v>129.04499999999999</v>
      </c>
      <c r="I253" s="171"/>
      <c r="L253" s="167"/>
      <c r="M253" s="172"/>
      <c r="T253" s="173"/>
      <c r="AT253" s="168" t="s">
        <v>1665</v>
      </c>
      <c r="AU253" s="168" t="s">
        <v>89</v>
      </c>
      <c r="AV253" s="13" t="s">
        <v>89</v>
      </c>
      <c r="AW253" s="13" t="s">
        <v>36</v>
      </c>
      <c r="AX253" s="13" t="s">
        <v>80</v>
      </c>
      <c r="AY253" s="168" t="s">
        <v>248</v>
      </c>
    </row>
    <row r="254" spans="2:65" s="13" customFormat="1" ht="22.5">
      <c r="B254" s="167"/>
      <c r="D254" s="143" t="s">
        <v>1665</v>
      </c>
      <c r="E254" s="168" t="s">
        <v>1</v>
      </c>
      <c r="F254" s="169" t="s">
        <v>1772</v>
      </c>
      <c r="H254" s="170">
        <v>114.37</v>
      </c>
      <c r="I254" s="171"/>
      <c r="L254" s="167"/>
      <c r="M254" s="172"/>
      <c r="T254" s="173"/>
      <c r="AT254" s="168" t="s">
        <v>1665</v>
      </c>
      <c r="AU254" s="168" t="s">
        <v>89</v>
      </c>
      <c r="AV254" s="13" t="s">
        <v>89</v>
      </c>
      <c r="AW254" s="13" t="s">
        <v>36</v>
      </c>
      <c r="AX254" s="13" t="s">
        <v>80</v>
      </c>
      <c r="AY254" s="168" t="s">
        <v>248</v>
      </c>
    </row>
    <row r="255" spans="2:65" s="13" customFormat="1">
      <c r="B255" s="167"/>
      <c r="D255" s="143" t="s">
        <v>1665</v>
      </c>
      <c r="E255" s="168" t="s">
        <v>1</v>
      </c>
      <c r="F255" s="169" t="s">
        <v>1773</v>
      </c>
      <c r="H255" s="170">
        <v>51.52</v>
      </c>
      <c r="I255" s="171"/>
      <c r="L255" s="167"/>
      <c r="M255" s="172"/>
      <c r="T255" s="173"/>
      <c r="AT255" s="168" t="s">
        <v>1665</v>
      </c>
      <c r="AU255" s="168" t="s">
        <v>89</v>
      </c>
      <c r="AV255" s="13" t="s">
        <v>89</v>
      </c>
      <c r="AW255" s="13" t="s">
        <v>36</v>
      </c>
      <c r="AX255" s="13" t="s">
        <v>80</v>
      </c>
      <c r="AY255" s="168" t="s">
        <v>248</v>
      </c>
    </row>
    <row r="256" spans="2:65" s="15" customFormat="1">
      <c r="B256" s="181"/>
      <c r="D256" s="143" t="s">
        <v>1665</v>
      </c>
      <c r="E256" s="182" t="s">
        <v>1</v>
      </c>
      <c r="F256" s="183" t="s">
        <v>1683</v>
      </c>
      <c r="H256" s="184">
        <v>418.69</v>
      </c>
      <c r="I256" s="185"/>
      <c r="L256" s="181"/>
      <c r="M256" s="186"/>
      <c r="T256" s="187"/>
      <c r="AT256" s="182" t="s">
        <v>1665</v>
      </c>
      <c r="AU256" s="182" t="s">
        <v>89</v>
      </c>
      <c r="AV256" s="15" t="s">
        <v>247</v>
      </c>
      <c r="AW256" s="15" t="s">
        <v>36</v>
      </c>
      <c r="AX256" s="15" t="s">
        <v>80</v>
      </c>
      <c r="AY256" s="182" t="s">
        <v>248</v>
      </c>
    </row>
    <row r="257" spans="2:65" s="12" customFormat="1">
      <c r="B257" s="161"/>
      <c r="D257" s="143" t="s">
        <v>1665</v>
      </c>
      <c r="E257" s="162" t="s">
        <v>1</v>
      </c>
      <c r="F257" s="163" t="s">
        <v>1774</v>
      </c>
      <c r="H257" s="162" t="s">
        <v>1</v>
      </c>
      <c r="I257" s="164"/>
      <c r="L257" s="161"/>
      <c r="M257" s="165"/>
      <c r="T257" s="166"/>
      <c r="AT257" s="162" t="s">
        <v>1665</v>
      </c>
      <c r="AU257" s="162" t="s">
        <v>89</v>
      </c>
      <c r="AV257" s="12" t="s">
        <v>87</v>
      </c>
      <c r="AW257" s="12" t="s">
        <v>36</v>
      </c>
      <c r="AX257" s="12" t="s">
        <v>80</v>
      </c>
      <c r="AY257" s="162" t="s">
        <v>248</v>
      </c>
    </row>
    <row r="258" spans="2:65" s="13" customFormat="1">
      <c r="B258" s="167"/>
      <c r="D258" s="143" t="s">
        <v>1665</v>
      </c>
      <c r="E258" s="168" t="s">
        <v>1</v>
      </c>
      <c r="F258" s="169" t="s">
        <v>1775</v>
      </c>
      <c r="H258" s="170">
        <v>19.66</v>
      </c>
      <c r="I258" s="171"/>
      <c r="L258" s="167"/>
      <c r="M258" s="172"/>
      <c r="T258" s="173"/>
      <c r="AT258" s="168" t="s">
        <v>1665</v>
      </c>
      <c r="AU258" s="168" t="s">
        <v>89</v>
      </c>
      <c r="AV258" s="13" t="s">
        <v>89</v>
      </c>
      <c r="AW258" s="13" t="s">
        <v>36</v>
      </c>
      <c r="AX258" s="13" t="s">
        <v>80</v>
      </c>
      <c r="AY258" s="168" t="s">
        <v>248</v>
      </c>
    </row>
    <row r="259" spans="2:65" s="13" customFormat="1">
      <c r="B259" s="167"/>
      <c r="D259" s="143" t="s">
        <v>1665</v>
      </c>
      <c r="E259" s="168" t="s">
        <v>1</v>
      </c>
      <c r="F259" s="169" t="s">
        <v>1776</v>
      </c>
      <c r="H259" s="170">
        <v>21.754999999999999</v>
      </c>
      <c r="I259" s="171"/>
      <c r="L259" s="167"/>
      <c r="M259" s="172"/>
      <c r="T259" s="173"/>
      <c r="AT259" s="168" t="s">
        <v>1665</v>
      </c>
      <c r="AU259" s="168" t="s">
        <v>89</v>
      </c>
      <c r="AV259" s="13" t="s">
        <v>89</v>
      </c>
      <c r="AW259" s="13" t="s">
        <v>36</v>
      </c>
      <c r="AX259" s="13" t="s">
        <v>80</v>
      </c>
      <c r="AY259" s="168" t="s">
        <v>248</v>
      </c>
    </row>
    <row r="260" spans="2:65" s="13" customFormat="1">
      <c r="B260" s="167"/>
      <c r="D260" s="143" t="s">
        <v>1665</v>
      </c>
      <c r="E260" s="168" t="s">
        <v>1</v>
      </c>
      <c r="F260" s="169" t="s">
        <v>1777</v>
      </c>
      <c r="H260" s="170">
        <v>22.68</v>
      </c>
      <c r="I260" s="171"/>
      <c r="L260" s="167"/>
      <c r="M260" s="172"/>
      <c r="T260" s="173"/>
      <c r="AT260" s="168" t="s">
        <v>1665</v>
      </c>
      <c r="AU260" s="168" t="s">
        <v>89</v>
      </c>
      <c r="AV260" s="13" t="s">
        <v>89</v>
      </c>
      <c r="AW260" s="13" t="s">
        <v>36</v>
      </c>
      <c r="AX260" s="13" t="s">
        <v>80</v>
      </c>
      <c r="AY260" s="168" t="s">
        <v>248</v>
      </c>
    </row>
    <row r="261" spans="2:65" s="13" customFormat="1">
      <c r="B261" s="167"/>
      <c r="D261" s="143" t="s">
        <v>1665</v>
      </c>
      <c r="E261" s="168" t="s">
        <v>1</v>
      </c>
      <c r="F261" s="169" t="s">
        <v>1778</v>
      </c>
      <c r="H261" s="170">
        <v>6.08</v>
      </c>
      <c r="I261" s="171"/>
      <c r="L261" s="167"/>
      <c r="M261" s="172"/>
      <c r="T261" s="173"/>
      <c r="AT261" s="168" t="s">
        <v>1665</v>
      </c>
      <c r="AU261" s="168" t="s">
        <v>89</v>
      </c>
      <c r="AV261" s="13" t="s">
        <v>89</v>
      </c>
      <c r="AW261" s="13" t="s">
        <v>36</v>
      </c>
      <c r="AX261" s="13" t="s">
        <v>80</v>
      </c>
      <c r="AY261" s="168" t="s">
        <v>248</v>
      </c>
    </row>
    <row r="262" spans="2:65" s="15" customFormat="1">
      <c r="B262" s="181"/>
      <c r="D262" s="143" t="s">
        <v>1665</v>
      </c>
      <c r="E262" s="182" t="s">
        <v>1</v>
      </c>
      <c r="F262" s="183" t="s">
        <v>1683</v>
      </c>
      <c r="H262" s="184">
        <v>70.174999999999997</v>
      </c>
      <c r="I262" s="185"/>
      <c r="L262" s="181"/>
      <c r="M262" s="186"/>
      <c r="T262" s="187"/>
      <c r="AT262" s="182" t="s">
        <v>1665</v>
      </c>
      <c r="AU262" s="182" t="s">
        <v>89</v>
      </c>
      <c r="AV262" s="15" t="s">
        <v>247</v>
      </c>
      <c r="AW262" s="15" t="s">
        <v>36</v>
      </c>
      <c r="AX262" s="15" t="s">
        <v>80</v>
      </c>
      <c r="AY262" s="182" t="s">
        <v>248</v>
      </c>
    </row>
    <row r="263" spans="2:65" s="14" customFormat="1">
      <c r="B263" s="174"/>
      <c r="D263" s="143" t="s">
        <v>1665</v>
      </c>
      <c r="E263" s="175" t="s">
        <v>1</v>
      </c>
      <c r="F263" s="176" t="s">
        <v>1668</v>
      </c>
      <c r="H263" s="177">
        <v>488.86500000000001</v>
      </c>
      <c r="I263" s="178"/>
      <c r="L263" s="174"/>
      <c r="M263" s="179"/>
      <c r="T263" s="180"/>
      <c r="AT263" s="175" t="s">
        <v>1665</v>
      </c>
      <c r="AU263" s="175" t="s">
        <v>89</v>
      </c>
      <c r="AV263" s="14" t="s">
        <v>264</v>
      </c>
      <c r="AW263" s="14" t="s">
        <v>36</v>
      </c>
      <c r="AX263" s="14" t="s">
        <v>87</v>
      </c>
      <c r="AY263" s="175" t="s">
        <v>248</v>
      </c>
    </row>
    <row r="264" spans="2:65" s="1" customFormat="1" ht="16.5" customHeight="1">
      <c r="B264" s="32"/>
      <c r="C264" s="130" t="s">
        <v>371</v>
      </c>
      <c r="D264" s="130" t="s">
        <v>249</v>
      </c>
      <c r="E264" s="131" t="s">
        <v>1779</v>
      </c>
      <c r="F264" s="132" t="s">
        <v>1780</v>
      </c>
      <c r="G264" s="133" t="s">
        <v>1662</v>
      </c>
      <c r="H264" s="134">
        <v>418.69</v>
      </c>
      <c r="I264" s="135"/>
      <c r="J264" s="136">
        <f>ROUND(I264*H264,2)</f>
        <v>0</v>
      </c>
      <c r="K264" s="132" t="s">
        <v>1663</v>
      </c>
      <c r="L264" s="32"/>
      <c r="M264" s="137" t="s">
        <v>1</v>
      </c>
      <c r="N264" s="138" t="s">
        <v>45</v>
      </c>
      <c r="P264" s="139">
        <f>O264*H264</f>
        <v>0</v>
      </c>
      <c r="Q264" s="139">
        <v>2.5999999999999998E-4</v>
      </c>
      <c r="R264" s="139">
        <f>Q264*H264</f>
        <v>0.1088594</v>
      </c>
      <c r="S264" s="139">
        <v>0</v>
      </c>
      <c r="T264" s="140">
        <f>S264*H264</f>
        <v>0</v>
      </c>
      <c r="AR264" s="141" t="s">
        <v>264</v>
      </c>
      <c r="AT264" s="141" t="s">
        <v>249</v>
      </c>
      <c r="AU264" s="141" t="s">
        <v>89</v>
      </c>
      <c r="AY264" s="17" t="s">
        <v>248</v>
      </c>
      <c r="BE264" s="142">
        <f>IF(N264="základní",J264,0)</f>
        <v>0</v>
      </c>
      <c r="BF264" s="142">
        <f>IF(N264="snížená",J264,0)</f>
        <v>0</v>
      </c>
      <c r="BG264" s="142">
        <f>IF(N264="zákl. přenesená",J264,0)</f>
        <v>0</v>
      </c>
      <c r="BH264" s="142">
        <f>IF(N264="sníž. přenesená",J264,0)</f>
        <v>0</v>
      </c>
      <c r="BI264" s="142">
        <f>IF(N264="nulová",J264,0)</f>
        <v>0</v>
      </c>
      <c r="BJ264" s="17" t="s">
        <v>87</v>
      </c>
      <c r="BK264" s="142">
        <f>ROUND(I264*H264,2)</f>
        <v>0</v>
      </c>
      <c r="BL264" s="17" t="s">
        <v>264</v>
      </c>
      <c r="BM264" s="141" t="s">
        <v>1781</v>
      </c>
    </row>
    <row r="265" spans="2:65" s="12" customFormat="1" ht="22.5">
      <c r="B265" s="161"/>
      <c r="D265" s="143" t="s">
        <v>1665</v>
      </c>
      <c r="E265" s="162" t="s">
        <v>1</v>
      </c>
      <c r="F265" s="163" t="s">
        <v>1767</v>
      </c>
      <c r="H265" s="162" t="s">
        <v>1</v>
      </c>
      <c r="I265" s="164"/>
      <c r="L265" s="161"/>
      <c r="M265" s="165"/>
      <c r="T265" s="166"/>
      <c r="AT265" s="162" t="s">
        <v>1665</v>
      </c>
      <c r="AU265" s="162" t="s">
        <v>89</v>
      </c>
      <c r="AV265" s="12" t="s">
        <v>87</v>
      </c>
      <c r="AW265" s="12" t="s">
        <v>36</v>
      </c>
      <c r="AX265" s="12" t="s">
        <v>80</v>
      </c>
      <c r="AY265" s="162" t="s">
        <v>248</v>
      </c>
    </row>
    <row r="266" spans="2:65" s="12" customFormat="1">
      <c r="B266" s="161"/>
      <c r="D266" s="143" t="s">
        <v>1665</v>
      </c>
      <c r="E266" s="162" t="s">
        <v>1</v>
      </c>
      <c r="F266" s="163" t="s">
        <v>1782</v>
      </c>
      <c r="H266" s="162" t="s">
        <v>1</v>
      </c>
      <c r="I266" s="164"/>
      <c r="L266" s="161"/>
      <c r="M266" s="165"/>
      <c r="T266" s="166"/>
      <c r="AT266" s="162" t="s">
        <v>1665</v>
      </c>
      <c r="AU266" s="162" t="s">
        <v>89</v>
      </c>
      <c r="AV266" s="12" t="s">
        <v>87</v>
      </c>
      <c r="AW266" s="12" t="s">
        <v>36</v>
      </c>
      <c r="AX266" s="12" t="s">
        <v>80</v>
      </c>
      <c r="AY266" s="162" t="s">
        <v>248</v>
      </c>
    </row>
    <row r="267" spans="2:65" s="12" customFormat="1">
      <c r="B267" s="161"/>
      <c r="D267" s="143" t="s">
        <v>1665</v>
      </c>
      <c r="E267" s="162" t="s">
        <v>1</v>
      </c>
      <c r="F267" s="163" t="s">
        <v>1769</v>
      </c>
      <c r="H267" s="162" t="s">
        <v>1</v>
      </c>
      <c r="I267" s="164"/>
      <c r="L267" s="161"/>
      <c r="M267" s="165"/>
      <c r="T267" s="166"/>
      <c r="AT267" s="162" t="s">
        <v>1665</v>
      </c>
      <c r="AU267" s="162" t="s">
        <v>89</v>
      </c>
      <c r="AV267" s="12" t="s">
        <v>87</v>
      </c>
      <c r="AW267" s="12" t="s">
        <v>36</v>
      </c>
      <c r="AX267" s="12" t="s">
        <v>80</v>
      </c>
      <c r="AY267" s="162" t="s">
        <v>248</v>
      </c>
    </row>
    <row r="268" spans="2:65" s="13" customFormat="1">
      <c r="B268" s="167"/>
      <c r="D268" s="143" t="s">
        <v>1665</v>
      </c>
      <c r="E268" s="168" t="s">
        <v>1</v>
      </c>
      <c r="F268" s="169" t="s">
        <v>1770</v>
      </c>
      <c r="H268" s="170">
        <v>123.755</v>
      </c>
      <c r="I268" s="171"/>
      <c r="L268" s="167"/>
      <c r="M268" s="172"/>
      <c r="T268" s="173"/>
      <c r="AT268" s="168" t="s">
        <v>1665</v>
      </c>
      <c r="AU268" s="168" t="s">
        <v>89</v>
      </c>
      <c r="AV268" s="13" t="s">
        <v>89</v>
      </c>
      <c r="AW268" s="13" t="s">
        <v>36</v>
      </c>
      <c r="AX268" s="13" t="s">
        <v>80</v>
      </c>
      <c r="AY268" s="168" t="s">
        <v>248</v>
      </c>
    </row>
    <row r="269" spans="2:65" s="13" customFormat="1">
      <c r="B269" s="167"/>
      <c r="D269" s="143" t="s">
        <v>1665</v>
      </c>
      <c r="E269" s="168" t="s">
        <v>1</v>
      </c>
      <c r="F269" s="169" t="s">
        <v>1771</v>
      </c>
      <c r="H269" s="170">
        <v>129.04499999999999</v>
      </c>
      <c r="I269" s="171"/>
      <c r="L269" s="167"/>
      <c r="M269" s="172"/>
      <c r="T269" s="173"/>
      <c r="AT269" s="168" t="s">
        <v>1665</v>
      </c>
      <c r="AU269" s="168" t="s">
        <v>89</v>
      </c>
      <c r="AV269" s="13" t="s">
        <v>89</v>
      </c>
      <c r="AW269" s="13" t="s">
        <v>36</v>
      </c>
      <c r="AX269" s="13" t="s">
        <v>80</v>
      </c>
      <c r="AY269" s="168" t="s">
        <v>248</v>
      </c>
    </row>
    <row r="270" spans="2:65" s="13" customFormat="1" ht="22.5">
      <c r="B270" s="167"/>
      <c r="D270" s="143" t="s">
        <v>1665</v>
      </c>
      <c r="E270" s="168" t="s">
        <v>1</v>
      </c>
      <c r="F270" s="169" t="s">
        <v>1772</v>
      </c>
      <c r="H270" s="170">
        <v>114.37</v>
      </c>
      <c r="I270" s="171"/>
      <c r="L270" s="167"/>
      <c r="M270" s="172"/>
      <c r="T270" s="173"/>
      <c r="AT270" s="168" t="s">
        <v>1665</v>
      </c>
      <c r="AU270" s="168" t="s">
        <v>89</v>
      </c>
      <c r="AV270" s="13" t="s">
        <v>89</v>
      </c>
      <c r="AW270" s="13" t="s">
        <v>36</v>
      </c>
      <c r="AX270" s="13" t="s">
        <v>80</v>
      </c>
      <c r="AY270" s="168" t="s">
        <v>248</v>
      </c>
    </row>
    <row r="271" spans="2:65" s="13" customFormat="1">
      <c r="B271" s="167"/>
      <c r="D271" s="143" t="s">
        <v>1665</v>
      </c>
      <c r="E271" s="168" t="s">
        <v>1</v>
      </c>
      <c r="F271" s="169" t="s">
        <v>1773</v>
      </c>
      <c r="H271" s="170">
        <v>51.52</v>
      </c>
      <c r="I271" s="171"/>
      <c r="L271" s="167"/>
      <c r="M271" s="172"/>
      <c r="T271" s="173"/>
      <c r="AT271" s="168" t="s">
        <v>1665</v>
      </c>
      <c r="AU271" s="168" t="s">
        <v>89</v>
      </c>
      <c r="AV271" s="13" t="s">
        <v>89</v>
      </c>
      <c r="AW271" s="13" t="s">
        <v>36</v>
      </c>
      <c r="AX271" s="13" t="s">
        <v>80</v>
      </c>
      <c r="AY271" s="168" t="s">
        <v>248</v>
      </c>
    </row>
    <row r="272" spans="2:65" s="15" customFormat="1">
      <c r="B272" s="181"/>
      <c r="D272" s="143" t="s">
        <v>1665</v>
      </c>
      <c r="E272" s="182" t="s">
        <v>1</v>
      </c>
      <c r="F272" s="183" t="s">
        <v>1683</v>
      </c>
      <c r="H272" s="184">
        <v>418.69</v>
      </c>
      <c r="I272" s="185"/>
      <c r="L272" s="181"/>
      <c r="M272" s="186"/>
      <c r="T272" s="187"/>
      <c r="AT272" s="182" t="s">
        <v>1665</v>
      </c>
      <c r="AU272" s="182" t="s">
        <v>89</v>
      </c>
      <c r="AV272" s="15" t="s">
        <v>247</v>
      </c>
      <c r="AW272" s="15" t="s">
        <v>36</v>
      </c>
      <c r="AX272" s="15" t="s">
        <v>87</v>
      </c>
      <c r="AY272" s="182" t="s">
        <v>248</v>
      </c>
    </row>
    <row r="273" spans="2:65" s="1" customFormat="1" ht="24.2" customHeight="1">
      <c r="B273" s="32"/>
      <c r="C273" s="130" t="s">
        <v>375</v>
      </c>
      <c r="D273" s="130" t="s">
        <v>249</v>
      </c>
      <c r="E273" s="131" t="s">
        <v>1783</v>
      </c>
      <c r="F273" s="132" t="s">
        <v>1784</v>
      </c>
      <c r="G273" s="133" t="s">
        <v>1662</v>
      </c>
      <c r="H273" s="134">
        <v>70.174999999999997</v>
      </c>
      <c r="I273" s="135"/>
      <c r="J273" s="136">
        <f>ROUND(I273*H273,2)</f>
        <v>0</v>
      </c>
      <c r="K273" s="132" t="s">
        <v>1</v>
      </c>
      <c r="L273" s="32"/>
      <c r="M273" s="137" t="s">
        <v>1</v>
      </c>
      <c r="N273" s="138" t="s">
        <v>45</v>
      </c>
      <c r="P273" s="139">
        <f>O273*H273</f>
        <v>0</v>
      </c>
      <c r="Q273" s="139">
        <v>0</v>
      </c>
      <c r="R273" s="139">
        <f>Q273*H273</f>
        <v>0</v>
      </c>
      <c r="S273" s="139">
        <v>0</v>
      </c>
      <c r="T273" s="140">
        <f>S273*H273</f>
        <v>0</v>
      </c>
      <c r="AR273" s="141" t="s">
        <v>264</v>
      </c>
      <c r="AT273" s="141" t="s">
        <v>249</v>
      </c>
      <c r="AU273" s="141" t="s">
        <v>89</v>
      </c>
      <c r="AY273" s="17" t="s">
        <v>248</v>
      </c>
      <c r="BE273" s="142">
        <f>IF(N273="základní",J273,0)</f>
        <v>0</v>
      </c>
      <c r="BF273" s="142">
        <f>IF(N273="snížená",J273,0)</f>
        <v>0</v>
      </c>
      <c r="BG273" s="142">
        <f>IF(N273="zákl. přenesená",J273,0)</f>
        <v>0</v>
      </c>
      <c r="BH273" s="142">
        <f>IF(N273="sníž. přenesená",J273,0)</f>
        <v>0</v>
      </c>
      <c r="BI273" s="142">
        <f>IF(N273="nulová",J273,0)</f>
        <v>0</v>
      </c>
      <c r="BJ273" s="17" t="s">
        <v>87</v>
      </c>
      <c r="BK273" s="142">
        <f>ROUND(I273*H273,2)</f>
        <v>0</v>
      </c>
      <c r="BL273" s="17" t="s">
        <v>264</v>
      </c>
      <c r="BM273" s="141" t="s">
        <v>1785</v>
      </c>
    </row>
    <row r="274" spans="2:65" s="12" customFormat="1" ht="22.5">
      <c r="B274" s="161"/>
      <c r="D274" s="143" t="s">
        <v>1665</v>
      </c>
      <c r="E274" s="162" t="s">
        <v>1</v>
      </c>
      <c r="F274" s="163" t="s">
        <v>1767</v>
      </c>
      <c r="H274" s="162" t="s">
        <v>1</v>
      </c>
      <c r="I274" s="164"/>
      <c r="L274" s="161"/>
      <c r="M274" s="165"/>
      <c r="T274" s="166"/>
      <c r="AT274" s="162" t="s">
        <v>1665</v>
      </c>
      <c r="AU274" s="162" t="s">
        <v>89</v>
      </c>
      <c r="AV274" s="12" t="s">
        <v>87</v>
      </c>
      <c r="AW274" s="12" t="s">
        <v>36</v>
      </c>
      <c r="AX274" s="12" t="s">
        <v>80</v>
      </c>
      <c r="AY274" s="162" t="s">
        <v>248</v>
      </c>
    </row>
    <row r="275" spans="2:65" s="12" customFormat="1">
      <c r="B275" s="161"/>
      <c r="D275" s="143" t="s">
        <v>1665</v>
      </c>
      <c r="E275" s="162" t="s">
        <v>1</v>
      </c>
      <c r="F275" s="163" t="s">
        <v>1774</v>
      </c>
      <c r="H275" s="162" t="s">
        <v>1</v>
      </c>
      <c r="I275" s="164"/>
      <c r="L275" s="161"/>
      <c r="M275" s="165"/>
      <c r="T275" s="166"/>
      <c r="AT275" s="162" t="s">
        <v>1665</v>
      </c>
      <c r="AU275" s="162" t="s">
        <v>89</v>
      </c>
      <c r="AV275" s="12" t="s">
        <v>87</v>
      </c>
      <c r="AW275" s="12" t="s">
        <v>36</v>
      </c>
      <c r="AX275" s="12" t="s">
        <v>80</v>
      </c>
      <c r="AY275" s="162" t="s">
        <v>248</v>
      </c>
    </row>
    <row r="276" spans="2:65" s="13" customFormat="1">
      <c r="B276" s="167"/>
      <c r="D276" s="143" t="s">
        <v>1665</v>
      </c>
      <c r="E276" s="168" t="s">
        <v>1</v>
      </c>
      <c r="F276" s="169" t="s">
        <v>1775</v>
      </c>
      <c r="H276" s="170">
        <v>19.66</v>
      </c>
      <c r="I276" s="171"/>
      <c r="L276" s="167"/>
      <c r="M276" s="172"/>
      <c r="T276" s="173"/>
      <c r="AT276" s="168" t="s">
        <v>1665</v>
      </c>
      <c r="AU276" s="168" t="s">
        <v>89</v>
      </c>
      <c r="AV276" s="13" t="s">
        <v>89</v>
      </c>
      <c r="AW276" s="13" t="s">
        <v>36</v>
      </c>
      <c r="AX276" s="13" t="s">
        <v>80</v>
      </c>
      <c r="AY276" s="168" t="s">
        <v>248</v>
      </c>
    </row>
    <row r="277" spans="2:65" s="13" customFormat="1">
      <c r="B277" s="167"/>
      <c r="D277" s="143" t="s">
        <v>1665</v>
      </c>
      <c r="E277" s="168" t="s">
        <v>1</v>
      </c>
      <c r="F277" s="169" t="s">
        <v>1776</v>
      </c>
      <c r="H277" s="170">
        <v>21.754999999999999</v>
      </c>
      <c r="I277" s="171"/>
      <c r="L277" s="167"/>
      <c r="M277" s="172"/>
      <c r="T277" s="173"/>
      <c r="AT277" s="168" t="s">
        <v>1665</v>
      </c>
      <c r="AU277" s="168" t="s">
        <v>89</v>
      </c>
      <c r="AV277" s="13" t="s">
        <v>89</v>
      </c>
      <c r="AW277" s="13" t="s">
        <v>36</v>
      </c>
      <c r="AX277" s="13" t="s">
        <v>80</v>
      </c>
      <c r="AY277" s="168" t="s">
        <v>248</v>
      </c>
    </row>
    <row r="278" spans="2:65" s="13" customFormat="1">
      <c r="B278" s="167"/>
      <c r="D278" s="143" t="s">
        <v>1665</v>
      </c>
      <c r="E278" s="168" t="s">
        <v>1</v>
      </c>
      <c r="F278" s="169" t="s">
        <v>1777</v>
      </c>
      <c r="H278" s="170">
        <v>22.68</v>
      </c>
      <c r="I278" s="171"/>
      <c r="L278" s="167"/>
      <c r="M278" s="172"/>
      <c r="T278" s="173"/>
      <c r="AT278" s="168" t="s">
        <v>1665</v>
      </c>
      <c r="AU278" s="168" t="s">
        <v>89</v>
      </c>
      <c r="AV278" s="13" t="s">
        <v>89</v>
      </c>
      <c r="AW278" s="13" t="s">
        <v>36</v>
      </c>
      <c r="AX278" s="13" t="s">
        <v>80</v>
      </c>
      <c r="AY278" s="168" t="s">
        <v>248</v>
      </c>
    </row>
    <row r="279" spans="2:65" s="13" customFormat="1">
      <c r="B279" s="167"/>
      <c r="D279" s="143" t="s">
        <v>1665</v>
      </c>
      <c r="E279" s="168" t="s">
        <v>1</v>
      </c>
      <c r="F279" s="169" t="s">
        <v>1778</v>
      </c>
      <c r="H279" s="170">
        <v>6.08</v>
      </c>
      <c r="I279" s="171"/>
      <c r="L279" s="167"/>
      <c r="M279" s="172"/>
      <c r="T279" s="173"/>
      <c r="AT279" s="168" t="s">
        <v>1665</v>
      </c>
      <c r="AU279" s="168" t="s">
        <v>89</v>
      </c>
      <c r="AV279" s="13" t="s">
        <v>89</v>
      </c>
      <c r="AW279" s="13" t="s">
        <v>36</v>
      </c>
      <c r="AX279" s="13" t="s">
        <v>80</v>
      </c>
      <c r="AY279" s="168" t="s">
        <v>248</v>
      </c>
    </row>
    <row r="280" spans="2:65" s="14" customFormat="1">
      <c r="B280" s="174"/>
      <c r="D280" s="143" t="s">
        <v>1665</v>
      </c>
      <c r="E280" s="175" t="s">
        <v>1</v>
      </c>
      <c r="F280" s="176" t="s">
        <v>1668</v>
      </c>
      <c r="H280" s="177">
        <v>70.174999999999997</v>
      </c>
      <c r="I280" s="178"/>
      <c r="L280" s="174"/>
      <c r="M280" s="179"/>
      <c r="T280" s="180"/>
      <c r="AT280" s="175" t="s">
        <v>1665</v>
      </c>
      <c r="AU280" s="175" t="s">
        <v>89</v>
      </c>
      <c r="AV280" s="14" t="s">
        <v>264</v>
      </c>
      <c r="AW280" s="14" t="s">
        <v>36</v>
      </c>
      <c r="AX280" s="14" t="s">
        <v>87</v>
      </c>
      <c r="AY280" s="175" t="s">
        <v>248</v>
      </c>
    </row>
    <row r="281" spans="2:65" s="1" customFormat="1" ht="24.2" customHeight="1">
      <c r="B281" s="32"/>
      <c r="C281" s="130" t="s">
        <v>7</v>
      </c>
      <c r="D281" s="130" t="s">
        <v>249</v>
      </c>
      <c r="E281" s="131" t="s">
        <v>1786</v>
      </c>
      <c r="F281" s="132" t="s">
        <v>1787</v>
      </c>
      <c r="G281" s="133" t="s">
        <v>1662</v>
      </c>
      <c r="H281" s="134">
        <v>488.86500000000001</v>
      </c>
      <c r="I281" s="135"/>
      <c r="J281" s="136">
        <f>ROUND(I281*H281,2)</f>
        <v>0</v>
      </c>
      <c r="K281" s="132" t="s">
        <v>1663</v>
      </c>
      <c r="L281" s="32"/>
      <c r="M281" s="137" t="s">
        <v>1</v>
      </c>
      <c r="N281" s="138" t="s">
        <v>45</v>
      </c>
      <c r="P281" s="139">
        <f>O281*H281</f>
        <v>0</v>
      </c>
      <c r="Q281" s="139">
        <v>2.3630000000000002E-2</v>
      </c>
      <c r="R281" s="139">
        <f>Q281*H281</f>
        <v>11.551879950000002</v>
      </c>
      <c r="S281" s="139">
        <v>0</v>
      </c>
      <c r="T281" s="140">
        <f>S281*H281</f>
        <v>0</v>
      </c>
      <c r="AR281" s="141" t="s">
        <v>264</v>
      </c>
      <c r="AT281" s="141" t="s">
        <v>249</v>
      </c>
      <c r="AU281" s="141" t="s">
        <v>89</v>
      </c>
      <c r="AY281" s="17" t="s">
        <v>248</v>
      </c>
      <c r="BE281" s="142">
        <f>IF(N281="základní",J281,0)</f>
        <v>0</v>
      </c>
      <c r="BF281" s="142">
        <f>IF(N281="snížená",J281,0)</f>
        <v>0</v>
      </c>
      <c r="BG281" s="142">
        <f>IF(N281="zákl. přenesená",J281,0)</f>
        <v>0</v>
      </c>
      <c r="BH281" s="142">
        <f>IF(N281="sníž. přenesená",J281,0)</f>
        <v>0</v>
      </c>
      <c r="BI281" s="142">
        <f>IF(N281="nulová",J281,0)</f>
        <v>0</v>
      </c>
      <c r="BJ281" s="17" t="s">
        <v>87</v>
      </c>
      <c r="BK281" s="142">
        <f>ROUND(I281*H281,2)</f>
        <v>0</v>
      </c>
      <c r="BL281" s="17" t="s">
        <v>264</v>
      </c>
      <c r="BM281" s="141" t="s">
        <v>1788</v>
      </c>
    </row>
    <row r="282" spans="2:65" s="12" customFormat="1" ht="22.5">
      <c r="B282" s="161"/>
      <c r="D282" s="143" t="s">
        <v>1665</v>
      </c>
      <c r="E282" s="162" t="s">
        <v>1</v>
      </c>
      <c r="F282" s="163" t="s">
        <v>1767</v>
      </c>
      <c r="H282" s="162" t="s">
        <v>1</v>
      </c>
      <c r="I282" s="164"/>
      <c r="L282" s="161"/>
      <c r="M282" s="165"/>
      <c r="T282" s="166"/>
      <c r="AT282" s="162" t="s">
        <v>1665</v>
      </c>
      <c r="AU282" s="162" t="s">
        <v>89</v>
      </c>
      <c r="AV282" s="12" t="s">
        <v>87</v>
      </c>
      <c r="AW282" s="12" t="s">
        <v>36</v>
      </c>
      <c r="AX282" s="12" t="s">
        <v>80</v>
      </c>
      <c r="AY282" s="162" t="s">
        <v>248</v>
      </c>
    </row>
    <row r="283" spans="2:65" s="12" customFormat="1">
      <c r="B283" s="161"/>
      <c r="D283" s="143" t="s">
        <v>1665</v>
      </c>
      <c r="E283" s="162" t="s">
        <v>1</v>
      </c>
      <c r="F283" s="163" t="s">
        <v>1789</v>
      </c>
      <c r="H283" s="162" t="s">
        <v>1</v>
      </c>
      <c r="I283" s="164"/>
      <c r="L283" s="161"/>
      <c r="M283" s="165"/>
      <c r="T283" s="166"/>
      <c r="AT283" s="162" t="s">
        <v>1665</v>
      </c>
      <c r="AU283" s="162" t="s">
        <v>89</v>
      </c>
      <c r="AV283" s="12" t="s">
        <v>87</v>
      </c>
      <c r="AW283" s="12" t="s">
        <v>36</v>
      </c>
      <c r="AX283" s="12" t="s">
        <v>80</v>
      </c>
      <c r="AY283" s="162" t="s">
        <v>248</v>
      </c>
    </row>
    <row r="284" spans="2:65" s="12" customFormat="1">
      <c r="B284" s="161"/>
      <c r="D284" s="143" t="s">
        <v>1665</v>
      </c>
      <c r="E284" s="162" t="s">
        <v>1</v>
      </c>
      <c r="F284" s="163" t="s">
        <v>1769</v>
      </c>
      <c r="H284" s="162" t="s">
        <v>1</v>
      </c>
      <c r="I284" s="164"/>
      <c r="L284" s="161"/>
      <c r="M284" s="165"/>
      <c r="T284" s="166"/>
      <c r="AT284" s="162" t="s">
        <v>1665</v>
      </c>
      <c r="AU284" s="162" t="s">
        <v>89</v>
      </c>
      <c r="AV284" s="12" t="s">
        <v>87</v>
      </c>
      <c r="AW284" s="12" t="s">
        <v>36</v>
      </c>
      <c r="AX284" s="12" t="s">
        <v>80</v>
      </c>
      <c r="AY284" s="162" t="s">
        <v>248</v>
      </c>
    </row>
    <row r="285" spans="2:65" s="13" customFormat="1">
      <c r="B285" s="167"/>
      <c r="D285" s="143" t="s">
        <v>1665</v>
      </c>
      <c r="E285" s="168" t="s">
        <v>1</v>
      </c>
      <c r="F285" s="169" t="s">
        <v>1770</v>
      </c>
      <c r="H285" s="170">
        <v>123.755</v>
      </c>
      <c r="I285" s="171"/>
      <c r="L285" s="167"/>
      <c r="M285" s="172"/>
      <c r="T285" s="173"/>
      <c r="AT285" s="168" t="s">
        <v>1665</v>
      </c>
      <c r="AU285" s="168" t="s">
        <v>89</v>
      </c>
      <c r="AV285" s="13" t="s">
        <v>89</v>
      </c>
      <c r="AW285" s="13" t="s">
        <v>36</v>
      </c>
      <c r="AX285" s="13" t="s">
        <v>80</v>
      </c>
      <c r="AY285" s="168" t="s">
        <v>248</v>
      </c>
    </row>
    <row r="286" spans="2:65" s="13" customFormat="1">
      <c r="B286" s="167"/>
      <c r="D286" s="143" t="s">
        <v>1665</v>
      </c>
      <c r="E286" s="168" t="s">
        <v>1</v>
      </c>
      <c r="F286" s="169" t="s">
        <v>1771</v>
      </c>
      <c r="H286" s="170">
        <v>129.04499999999999</v>
      </c>
      <c r="I286" s="171"/>
      <c r="L286" s="167"/>
      <c r="M286" s="172"/>
      <c r="T286" s="173"/>
      <c r="AT286" s="168" t="s">
        <v>1665</v>
      </c>
      <c r="AU286" s="168" t="s">
        <v>89</v>
      </c>
      <c r="AV286" s="13" t="s">
        <v>89</v>
      </c>
      <c r="AW286" s="13" t="s">
        <v>36</v>
      </c>
      <c r="AX286" s="13" t="s">
        <v>80</v>
      </c>
      <c r="AY286" s="168" t="s">
        <v>248</v>
      </c>
    </row>
    <row r="287" spans="2:65" s="13" customFormat="1" ht="22.5">
      <c r="B287" s="167"/>
      <c r="D287" s="143" t="s">
        <v>1665</v>
      </c>
      <c r="E287" s="168" t="s">
        <v>1</v>
      </c>
      <c r="F287" s="169" t="s">
        <v>1772</v>
      </c>
      <c r="H287" s="170">
        <v>114.37</v>
      </c>
      <c r="I287" s="171"/>
      <c r="L287" s="167"/>
      <c r="M287" s="172"/>
      <c r="T287" s="173"/>
      <c r="AT287" s="168" t="s">
        <v>1665</v>
      </c>
      <c r="AU287" s="168" t="s">
        <v>89</v>
      </c>
      <c r="AV287" s="13" t="s">
        <v>89</v>
      </c>
      <c r="AW287" s="13" t="s">
        <v>36</v>
      </c>
      <c r="AX287" s="13" t="s">
        <v>80</v>
      </c>
      <c r="AY287" s="168" t="s">
        <v>248</v>
      </c>
    </row>
    <row r="288" spans="2:65" s="13" customFormat="1">
      <c r="B288" s="167"/>
      <c r="D288" s="143" t="s">
        <v>1665</v>
      </c>
      <c r="E288" s="168" t="s">
        <v>1</v>
      </c>
      <c r="F288" s="169" t="s">
        <v>1773</v>
      </c>
      <c r="H288" s="170">
        <v>51.52</v>
      </c>
      <c r="I288" s="171"/>
      <c r="L288" s="167"/>
      <c r="M288" s="172"/>
      <c r="T288" s="173"/>
      <c r="AT288" s="168" t="s">
        <v>1665</v>
      </c>
      <c r="AU288" s="168" t="s">
        <v>89</v>
      </c>
      <c r="AV288" s="13" t="s">
        <v>89</v>
      </c>
      <c r="AW288" s="13" t="s">
        <v>36</v>
      </c>
      <c r="AX288" s="13" t="s">
        <v>80</v>
      </c>
      <c r="AY288" s="168" t="s">
        <v>248</v>
      </c>
    </row>
    <row r="289" spans="2:65" s="15" customFormat="1">
      <c r="B289" s="181"/>
      <c r="D289" s="143" t="s">
        <v>1665</v>
      </c>
      <c r="E289" s="182" t="s">
        <v>1</v>
      </c>
      <c r="F289" s="183" t="s">
        <v>1683</v>
      </c>
      <c r="H289" s="184">
        <v>418.69</v>
      </c>
      <c r="I289" s="185"/>
      <c r="L289" s="181"/>
      <c r="M289" s="186"/>
      <c r="T289" s="187"/>
      <c r="AT289" s="182" t="s">
        <v>1665</v>
      </c>
      <c r="AU289" s="182" t="s">
        <v>89</v>
      </c>
      <c r="AV289" s="15" t="s">
        <v>247</v>
      </c>
      <c r="AW289" s="15" t="s">
        <v>36</v>
      </c>
      <c r="AX289" s="15" t="s">
        <v>80</v>
      </c>
      <c r="AY289" s="182" t="s">
        <v>248</v>
      </c>
    </row>
    <row r="290" spans="2:65" s="12" customFormat="1">
      <c r="B290" s="161"/>
      <c r="D290" s="143" t="s">
        <v>1665</v>
      </c>
      <c r="E290" s="162" t="s">
        <v>1</v>
      </c>
      <c r="F290" s="163" t="s">
        <v>1790</v>
      </c>
      <c r="H290" s="162" t="s">
        <v>1</v>
      </c>
      <c r="I290" s="164"/>
      <c r="L290" s="161"/>
      <c r="M290" s="165"/>
      <c r="T290" s="166"/>
      <c r="AT290" s="162" t="s">
        <v>1665</v>
      </c>
      <c r="AU290" s="162" t="s">
        <v>89</v>
      </c>
      <c r="AV290" s="12" t="s">
        <v>87</v>
      </c>
      <c r="AW290" s="12" t="s">
        <v>36</v>
      </c>
      <c r="AX290" s="12" t="s">
        <v>80</v>
      </c>
      <c r="AY290" s="162" t="s">
        <v>248</v>
      </c>
    </row>
    <row r="291" spans="2:65" s="12" customFormat="1">
      <c r="B291" s="161"/>
      <c r="D291" s="143" t="s">
        <v>1665</v>
      </c>
      <c r="E291" s="162" t="s">
        <v>1</v>
      </c>
      <c r="F291" s="163" t="s">
        <v>1774</v>
      </c>
      <c r="H291" s="162" t="s">
        <v>1</v>
      </c>
      <c r="I291" s="164"/>
      <c r="L291" s="161"/>
      <c r="M291" s="165"/>
      <c r="T291" s="166"/>
      <c r="AT291" s="162" t="s">
        <v>1665</v>
      </c>
      <c r="AU291" s="162" t="s">
        <v>89</v>
      </c>
      <c r="AV291" s="12" t="s">
        <v>87</v>
      </c>
      <c r="AW291" s="12" t="s">
        <v>36</v>
      </c>
      <c r="AX291" s="12" t="s">
        <v>80</v>
      </c>
      <c r="AY291" s="162" t="s">
        <v>248</v>
      </c>
    </row>
    <row r="292" spans="2:65" s="13" customFormat="1">
      <c r="B292" s="167"/>
      <c r="D292" s="143" t="s">
        <v>1665</v>
      </c>
      <c r="E292" s="168" t="s">
        <v>1</v>
      </c>
      <c r="F292" s="169" t="s">
        <v>1775</v>
      </c>
      <c r="H292" s="170">
        <v>19.66</v>
      </c>
      <c r="I292" s="171"/>
      <c r="L292" s="167"/>
      <c r="M292" s="172"/>
      <c r="T292" s="173"/>
      <c r="AT292" s="168" t="s">
        <v>1665</v>
      </c>
      <c r="AU292" s="168" t="s">
        <v>89</v>
      </c>
      <c r="AV292" s="13" t="s">
        <v>89</v>
      </c>
      <c r="AW292" s="13" t="s">
        <v>36</v>
      </c>
      <c r="AX292" s="13" t="s">
        <v>80</v>
      </c>
      <c r="AY292" s="168" t="s">
        <v>248</v>
      </c>
    </row>
    <row r="293" spans="2:65" s="13" customFormat="1">
      <c r="B293" s="167"/>
      <c r="D293" s="143" t="s">
        <v>1665</v>
      </c>
      <c r="E293" s="168" t="s">
        <v>1</v>
      </c>
      <c r="F293" s="169" t="s">
        <v>1776</v>
      </c>
      <c r="H293" s="170">
        <v>21.754999999999999</v>
      </c>
      <c r="I293" s="171"/>
      <c r="L293" s="167"/>
      <c r="M293" s="172"/>
      <c r="T293" s="173"/>
      <c r="AT293" s="168" t="s">
        <v>1665</v>
      </c>
      <c r="AU293" s="168" t="s">
        <v>89</v>
      </c>
      <c r="AV293" s="13" t="s">
        <v>89</v>
      </c>
      <c r="AW293" s="13" t="s">
        <v>36</v>
      </c>
      <c r="AX293" s="13" t="s">
        <v>80</v>
      </c>
      <c r="AY293" s="168" t="s">
        <v>248</v>
      </c>
    </row>
    <row r="294" spans="2:65" s="13" customFormat="1">
      <c r="B294" s="167"/>
      <c r="D294" s="143" t="s">
        <v>1665</v>
      </c>
      <c r="E294" s="168" t="s">
        <v>1</v>
      </c>
      <c r="F294" s="169" t="s">
        <v>1777</v>
      </c>
      <c r="H294" s="170">
        <v>22.68</v>
      </c>
      <c r="I294" s="171"/>
      <c r="L294" s="167"/>
      <c r="M294" s="172"/>
      <c r="T294" s="173"/>
      <c r="AT294" s="168" t="s">
        <v>1665</v>
      </c>
      <c r="AU294" s="168" t="s">
        <v>89</v>
      </c>
      <c r="AV294" s="13" t="s">
        <v>89</v>
      </c>
      <c r="AW294" s="13" t="s">
        <v>36</v>
      </c>
      <c r="AX294" s="13" t="s">
        <v>80</v>
      </c>
      <c r="AY294" s="168" t="s">
        <v>248</v>
      </c>
    </row>
    <row r="295" spans="2:65" s="13" customFormat="1">
      <c r="B295" s="167"/>
      <c r="D295" s="143" t="s">
        <v>1665</v>
      </c>
      <c r="E295" s="168" t="s">
        <v>1</v>
      </c>
      <c r="F295" s="169" t="s">
        <v>1778</v>
      </c>
      <c r="H295" s="170">
        <v>6.08</v>
      </c>
      <c r="I295" s="171"/>
      <c r="L295" s="167"/>
      <c r="M295" s="172"/>
      <c r="T295" s="173"/>
      <c r="AT295" s="168" t="s">
        <v>1665</v>
      </c>
      <c r="AU295" s="168" t="s">
        <v>89</v>
      </c>
      <c r="AV295" s="13" t="s">
        <v>89</v>
      </c>
      <c r="AW295" s="13" t="s">
        <v>36</v>
      </c>
      <c r="AX295" s="13" t="s">
        <v>80</v>
      </c>
      <c r="AY295" s="168" t="s">
        <v>248</v>
      </c>
    </row>
    <row r="296" spans="2:65" s="15" customFormat="1">
      <c r="B296" s="181"/>
      <c r="D296" s="143" t="s">
        <v>1665</v>
      </c>
      <c r="E296" s="182" t="s">
        <v>1</v>
      </c>
      <c r="F296" s="183" t="s">
        <v>1683</v>
      </c>
      <c r="H296" s="184">
        <v>70.174999999999997</v>
      </c>
      <c r="I296" s="185"/>
      <c r="L296" s="181"/>
      <c r="M296" s="186"/>
      <c r="T296" s="187"/>
      <c r="AT296" s="182" t="s">
        <v>1665</v>
      </c>
      <c r="AU296" s="182" t="s">
        <v>89</v>
      </c>
      <c r="AV296" s="15" t="s">
        <v>247</v>
      </c>
      <c r="AW296" s="15" t="s">
        <v>36</v>
      </c>
      <c r="AX296" s="15" t="s">
        <v>80</v>
      </c>
      <c r="AY296" s="182" t="s">
        <v>248</v>
      </c>
    </row>
    <row r="297" spans="2:65" s="14" customFormat="1">
      <c r="B297" s="174"/>
      <c r="D297" s="143" t="s">
        <v>1665</v>
      </c>
      <c r="E297" s="175" t="s">
        <v>1</v>
      </c>
      <c r="F297" s="176" t="s">
        <v>1668</v>
      </c>
      <c r="H297" s="177">
        <v>488.86500000000001</v>
      </c>
      <c r="I297" s="178"/>
      <c r="L297" s="174"/>
      <c r="M297" s="179"/>
      <c r="T297" s="180"/>
      <c r="AT297" s="175" t="s">
        <v>1665</v>
      </c>
      <c r="AU297" s="175" t="s">
        <v>89</v>
      </c>
      <c r="AV297" s="14" t="s">
        <v>264</v>
      </c>
      <c r="AW297" s="14" t="s">
        <v>36</v>
      </c>
      <c r="AX297" s="14" t="s">
        <v>87</v>
      </c>
      <c r="AY297" s="175" t="s">
        <v>248</v>
      </c>
    </row>
    <row r="298" spans="2:65" s="1" customFormat="1" ht="24.2" customHeight="1">
      <c r="B298" s="32"/>
      <c r="C298" s="130" t="s">
        <v>382</v>
      </c>
      <c r="D298" s="130" t="s">
        <v>249</v>
      </c>
      <c r="E298" s="131" t="s">
        <v>1791</v>
      </c>
      <c r="F298" s="132" t="s">
        <v>1792</v>
      </c>
      <c r="G298" s="133" t="s">
        <v>1662</v>
      </c>
      <c r="H298" s="134">
        <v>418.69</v>
      </c>
      <c r="I298" s="135"/>
      <c r="J298" s="136">
        <f>ROUND(I298*H298,2)</f>
        <v>0</v>
      </c>
      <c r="K298" s="132" t="s">
        <v>1663</v>
      </c>
      <c r="L298" s="32"/>
      <c r="M298" s="137" t="s">
        <v>1</v>
      </c>
      <c r="N298" s="138" t="s">
        <v>45</v>
      </c>
      <c r="P298" s="139">
        <f>O298*H298</f>
        <v>0</v>
      </c>
      <c r="Q298" s="139">
        <v>2.5000000000000001E-2</v>
      </c>
      <c r="R298" s="139">
        <f>Q298*H298</f>
        <v>10.46725</v>
      </c>
      <c r="S298" s="139">
        <v>0</v>
      </c>
      <c r="T298" s="140">
        <f>S298*H298</f>
        <v>0</v>
      </c>
      <c r="AR298" s="141" t="s">
        <v>264</v>
      </c>
      <c r="AT298" s="141" t="s">
        <v>249</v>
      </c>
      <c r="AU298" s="141" t="s">
        <v>89</v>
      </c>
      <c r="AY298" s="17" t="s">
        <v>248</v>
      </c>
      <c r="BE298" s="142">
        <f>IF(N298="základní",J298,0)</f>
        <v>0</v>
      </c>
      <c r="BF298" s="142">
        <f>IF(N298="snížená",J298,0)</f>
        <v>0</v>
      </c>
      <c r="BG298" s="142">
        <f>IF(N298="zákl. přenesená",J298,0)</f>
        <v>0</v>
      </c>
      <c r="BH298" s="142">
        <f>IF(N298="sníž. přenesená",J298,0)</f>
        <v>0</v>
      </c>
      <c r="BI298" s="142">
        <f>IF(N298="nulová",J298,0)</f>
        <v>0</v>
      </c>
      <c r="BJ298" s="17" t="s">
        <v>87</v>
      </c>
      <c r="BK298" s="142">
        <f>ROUND(I298*H298,2)</f>
        <v>0</v>
      </c>
      <c r="BL298" s="17" t="s">
        <v>264</v>
      </c>
      <c r="BM298" s="141" t="s">
        <v>1793</v>
      </c>
    </row>
    <row r="299" spans="2:65" s="12" customFormat="1" ht="22.5">
      <c r="B299" s="161"/>
      <c r="D299" s="143" t="s">
        <v>1665</v>
      </c>
      <c r="E299" s="162" t="s">
        <v>1</v>
      </c>
      <c r="F299" s="163" t="s">
        <v>1767</v>
      </c>
      <c r="H299" s="162" t="s">
        <v>1</v>
      </c>
      <c r="I299" s="164"/>
      <c r="L299" s="161"/>
      <c r="M299" s="165"/>
      <c r="T299" s="166"/>
      <c r="AT299" s="162" t="s">
        <v>1665</v>
      </c>
      <c r="AU299" s="162" t="s">
        <v>89</v>
      </c>
      <c r="AV299" s="12" t="s">
        <v>87</v>
      </c>
      <c r="AW299" s="12" t="s">
        <v>36</v>
      </c>
      <c r="AX299" s="12" t="s">
        <v>80</v>
      </c>
      <c r="AY299" s="162" t="s">
        <v>248</v>
      </c>
    </row>
    <row r="300" spans="2:65" s="12" customFormat="1">
      <c r="B300" s="161"/>
      <c r="D300" s="143" t="s">
        <v>1665</v>
      </c>
      <c r="E300" s="162" t="s">
        <v>1</v>
      </c>
      <c r="F300" s="163" t="s">
        <v>1794</v>
      </c>
      <c r="H300" s="162" t="s">
        <v>1</v>
      </c>
      <c r="I300" s="164"/>
      <c r="L300" s="161"/>
      <c r="M300" s="165"/>
      <c r="T300" s="166"/>
      <c r="AT300" s="162" t="s">
        <v>1665</v>
      </c>
      <c r="AU300" s="162" t="s">
        <v>89</v>
      </c>
      <c r="AV300" s="12" t="s">
        <v>87</v>
      </c>
      <c r="AW300" s="12" t="s">
        <v>36</v>
      </c>
      <c r="AX300" s="12" t="s">
        <v>80</v>
      </c>
      <c r="AY300" s="162" t="s">
        <v>248</v>
      </c>
    </row>
    <row r="301" spans="2:65" s="13" customFormat="1">
      <c r="B301" s="167"/>
      <c r="D301" s="143" t="s">
        <v>1665</v>
      </c>
      <c r="E301" s="168" t="s">
        <v>1</v>
      </c>
      <c r="F301" s="169" t="s">
        <v>1770</v>
      </c>
      <c r="H301" s="170">
        <v>123.755</v>
      </c>
      <c r="I301" s="171"/>
      <c r="L301" s="167"/>
      <c r="M301" s="172"/>
      <c r="T301" s="173"/>
      <c r="AT301" s="168" t="s">
        <v>1665</v>
      </c>
      <c r="AU301" s="168" t="s">
        <v>89</v>
      </c>
      <c r="AV301" s="13" t="s">
        <v>89</v>
      </c>
      <c r="AW301" s="13" t="s">
        <v>36</v>
      </c>
      <c r="AX301" s="13" t="s">
        <v>80</v>
      </c>
      <c r="AY301" s="168" t="s">
        <v>248</v>
      </c>
    </row>
    <row r="302" spans="2:65" s="13" customFormat="1">
      <c r="B302" s="167"/>
      <c r="D302" s="143" t="s">
        <v>1665</v>
      </c>
      <c r="E302" s="168" t="s">
        <v>1</v>
      </c>
      <c r="F302" s="169" t="s">
        <v>1771</v>
      </c>
      <c r="H302" s="170">
        <v>129.04499999999999</v>
      </c>
      <c r="I302" s="171"/>
      <c r="L302" s="167"/>
      <c r="M302" s="172"/>
      <c r="T302" s="173"/>
      <c r="AT302" s="168" t="s">
        <v>1665</v>
      </c>
      <c r="AU302" s="168" t="s">
        <v>89</v>
      </c>
      <c r="AV302" s="13" t="s">
        <v>89</v>
      </c>
      <c r="AW302" s="13" t="s">
        <v>36</v>
      </c>
      <c r="AX302" s="13" t="s">
        <v>80</v>
      </c>
      <c r="AY302" s="168" t="s">
        <v>248</v>
      </c>
    </row>
    <row r="303" spans="2:65" s="13" customFormat="1" ht="22.5">
      <c r="B303" s="167"/>
      <c r="D303" s="143" t="s">
        <v>1665</v>
      </c>
      <c r="E303" s="168" t="s">
        <v>1</v>
      </c>
      <c r="F303" s="169" t="s">
        <v>1772</v>
      </c>
      <c r="H303" s="170">
        <v>114.37</v>
      </c>
      <c r="I303" s="171"/>
      <c r="L303" s="167"/>
      <c r="M303" s="172"/>
      <c r="T303" s="173"/>
      <c r="AT303" s="168" t="s">
        <v>1665</v>
      </c>
      <c r="AU303" s="168" t="s">
        <v>89</v>
      </c>
      <c r="AV303" s="13" t="s">
        <v>89</v>
      </c>
      <c r="AW303" s="13" t="s">
        <v>36</v>
      </c>
      <c r="AX303" s="13" t="s">
        <v>80</v>
      </c>
      <c r="AY303" s="168" t="s">
        <v>248</v>
      </c>
    </row>
    <row r="304" spans="2:65" s="13" customFormat="1">
      <c r="B304" s="167"/>
      <c r="D304" s="143" t="s">
        <v>1665</v>
      </c>
      <c r="E304" s="168" t="s">
        <v>1</v>
      </c>
      <c r="F304" s="169" t="s">
        <v>1773</v>
      </c>
      <c r="H304" s="170">
        <v>51.52</v>
      </c>
      <c r="I304" s="171"/>
      <c r="L304" s="167"/>
      <c r="M304" s="172"/>
      <c r="T304" s="173"/>
      <c r="AT304" s="168" t="s">
        <v>1665</v>
      </c>
      <c r="AU304" s="168" t="s">
        <v>89</v>
      </c>
      <c r="AV304" s="13" t="s">
        <v>89</v>
      </c>
      <c r="AW304" s="13" t="s">
        <v>36</v>
      </c>
      <c r="AX304" s="13" t="s">
        <v>80</v>
      </c>
      <c r="AY304" s="168" t="s">
        <v>248</v>
      </c>
    </row>
    <row r="305" spans="2:65" s="14" customFormat="1">
      <c r="B305" s="174"/>
      <c r="D305" s="143" t="s">
        <v>1665</v>
      </c>
      <c r="E305" s="175" t="s">
        <v>1</v>
      </c>
      <c r="F305" s="176" t="s">
        <v>1668</v>
      </c>
      <c r="H305" s="177">
        <v>418.69</v>
      </c>
      <c r="I305" s="178"/>
      <c r="L305" s="174"/>
      <c r="M305" s="179"/>
      <c r="T305" s="180"/>
      <c r="AT305" s="175" t="s">
        <v>1665</v>
      </c>
      <c r="AU305" s="175" t="s">
        <v>89</v>
      </c>
      <c r="AV305" s="14" t="s">
        <v>264</v>
      </c>
      <c r="AW305" s="14" t="s">
        <v>36</v>
      </c>
      <c r="AX305" s="14" t="s">
        <v>87</v>
      </c>
      <c r="AY305" s="175" t="s">
        <v>248</v>
      </c>
    </row>
    <row r="306" spans="2:65" s="1" customFormat="1" ht="24.2" customHeight="1">
      <c r="B306" s="32"/>
      <c r="C306" s="130" t="s">
        <v>386</v>
      </c>
      <c r="D306" s="130" t="s">
        <v>249</v>
      </c>
      <c r="E306" s="131" t="s">
        <v>1795</v>
      </c>
      <c r="F306" s="132" t="s">
        <v>1796</v>
      </c>
      <c r="G306" s="133" t="s">
        <v>1662</v>
      </c>
      <c r="H306" s="134">
        <v>70.174999999999997</v>
      </c>
      <c r="I306" s="135"/>
      <c r="J306" s="136">
        <f>ROUND(I306*H306,2)</f>
        <v>0</v>
      </c>
      <c r="K306" s="132" t="s">
        <v>1663</v>
      </c>
      <c r="L306" s="32"/>
      <c r="M306" s="137" t="s">
        <v>1</v>
      </c>
      <c r="N306" s="138" t="s">
        <v>45</v>
      </c>
      <c r="P306" s="139">
        <f>O306*H306</f>
        <v>0</v>
      </c>
      <c r="Q306" s="139">
        <v>3.63E-3</v>
      </c>
      <c r="R306" s="139">
        <f>Q306*H306</f>
        <v>0.25473524999999997</v>
      </c>
      <c r="S306" s="139">
        <v>0</v>
      </c>
      <c r="T306" s="140">
        <f>S306*H306</f>
        <v>0</v>
      </c>
      <c r="AR306" s="141" t="s">
        <v>264</v>
      </c>
      <c r="AT306" s="141" t="s">
        <v>249</v>
      </c>
      <c r="AU306" s="141" t="s">
        <v>89</v>
      </c>
      <c r="AY306" s="17" t="s">
        <v>248</v>
      </c>
      <c r="BE306" s="142">
        <f>IF(N306="základní",J306,0)</f>
        <v>0</v>
      </c>
      <c r="BF306" s="142">
        <f>IF(N306="snížená",J306,0)</f>
        <v>0</v>
      </c>
      <c r="BG306" s="142">
        <f>IF(N306="zákl. přenesená",J306,0)</f>
        <v>0</v>
      </c>
      <c r="BH306" s="142">
        <f>IF(N306="sníž. přenesená",J306,0)</f>
        <v>0</v>
      </c>
      <c r="BI306" s="142">
        <f>IF(N306="nulová",J306,0)</f>
        <v>0</v>
      </c>
      <c r="BJ306" s="17" t="s">
        <v>87</v>
      </c>
      <c r="BK306" s="142">
        <f>ROUND(I306*H306,2)</f>
        <v>0</v>
      </c>
      <c r="BL306" s="17" t="s">
        <v>264</v>
      </c>
      <c r="BM306" s="141" t="s">
        <v>1797</v>
      </c>
    </row>
    <row r="307" spans="2:65" s="12" customFormat="1" ht="22.5">
      <c r="B307" s="161"/>
      <c r="D307" s="143" t="s">
        <v>1665</v>
      </c>
      <c r="E307" s="162" t="s">
        <v>1</v>
      </c>
      <c r="F307" s="163" t="s">
        <v>1767</v>
      </c>
      <c r="H307" s="162" t="s">
        <v>1</v>
      </c>
      <c r="I307" s="164"/>
      <c r="L307" s="161"/>
      <c r="M307" s="165"/>
      <c r="T307" s="166"/>
      <c r="AT307" s="162" t="s">
        <v>1665</v>
      </c>
      <c r="AU307" s="162" t="s">
        <v>89</v>
      </c>
      <c r="AV307" s="12" t="s">
        <v>87</v>
      </c>
      <c r="AW307" s="12" t="s">
        <v>36</v>
      </c>
      <c r="AX307" s="12" t="s">
        <v>80</v>
      </c>
      <c r="AY307" s="162" t="s">
        <v>248</v>
      </c>
    </row>
    <row r="308" spans="2:65" s="12" customFormat="1">
      <c r="B308" s="161"/>
      <c r="D308" s="143" t="s">
        <v>1665</v>
      </c>
      <c r="E308" s="162" t="s">
        <v>1</v>
      </c>
      <c r="F308" s="163" t="s">
        <v>1774</v>
      </c>
      <c r="H308" s="162" t="s">
        <v>1</v>
      </c>
      <c r="I308" s="164"/>
      <c r="L308" s="161"/>
      <c r="M308" s="165"/>
      <c r="T308" s="166"/>
      <c r="AT308" s="162" t="s">
        <v>1665</v>
      </c>
      <c r="AU308" s="162" t="s">
        <v>89</v>
      </c>
      <c r="AV308" s="12" t="s">
        <v>87</v>
      </c>
      <c r="AW308" s="12" t="s">
        <v>36</v>
      </c>
      <c r="AX308" s="12" t="s">
        <v>80</v>
      </c>
      <c r="AY308" s="162" t="s">
        <v>248</v>
      </c>
    </row>
    <row r="309" spans="2:65" s="13" customFormat="1">
      <c r="B309" s="167"/>
      <c r="D309" s="143" t="s">
        <v>1665</v>
      </c>
      <c r="E309" s="168" t="s">
        <v>1</v>
      </c>
      <c r="F309" s="169" t="s">
        <v>1775</v>
      </c>
      <c r="H309" s="170">
        <v>19.66</v>
      </c>
      <c r="I309" s="171"/>
      <c r="L309" s="167"/>
      <c r="M309" s="172"/>
      <c r="T309" s="173"/>
      <c r="AT309" s="168" t="s">
        <v>1665</v>
      </c>
      <c r="AU309" s="168" t="s">
        <v>89</v>
      </c>
      <c r="AV309" s="13" t="s">
        <v>89</v>
      </c>
      <c r="AW309" s="13" t="s">
        <v>36</v>
      </c>
      <c r="AX309" s="13" t="s">
        <v>80</v>
      </c>
      <c r="AY309" s="168" t="s">
        <v>248</v>
      </c>
    </row>
    <row r="310" spans="2:65" s="13" customFormat="1">
      <c r="B310" s="167"/>
      <c r="D310" s="143" t="s">
        <v>1665</v>
      </c>
      <c r="E310" s="168" t="s">
        <v>1</v>
      </c>
      <c r="F310" s="169" t="s">
        <v>1776</v>
      </c>
      <c r="H310" s="170">
        <v>21.754999999999999</v>
      </c>
      <c r="I310" s="171"/>
      <c r="L310" s="167"/>
      <c r="M310" s="172"/>
      <c r="T310" s="173"/>
      <c r="AT310" s="168" t="s">
        <v>1665</v>
      </c>
      <c r="AU310" s="168" t="s">
        <v>89</v>
      </c>
      <c r="AV310" s="13" t="s">
        <v>89</v>
      </c>
      <c r="AW310" s="13" t="s">
        <v>36</v>
      </c>
      <c r="AX310" s="13" t="s">
        <v>80</v>
      </c>
      <c r="AY310" s="168" t="s">
        <v>248</v>
      </c>
    </row>
    <row r="311" spans="2:65" s="13" customFormat="1">
      <c r="B311" s="167"/>
      <c r="D311" s="143" t="s">
        <v>1665</v>
      </c>
      <c r="E311" s="168" t="s">
        <v>1</v>
      </c>
      <c r="F311" s="169" t="s">
        <v>1777</v>
      </c>
      <c r="H311" s="170">
        <v>22.68</v>
      </c>
      <c r="I311" s="171"/>
      <c r="L311" s="167"/>
      <c r="M311" s="172"/>
      <c r="T311" s="173"/>
      <c r="AT311" s="168" t="s">
        <v>1665</v>
      </c>
      <c r="AU311" s="168" t="s">
        <v>89</v>
      </c>
      <c r="AV311" s="13" t="s">
        <v>89</v>
      </c>
      <c r="AW311" s="13" t="s">
        <v>36</v>
      </c>
      <c r="AX311" s="13" t="s">
        <v>80</v>
      </c>
      <c r="AY311" s="168" t="s">
        <v>248</v>
      </c>
    </row>
    <row r="312" spans="2:65" s="13" customFormat="1">
      <c r="B312" s="167"/>
      <c r="D312" s="143" t="s">
        <v>1665</v>
      </c>
      <c r="E312" s="168" t="s">
        <v>1</v>
      </c>
      <c r="F312" s="169" t="s">
        <v>1778</v>
      </c>
      <c r="H312" s="170">
        <v>6.08</v>
      </c>
      <c r="I312" s="171"/>
      <c r="L312" s="167"/>
      <c r="M312" s="172"/>
      <c r="T312" s="173"/>
      <c r="AT312" s="168" t="s">
        <v>1665</v>
      </c>
      <c r="AU312" s="168" t="s">
        <v>89</v>
      </c>
      <c r="AV312" s="13" t="s">
        <v>89</v>
      </c>
      <c r="AW312" s="13" t="s">
        <v>36</v>
      </c>
      <c r="AX312" s="13" t="s">
        <v>80</v>
      </c>
      <c r="AY312" s="168" t="s">
        <v>248</v>
      </c>
    </row>
    <row r="313" spans="2:65" s="14" customFormat="1">
      <c r="B313" s="174"/>
      <c r="D313" s="143" t="s">
        <v>1665</v>
      </c>
      <c r="E313" s="175" t="s">
        <v>1</v>
      </c>
      <c r="F313" s="176" t="s">
        <v>1668</v>
      </c>
      <c r="H313" s="177">
        <v>70.174999999999997</v>
      </c>
      <c r="I313" s="178"/>
      <c r="L313" s="174"/>
      <c r="M313" s="179"/>
      <c r="T313" s="180"/>
      <c r="AT313" s="175" t="s">
        <v>1665</v>
      </c>
      <c r="AU313" s="175" t="s">
        <v>89</v>
      </c>
      <c r="AV313" s="14" t="s">
        <v>264</v>
      </c>
      <c r="AW313" s="14" t="s">
        <v>36</v>
      </c>
      <c r="AX313" s="14" t="s">
        <v>87</v>
      </c>
      <c r="AY313" s="175" t="s">
        <v>248</v>
      </c>
    </row>
    <row r="314" spans="2:65" s="1" customFormat="1" ht="33" customHeight="1">
      <c r="B314" s="32"/>
      <c r="C314" s="130" t="s">
        <v>390</v>
      </c>
      <c r="D314" s="130" t="s">
        <v>249</v>
      </c>
      <c r="E314" s="131" t="s">
        <v>1798</v>
      </c>
      <c r="F314" s="132" t="s">
        <v>1799</v>
      </c>
      <c r="G314" s="133" t="s">
        <v>1671</v>
      </c>
      <c r="H314" s="134">
        <v>11.88</v>
      </c>
      <c r="I314" s="135"/>
      <c r="J314" s="136">
        <f>ROUND(I314*H314,2)</f>
        <v>0</v>
      </c>
      <c r="K314" s="132" t="s">
        <v>1663</v>
      </c>
      <c r="L314" s="32"/>
      <c r="M314" s="137" t="s">
        <v>1</v>
      </c>
      <c r="N314" s="138" t="s">
        <v>45</v>
      </c>
      <c r="P314" s="139">
        <f>O314*H314</f>
        <v>0</v>
      </c>
      <c r="Q314" s="139">
        <v>2.5018699999999998</v>
      </c>
      <c r="R314" s="139">
        <f>Q314*H314</f>
        <v>29.722215599999998</v>
      </c>
      <c r="S314" s="139">
        <v>0</v>
      </c>
      <c r="T314" s="140">
        <f>S314*H314</f>
        <v>0</v>
      </c>
      <c r="AR314" s="141" t="s">
        <v>264</v>
      </c>
      <c r="AT314" s="141" t="s">
        <v>249</v>
      </c>
      <c r="AU314" s="141" t="s">
        <v>89</v>
      </c>
      <c r="AY314" s="17" t="s">
        <v>248</v>
      </c>
      <c r="BE314" s="142">
        <f>IF(N314="základní",J314,0)</f>
        <v>0</v>
      </c>
      <c r="BF314" s="142">
        <f>IF(N314="snížená",J314,0)</f>
        <v>0</v>
      </c>
      <c r="BG314" s="142">
        <f>IF(N314="zákl. přenesená",J314,0)</f>
        <v>0</v>
      </c>
      <c r="BH314" s="142">
        <f>IF(N314="sníž. přenesená",J314,0)</f>
        <v>0</v>
      </c>
      <c r="BI314" s="142">
        <f>IF(N314="nulová",J314,0)</f>
        <v>0</v>
      </c>
      <c r="BJ314" s="17" t="s">
        <v>87</v>
      </c>
      <c r="BK314" s="142">
        <f>ROUND(I314*H314,2)</f>
        <v>0</v>
      </c>
      <c r="BL314" s="17" t="s">
        <v>264</v>
      </c>
      <c r="BM314" s="141" t="s">
        <v>1800</v>
      </c>
    </row>
    <row r="315" spans="2:65" s="12" customFormat="1">
      <c r="B315" s="161"/>
      <c r="D315" s="143" t="s">
        <v>1665</v>
      </c>
      <c r="E315" s="162" t="s">
        <v>1</v>
      </c>
      <c r="F315" s="163" t="s">
        <v>1679</v>
      </c>
      <c r="H315" s="162" t="s">
        <v>1</v>
      </c>
      <c r="I315" s="164"/>
      <c r="L315" s="161"/>
      <c r="M315" s="165"/>
      <c r="T315" s="166"/>
      <c r="AT315" s="162" t="s">
        <v>1665</v>
      </c>
      <c r="AU315" s="162" t="s">
        <v>89</v>
      </c>
      <c r="AV315" s="12" t="s">
        <v>87</v>
      </c>
      <c r="AW315" s="12" t="s">
        <v>36</v>
      </c>
      <c r="AX315" s="12" t="s">
        <v>80</v>
      </c>
      <c r="AY315" s="162" t="s">
        <v>248</v>
      </c>
    </row>
    <row r="316" spans="2:65" s="13" customFormat="1" ht="22.5">
      <c r="B316" s="167"/>
      <c r="D316" s="143" t="s">
        <v>1665</v>
      </c>
      <c r="E316" s="168" t="s">
        <v>1</v>
      </c>
      <c r="F316" s="169" t="s">
        <v>1801</v>
      </c>
      <c r="H316" s="170">
        <v>0.73299999999999998</v>
      </c>
      <c r="I316" s="171"/>
      <c r="L316" s="167"/>
      <c r="M316" s="172"/>
      <c r="T316" s="173"/>
      <c r="AT316" s="168" t="s">
        <v>1665</v>
      </c>
      <c r="AU316" s="168" t="s">
        <v>89</v>
      </c>
      <c r="AV316" s="13" t="s">
        <v>89</v>
      </c>
      <c r="AW316" s="13" t="s">
        <v>36</v>
      </c>
      <c r="AX316" s="13" t="s">
        <v>80</v>
      </c>
      <c r="AY316" s="168" t="s">
        <v>248</v>
      </c>
    </row>
    <row r="317" spans="2:65" s="13" customFormat="1" ht="22.5">
      <c r="B317" s="167"/>
      <c r="D317" s="143" t="s">
        <v>1665</v>
      </c>
      <c r="E317" s="168" t="s">
        <v>1</v>
      </c>
      <c r="F317" s="169" t="s">
        <v>1802</v>
      </c>
      <c r="H317" s="170">
        <v>1.022</v>
      </c>
      <c r="I317" s="171"/>
      <c r="L317" s="167"/>
      <c r="M317" s="172"/>
      <c r="T317" s="173"/>
      <c r="AT317" s="168" t="s">
        <v>1665</v>
      </c>
      <c r="AU317" s="168" t="s">
        <v>89</v>
      </c>
      <c r="AV317" s="13" t="s">
        <v>89</v>
      </c>
      <c r="AW317" s="13" t="s">
        <v>36</v>
      </c>
      <c r="AX317" s="13" t="s">
        <v>80</v>
      </c>
      <c r="AY317" s="168" t="s">
        <v>248</v>
      </c>
    </row>
    <row r="318" spans="2:65" s="13" customFormat="1" ht="22.5">
      <c r="B318" s="167"/>
      <c r="D318" s="143" t="s">
        <v>1665</v>
      </c>
      <c r="E318" s="168" t="s">
        <v>1</v>
      </c>
      <c r="F318" s="169" t="s">
        <v>1803</v>
      </c>
      <c r="H318" s="170">
        <v>0.95499999999999996</v>
      </c>
      <c r="I318" s="171"/>
      <c r="L318" s="167"/>
      <c r="M318" s="172"/>
      <c r="T318" s="173"/>
      <c r="AT318" s="168" t="s">
        <v>1665</v>
      </c>
      <c r="AU318" s="168" t="s">
        <v>89</v>
      </c>
      <c r="AV318" s="13" t="s">
        <v>89</v>
      </c>
      <c r="AW318" s="13" t="s">
        <v>36</v>
      </c>
      <c r="AX318" s="13" t="s">
        <v>80</v>
      </c>
      <c r="AY318" s="168" t="s">
        <v>248</v>
      </c>
    </row>
    <row r="319" spans="2:65" s="13" customFormat="1">
      <c r="B319" s="167"/>
      <c r="D319" s="143" t="s">
        <v>1665</v>
      </c>
      <c r="E319" s="168" t="s">
        <v>1</v>
      </c>
      <c r="F319" s="169" t="s">
        <v>1804</v>
      </c>
      <c r="H319" s="170">
        <v>9.17</v>
      </c>
      <c r="I319" s="171"/>
      <c r="L319" s="167"/>
      <c r="M319" s="172"/>
      <c r="T319" s="173"/>
      <c r="AT319" s="168" t="s">
        <v>1665</v>
      </c>
      <c r="AU319" s="168" t="s">
        <v>89</v>
      </c>
      <c r="AV319" s="13" t="s">
        <v>89</v>
      </c>
      <c r="AW319" s="13" t="s">
        <v>36</v>
      </c>
      <c r="AX319" s="13" t="s">
        <v>80</v>
      </c>
      <c r="AY319" s="168" t="s">
        <v>248</v>
      </c>
    </row>
    <row r="320" spans="2:65" s="14" customFormat="1">
      <c r="B320" s="174"/>
      <c r="D320" s="143" t="s">
        <v>1665</v>
      </c>
      <c r="E320" s="175" t="s">
        <v>1</v>
      </c>
      <c r="F320" s="176" t="s">
        <v>1668</v>
      </c>
      <c r="H320" s="177">
        <v>11.88</v>
      </c>
      <c r="I320" s="178"/>
      <c r="L320" s="174"/>
      <c r="M320" s="179"/>
      <c r="T320" s="180"/>
      <c r="AT320" s="175" t="s">
        <v>1665</v>
      </c>
      <c r="AU320" s="175" t="s">
        <v>89</v>
      </c>
      <c r="AV320" s="14" t="s">
        <v>264</v>
      </c>
      <c r="AW320" s="14" t="s">
        <v>36</v>
      </c>
      <c r="AX320" s="14" t="s">
        <v>87</v>
      </c>
      <c r="AY320" s="175" t="s">
        <v>248</v>
      </c>
    </row>
    <row r="321" spans="2:65" s="1" customFormat="1" ht="24.2" customHeight="1">
      <c r="B321" s="32"/>
      <c r="C321" s="130" t="s">
        <v>394</v>
      </c>
      <c r="D321" s="130" t="s">
        <v>249</v>
      </c>
      <c r="E321" s="131" t="s">
        <v>1805</v>
      </c>
      <c r="F321" s="132" t="s">
        <v>1806</v>
      </c>
      <c r="G321" s="133" t="s">
        <v>1671</v>
      </c>
      <c r="H321" s="134">
        <v>9.17</v>
      </c>
      <c r="I321" s="135"/>
      <c r="J321" s="136">
        <f>ROUND(I321*H321,2)</f>
        <v>0</v>
      </c>
      <c r="K321" s="132" t="s">
        <v>1663</v>
      </c>
      <c r="L321" s="32"/>
      <c r="M321" s="137" t="s">
        <v>1</v>
      </c>
      <c r="N321" s="138" t="s">
        <v>45</v>
      </c>
      <c r="P321" s="139">
        <f>O321*H321</f>
        <v>0</v>
      </c>
      <c r="Q321" s="139">
        <v>0</v>
      </c>
      <c r="R321" s="139">
        <f>Q321*H321</f>
        <v>0</v>
      </c>
      <c r="S321" s="139">
        <v>0</v>
      </c>
      <c r="T321" s="140">
        <f>S321*H321</f>
        <v>0</v>
      </c>
      <c r="AR321" s="141" t="s">
        <v>264</v>
      </c>
      <c r="AT321" s="141" t="s">
        <v>249</v>
      </c>
      <c r="AU321" s="141" t="s">
        <v>89</v>
      </c>
      <c r="AY321" s="17" t="s">
        <v>248</v>
      </c>
      <c r="BE321" s="142">
        <f>IF(N321="základní",J321,0)</f>
        <v>0</v>
      </c>
      <c r="BF321" s="142">
        <f>IF(N321="snížená",J321,0)</f>
        <v>0</v>
      </c>
      <c r="BG321" s="142">
        <f>IF(N321="zákl. přenesená",J321,0)</f>
        <v>0</v>
      </c>
      <c r="BH321" s="142">
        <f>IF(N321="sníž. přenesená",J321,0)</f>
        <v>0</v>
      </c>
      <c r="BI321" s="142">
        <f>IF(N321="nulová",J321,0)</f>
        <v>0</v>
      </c>
      <c r="BJ321" s="17" t="s">
        <v>87</v>
      </c>
      <c r="BK321" s="142">
        <f>ROUND(I321*H321,2)</f>
        <v>0</v>
      </c>
      <c r="BL321" s="17" t="s">
        <v>264</v>
      </c>
      <c r="BM321" s="141" t="s">
        <v>1807</v>
      </c>
    </row>
    <row r="322" spans="2:65" s="12" customFormat="1">
      <c r="B322" s="161"/>
      <c r="D322" s="143" t="s">
        <v>1665</v>
      </c>
      <c r="E322" s="162" t="s">
        <v>1</v>
      </c>
      <c r="F322" s="163" t="s">
        <v>1679</v>
      </c>
      <c r="H322" s="162" t="s">
        <v>1</v>
      </c>
      <c r="I322" s="164"/>
      <c r="L322" s="161"/>
      <c r="M322" s="165"/>
      <c r="T322" s="166"/>
      <c r="AT322" s="162" t="s">
        <v>1665</v>
      </c>
      <c r="AU322" s="162" t="s">
        <v>89</v>
      </c>
      <c r="AV322" s="12" t="s">
        <v>87</v>
      </c>
      <c r="AW322" s="12" t="s">
        <v>36</v>
      </c>
      <c r="AX322" s="12" t="s">
        <v>80</v>
      </c>
      <c r="AY322" s="162" t="s">
        <v>248</v>
      </c>
    </row>
    <row r="323" spans="2:65" s="13" customFormat="1" ht="22.5">
      <c r="B323" s="167"/>
      <c r="D323" s="143" t="s">
        <v>1665</v>
      </c>
      <c r="E323" s="168" t="s">
        <v>1</v>
      </c>
      <c r="F323" s="169" t="s">
        <v>1808</v>
      </c>
      <c r="H323" s="170">
        <v>9.17</v>
      </c>
      <c r="I323" s="171"/>
      <c r="L323" s="167"/>
      <c r="M323" s="172"/>
      <c r="T323" s="173"/>
      <c r="AT323" s="168" t="s">
        <v>1665</v>
      </c>
      <c r="AU323" s="168" t="s">
        <v>89</v>
      </c>
      <c r="AV323" s="13" t="s">
        <v>89</v>
      </c>
      <c r="AW323" s="13" t="s">
        <v>36</v>
      </c>
      <c r="AX323" s="13" t="s">
        <v>80</v>
      </c>
      <c r="AY323" s="168" t="s">
        <v>248</v>
      </c>
    </row>
    <row r="324" spans="2:65" s="14" customFormat="1">
      <c r="B324" s="174"/>
      <c r="D324" s="143" t="s">
        <v>1665</v>
      </c>
      <c r="E324" s="175" t="s">
        <v>1</v>
      </c>
      <c r="F324" s="176" t="s">
        <v>1668</v>
      </c>
      <c r="H324" s="177">
        <v>9.17</v>
      </c>
      <c r="I324" s="178"/>
      <c r="L324" s="174"/>
      <c r="M324" s="179"/>
      <c r="T324" s="180"/>
      <c r="AT324" s="175" t="s">
        <v>1665</v>
      </c>
      <c r="AU324" s="175" t="s">
        <v>89</v>
      </c>
      <c r="AV324" s="14" t="s">
        <v>264</v>
      </c>
      <c r="AW324" s="14" t="s">
        <v>36</v>
      </c>
      <c r="AX324" s="14" t="s">
        <v>87</v>
      </c>
      <c r="AY324" s="175" t="s">
        <v>248</v>
      </c>
    </row>
    <row r="325" spans="2:65" s="1" customFormat="1" ht="33" customHeight="1">
      <c r="B325" s="32"/>
      <c r="C325" s="130" t="s">
        <v>398</v>
      </c>
      <c r="D325" s="130" t="s">
        <v>249</v>
      </c>
      <c r="E325" s="131" t="s">
        <v>1809</v>
      </c>
      <c r="F325" s="132" t="s">
        <v>1810</v>
      </c>
      <c r="G325" s="133" t="s">
        <v>1662</v>
      </c>
      <c r="H325" s="134">
        <v>220.8</v>
      </c>
      <c r="I325" s="135"/>
      <c r="J325" s="136">
        <f>ROUND(I325*H325,2)</f>
        <v>0</v>
      </c>
      <c r="K325" s="132" t="s">
        <v>1</v>
      </c>
      <c r="L325" s="32"/>
      <c r="M325" s="137" t="s">
        <v>1</v>
      </c>
      <c r="N325" s="138" t="s">
        <v>45</v>
      </c>
      <c r="P325" s="139">
        <f>O325*H325</f>
        <v>0</v>
      </c>
      <c r="Q325" s="139">
        <v>3.0300000000000001E-3</v>
      </c>
      <c r="R325" s="139">
        <f>Q325*H325</f>
        <v>0.66902400000000006</v>
      </c>
      <c r="S325" s="139">
        <v>0</v>
      </c>
      <c r="T325" s="140">
        <f>S325*H325</f>
        <v>0</v>
      </c>
      <c r="AR325" s="141" t="s">
        <v>359</v>
      </c>
      <c r="AT325" s="141" t="s">
        <v>249</v>
      </c>
      <c r="AU325" s="141" t="s">
        <v>89</v>
      </c>
      <c r="AY325" s="17" t="s">
        <v>248</v>
      </c>
      <c r="BE325" s="142">
        <f>IF(N325="základní",J325,0)</f>
        <v>0</v>
      </c>
      <c r="BF325" s="142">
        <f>IF(N325="snížená",J325,0)</f>
        <v>0</v>
      </c>
      <c r="BG325" s="142">
        <f>IF(N325="zákl. přenesená",J325,0)</f>
        <v>0</v>
      </c>
      <c r="BH325" s="142">
        <f>IF(N325="sníž. přenesená",J325,0)</f>
        <v>0</v>
      </c>
      <c r="BI325" s="142">
        <f>IF(N325="nulová",J325,0)</f>
        <v>0</v>
      </c>
      <c r="BJ325" s="17" t="s">
        <v>87</v>
      </c>
      <c r="BK325" s="142">
        <f>ROUND(I325*H325,2)</f>
        <v>0</v>
      </c>
      <c r="BL325" s="17" t="s">
        <v>359</v>
      </c>
      <c r="BM325" s="141" t="s">
        <v>1811</v>
      </c>
    </row>
    <row r="326" spans="2:65" s="1" customFormat="1" ht="19.5">
      <c r="B326" s="32"/>
      <c r="D326" s="143" t="s">
        <v>255</v>
      </c>
      <c r="F326" s="144" t="s">
        <v>1812</v>
      </c>
      <c r="I326" s="145"/>
      <c r="L326" s="32"/>
      <c r="M326" s="146"/>
      <c r="T326" s="56"/>
      <c r="AT326" s="17" t="s">
        <v>255</v>
      </c>
      <c r="AU326" s="17" t="s">
        <v>89</v>
      </c>
    </row>
    <row r="327" spans="2:65" s="12" customFormat="1">
      <c r="B327" s="161"/>
      <c r="D327" s="143" t="s">
        <v>1665</v>
      </c>
      <c r="E327" s="162" t="s">
        <v>1</v>
      </c>
      <c r="F327" s="163" t="s">
        <v>1679</v>
      </c>
      <c r="H327" s="162" t="s">
        <v>1</v>
      </c>
      <c r="I327" s="164"/>
      <c r="L327" s="161"/>
      <c r="M327" s="165"/>
      <c r="T327" s="166"/>
      <c r="AT327" s="162" t="s">
        <v>1665</v>
      </c>
      <c r="AU327" s="162" t="s">
        <v>89</v>
      </c>
      <c r="AV327" s="12" t="s">
        <v>87</v>
      </c>
      <c r="AW327" s="12" t="s">
        <v>36</v>
      </c>
      <c r="AX327" s="12" t="s">
        <v>80</v>
      </c>
      <c r="AY327" s="162" t="s">
        <v>248</v>
      </c>
    </row>
    <row r="328" spans="2:65" s="13" customFormat="1" ht="22.5">
      <c r="B328" s="167"/>
      <c r="D328" s="143" t="s">
        <v>1665</v>
      </c>
      <c r="E328" s="168" t="s">
        <v>1</v>
      </c>
      <c r="F328" s="169" t="s">
        <v>1813</v>
      </c>
      <c r="H328" s="170">
        <v>220.8</v>
      </c>
      <c r="I328" s="171"/>
      <c r="L328" s="167"/>
      <c r="M328" s="172"/>
      <c r="T328" s="173"/>
      <c r="AT328" s="168" t="s">
        <v>1665</v>
      </c>
      <c r="AU328" s="168" t="s">
        <v>89</v>
      </c>
      <c r="AV328" s="13" t="s">
        <v>89</v>
      </c>
      <c r="AW328" s="13" t="s">
        <v>36</v>
      </c>
      <c r="AX328" s="13" t="s">
        <v>80</v>
      </c>
      <c r="AY328" s="168" t="s">
        <v>248</v>
      </c>
    </row>
    <row r="329" spans="2:65" s="14" customFormat="1">
      <c r="B329" s="174"/>
      <c r="D329" s="143" t="s">
        <v>1665</v>
      </c>
      <c r="E329" s="175" t="s">
        <v>1</v>
      </c>
      <c r="F329" s="176" t="s">
        <v>1668</v>
      </c>
      <c r="H329" s="177">
        <v>220.8</v>
      </c>
      <c r="I329" s="178"/>
      <c r="L329" s="174"/>
      <c r="M329" s="179"/>
      <c r="T329" s="180"/>
      <c r="AT329" s="175" t="s">
        <v>1665</v>
      </c>
      <c r="AU329" s="175" t="s">
        <v>89</v>
      </c>
      <c r="AV329" s="14" t="s">
        <v>264</v>
      </c>
      <c r="AW329" s="14" t="s">
        <v>36</v>
      </c>
      <c r="AX329" s="14" t="s">
        <v>87</v>
      </c>
      <c r="AY329" s="175" t="s">
        <v>248</v>
      </c>
    </row>
    <row r="330" spans="2:65" s="10" customFormat="1" ht="22.9" customHeight="1">
      <c r="B330" s="120"/>
      <c r="D330" s="121" t="s">
        <v>79</v>
      </c>
      <c r="E330" s="155" t="s">
        <v>288</v>
      </c>
      <c r="F330" s="155" t="s">
        <v>1814</v>
      </c>
      <c r="I330" s="123"/>
      <c r="J330" s="156">
        <f>BK330</f>
        <v>0</v>
      </c>
      <c r="L330" s="120"/>
      <c r="M330" s="125"/>
      <c r="P330" s="126">
        <f>SUM(P331:P381)</f>
        <v>0</v>
      </c>
      <c r="R330" s="126">
        <f>SUM(R331:R381)</f>
        <v>4.8062229999999991E-2</v>
      </c>
      <c r="T330" s="127">
        <f>SUM(T331:T381)</f>
        <v>0.69420000000000004</v>
      </c>
      <c r="AR330" s="121" t="s">
        <v>87</v>
      </c>
      <c r="AT330" s="128" t="s">
        <v>79</v>
      </c>
      <c r="AU330" s="128" t="s">
        <v>87</v>
      </c>
      <c r="AY330" s="121" t="s">
        <v>248</v>
      </c>
      <c r="BK330" s="129">
        <f>SUM(BK331:BK381)</f>
        <v>0</v>
      </c>
    </row>
    <row r="331" spans="2:65" s="1" customFormat="1" ht="21.75" customHeight="1">
      <c r="B331" s="32"/>
      <c r="C331" s="130" t="s">
        <v>402</v>
      </c>
      <c r="D331" s="130" t="s">
        <v>249</v>
      </c>
      <c r="E331" s="131" t="s">
        <v>1815</v>
      </c>
      <c r="F331" s="132" t="s">
        <v>1816</v>
      </c>
      <c r="G331" s="133" t="s">
        <v>1662</v>
      </c>
      <c r="H331" s="134">
        <v>64.959999999999994</v>
      </c>
      <c r="I331" s="135"/>
      <c r="J331" s="136">
        <f>ROUND(I331*H331,2)</f>
        <v>0</v>
      </c>
      <c r="K331" s="132" t="s">
        <v>1663</v>
      </c>
      <c r="L331" s="32"/>
      <c r="M331" s="137" t="s">
        <v>1</v>
      </c>
      <c r="N331" s="138" t="s">
        <v>45</v>
      </c>
      <c r="P331" s="139">
        <f>O331*H331</f>
        <v>0</v>
      </c>
      <c r="Q331" s="139">
        <v>0</v>
      </c>
      <c r="R331" s="139">
        <f>Q331*H331</f>
        <v>0</v>
      </c>
      <c r="S331" s="139">
        <v>0</v>
      </c>
      <c r="T331" s="140">
        <f>S331*H331</f>
        <v>0</v>
      </c>
      <c r="AR331" s="141" t="s">
        <v>264</v>
      </c>
      <c r="AT331" s="141" t="s">
        <v>249</v>
      </c>
      <c r="AU331" s="141" t="s">
        <v>89</v>
      </c>
      <c r="AY331" s="17" t="s">
        <v>248</v>
      </c>
      <c r="BE331" s="142">
        <f>IF(N331="základní",J331,0)</f>
        <v>0</v>
      </c>
      <c r="BF331" s="142">
        <f>IF(N331="snížená",J331,0)</f>
        <v>0</v>
      </c>
      <c r="BG331" s="142">
        <f>IF(N331="zákl. přenesená",J331,0)</f>
        <v>0</v>
      </c>
      <c r="BH331" s="142">
        <f>IF(N331="sníž. přenesená",J331,0)</f>
        <v>0</v>
      </c>
      <c r="BI331" s="142">
        <f>IF(N331="nulová",J331,0)</f>
        <v>0</v>
      </c>
      <c r="BJ331" s="17" t="s">
        <v>87</v>
      </c>
      <c r="BK331" s="142">
        <f>ROUND(I331*H331,2)</f>
        <v>0</v>
      </c>
      <c r="BL331" s="17" t="s">
        <v>264</v>
      </c>
      <c r="BM331" s="141" t="s">
        <v>1817</v>
      </c>
    </row>
    <row r="332" spans="2:65" s="12" customFormat="1">
      <c r="B332" s="161"/>
      <c r="D332" s="143" t="s">
        <v>1665</v>
      </c>
      <c r="E332" s="162" t="s">
        <v>1</v>
      </c>
      <c r="F332" s="163" t="s">
        <v>1818</v>
      </c>
      <c r="H332" s="162" t="s">
        <v>1</v>
      </c>
      <c r="I332" s="164"/>
      <c r="L332" s="161"/>
      <c r="M332" s="165"/>
      <c r="T332" s="166"/>
      <c r="AT332" s="162" t="s">
        <v>1665</v>
      </c>
      <c r="AU332" s="162" t="s">
        <v>89</v>
      </c>
      <c r="AV332" s="12" t="s">
        <v>87</v>
      </c>
      <c r="AW332" s="12" t="s">
        <v>36</v>
      </c>
      <c r="AX332" s="12" t="s">
        <v>80</v>
      </c>
      <c r="AY332" s="162" t="s">
        <v>248</v>
      </c>
    </row>
    <row r="333" spans="2:65" s="13" customFormat="1">
      <c r="B333" s="167"/>
      <c r="D333" s="143" t="s">
        <v>1665</v>
      </c>
      <c r="E333" s="168" t="s">
        <v>1</v>
      </c>
      <c r="F333" s="169" t="s">
        <v>1819</v>
      </c>
      <c r="H333" s="170">
        <v>18.149999999999999</v>
      </c>
      <c r="I333" s="171"/>
      <c r="L333" s="167"/>
      <c r="M333" s="172"/>
      <c r="T333" s="173"/>
      <c r="AT333" s="168" t="s">
        <v>1665</v>
      </c>
      <c r="AU333" s="168" t="s">
        <v>89</v>
      </c>
      <c r="AV333" s="13" t="s">
        <v>89</v>
      </c>
      <c r="AW333" s="13" t="s">
        <v>36</v>
      </c>
      <c r="AX333" s="13" t="s">
        <v>80</v>
      </c>
      <c r="AY333" s="168" t="s">
        <v>248</v>
      </c>
    </row>
    <row r="334" spans="2:65" s="13" customFormat="1">
      <c r="B334" s="167"/>
      <c r="D334" s="143" t="s">
        <v>1665</v>
      </c>
      <c r="E334" s="168" t="s">
        <v>1</v>
      </c>
      <c r="F334" s="169" t="s">
        <v>1820</v>
      </c>
      <c r="H334" s="170">
        <v>13.6</v>
      </c>
      <c r="I334" s="171"/>
      <c r="L334" s="167"/>
      <c r="M334" s="172"/>
      <c r="T334" s="173"/>
      <c r="AT334" s="168" t="s">
        <v>1665</v>
      </c>
      <c r="AU334" s="168" t="s">
        <v>89</v>
      </c>
      <c r="AV334" s="13" t="s">
        <v>89</v>
      </c>
      <c r="AW334" s="13" t="s">
        <v>36</v>
      </c>
      <c r="AX334" s="13" t="s">
        <v>80</v>
      </c>
      <c r="AY334" s="168" t="s">
        <v>248</v>
      </c>
    </row>
    <row r="335" spans="2:65" s="12" customFormat="1">
      <c r="B335" s="161"/>
      <c r="D335" s="143" t="s">
        <v>1665</v>
      </c>
      <c r="E335" s="162" t="s">
        <v>1</v>
      </c>
      <c r="F335" s="163" t="s">
        <v>1821</v>
      </c>
      <c r="H335" s="162" t="s">
        <v>1</v>
      </c>
      <c r="I335" s="164"/>
      <c r="L335" s="161"/>
      <c r="M335" s="165"/>
      <c r="T335" s="166"/>
      <c r="AT335" s="162" t="s">
        <v>1665</v>
      </c>
      <c r="AU335" s="162" t="s">
        <v>89</v>
      </c>
      <c r="AV335" s="12" t="s">
        <v>87</v>
      </c>
      <c r="AW335" s="12" t="s">
        <v>36</v>
      </c>
      <c r="AX335" s="12" t="s">
        <v>80</v>
      </c>
      <c r="AY335" s="162" t="s">
        <v>248</v>
      </c>
    </row>
    <row r="336" spans="2:65" s="13" customFormat="1">
      <c r="B336" s="167"/>
      <c r="D336" s="143" t="s">
        <v>1665</v>
      </c>
      <c r="E336" s="168" t="s">
        <v>1</v>
      </c>
      <c r="F336" s="169" t="s">
        <v>1822</v>
      </c>
      <c r="H336" s="170">
        <v>10.44</v>
      </c>
      <c r="I336" s="171"/>
      <c r="L336" s="167"/>
      <c r="M336" s="172"/>
      <c r="T336" s="173"/>
      <c r="AT336" s="168" t="s">
        <v>1665</v>
      </c>
      <c r="AU336" s="168" t="s">
        <v>89</v>
      </c>
      <c r="AV336" s="13" t="s">
        <v>89</v>
      </c>
      <c r="AW336" s="13" t="s">
        <v>36</v>
      </c>
      <c r="AX336" s="13" t="s">
        <v>80</v>
      </c>
      <c r="AY336" s="168" t="s">
        <v>248</v>
      </c>
    </row>
    <row r="337" spans="2:65" s="13" customFormat="1">
      <c r="B337" s="167"/>
      <c r="D337" s="143" t="s">
        <v>1665</v>
      </c>
      <c r="E337" s="168" t="s">
        <v>1</v>
      </c>
      <c r="F337" s="169" t="s">
        <v>1823</v>
      </c>
      <c r="H337" s="170">
        <v>22.77</v>
      </c>
      <c r="I337" s="171"/>
      <c r="L337" s="167"/>
      <c r="M337" s="172"/>
      <c r="T337" s="173"/>
      <c r="AT337" s="168" t="s">
        <v>1665</v>
      </c>
      <c r="AU337" s="168" t="s">
        <v>89</v>
      </c>
      <c r="AV337" s="13" t="s">
        <v>89</v>
      </c>
      <c r="AW337" s="13" t="s">
        <v>36</v>
      </c>
      <c r="AX337" s="13" t="s">
        <v>80</v>
      </c>
      <c r="AY337" s="168" t="s">
        <v>248</v>
      </c>
    </row>
    <row r="338" spans="2:65" s="14" customFormat="1">
      <c r="B338" s="174"/>
      <c r="D338" s="143" t="s">
        <v>1665</v>
      </c>
      <c r="E338" s="175" t="s">
        <v>1</v>
      </c>
      <c r="F338" s="176" t="s">
        <v>1668</v>
      </c>
      <c r="H338" s="177">
        <v>64.959999999999994</v>
      </c>
      <c r="I338" s="178"/>
      <c r="L338" s="174"/>
      <c r="M338" s="179"/>
      <c r="T338" s="180"/>
      <c r="AT338" s="175" t="s">
        <v>1665</v>
      </c>
      <c r="AU338" s="175" t="s">
        <v>89</v>
      </c>
      <c r="AV338" s="14" t="s">
        <v>264</v>
      </c>
      <c r="AW338" s="14" t="s">
        <v>36</v>
      </c>
      <c r="AX338" s="14" t="s">
        <v>87</v>
      </c>
      <c r="AY338" s="175" t="s">
        <v>248</v>
      </c>
    </row>
    <row r="339" spans="2:65" s="1" customFormat="1" ht="24.2" customHeight="1">
      <c r="B339" s="32"/>
      <c r="C339" s="130" t="s">
        <v>406</v>
      </c>
      <c r="D339" s="130" t="s">
        <v>249</v>
      </c>
      <c r="E339" s="131" t="s">
        <v>1824</v>
      </c>
      <c r="F339" s="132" t="s">
        <v>1825</v>
      </c>
      <c r="G339" s="133" t="s">
        <v>1662</v>
      </c>
      <c r="H339" s="134">
        <v>307.32299999999998</v>
      </c>
      <c r="I339" s="135"/>
      <c r="J339" s="136">
        <f>ROUND(I339*H339,2)</f>
        <v>0</v>
      </c>
      <c r="K339" s="132" t="s">
        <v>1663</v>
      </c>
      <c r="L339" s="32"/>
      <c r="M339" s="137" t="s">
        <v>1</v>
      </c>
      <c r="N339" s="138" t="s">
        <v>45</v>
      </c>
      <c r="P339" s="139">
        <f>O339*H339</f>
        <v>0</v>
      </c>
      <c r="Q339" s="139">
        <v>1.0000000000000001E-5</v>
      </c>
      <c r="R339" s="139">
        <f>Q339*H339</f>
        <v>3.0732300000000001E-3</v>
      </c>
      <c r="S339" s="139">
        <v>0</v>
      </c>
      <c r="T339" s="140">
        <f>S339*H339</f>
        <v>0</v>
      </c>
      <c r="AR339" s="141" t="s">
        <v>264</v>
      </c>
      <c r="AT339" s="141" t="s">
        <v>249</v>
      </c>
      <c r="AU339" s="141" t="s">
        <v>89</v>
      </c>
      <c r="AY339" s="17" t="s">
        <v>248</v>
      </c>
      <c r="BE339" s="142">
        <f>IF(N339="základní",J339,0)</f>
        <v>0</v>
      </c>
      <c r="BF339" s="142">
        <f>IF(N339="snížená",J339,0)</f>
        <v>0</v>
      </c>
      <c r="BG339" s="142">
        <f>IF(N339="zákl. přenesená",J339,0)</f>
        <v>0</v>
      </c>
      <c r="BH339" s="142">
        <f>IF(N339="sníž. přenesená",J339,0)</f>
        <v>0</v>
      </c>
      <c r="BI339" s="142">
        <f>IF(N339="nulová",J339,0)</f>
        <v>0</v>
      </c>
      <c r="BJ339" s="17" t="s">
        <v>87</v>
      </c>
      <c r="BK339" s="142">
        <f>ROUND(I339*H339,2)</f>
        <v>0</v>
      </c>
      <c r="BL339" s="17" t="s">
        <v>264</v>
      </c>
      <c r="BM339" s="141" t="s">
        <v>1826</v>
      </c>
    </row>
    <row r="340" spans="2:65" s="12" customFormat="1">
      <c r="B340" s="161"/>
      <c r="D340" s="143" t="s">
        <v>1665</v>
      </c>
      <c r="E340" s="162" t="s">
        <v>1</v>
      </c>
      <c r="F340" s="163" t="s">
        <v>1818</v>
      </c>
      <c r="H340" s="162" t="s">
        <v>1</v>
      </c>
      <c r="I340" s="164"/>
      <c r="L340" s="161"/>
      <c r="M340" s="165"/>
      <c r="T340" s="166"/>
      <c r="AT340" s="162" t="s">
        <v>1665</v>
      </c>
      <c r="AU340" s="162" t="s">
        <v>89</v>
      </c>
      <c r="AV340" s="12" t="s">
        <v>87</v>
      </c>
      <c r="AW340" s="12" t="s">
        <v>36</v>
      </c>
      <c r="AX340" s="12" t="s">
        <v>80</v>
      </c>
      <c r="AY340" s="162" t="s">
        <v>248</v>
      </c>
    </row>
    <row r="341" spans="2:65" s="13" customFormat="1">
      <c r="B341" s="167"/>
      <c r="D341" s="143" t="s">
        <v>1665</v>
      </c>
      <c r="E341" s="168" t="s">
        <v>1</v>
      </c>
      <c r="F341" s="169" t="s">
        <v>1819</v>
      </c>
      <c r="H341" s="170">
        <v>18.149999999999999</v>
      </c>
      <c r="I341" s="171"/>
      <c r="L341" s="167"/>
      <c r="M341" s="172"/>
      <c r="T341" s="173"/>
      <c r="AT341" s="168" t="s">
        <v>1665</v>
      </c>
      <c r="AU341" s="168" t="s">
        <v>89</v>
      </c>
      <c r="AV341" s="13" t="s">
        <v>89</v>
      </c>
      <c r="AW341" s="13" t="s">
        <v>36</v>
      </c>
      <c r="AX341" s="13" t="s">
        <v>80</v>
      </c>
      <c r="AY341" s="168" t="s">
        <v>248</v>
      </c>
    </row>
    <row r="342" spans="2:65" s="12" customFormat="1">
      <c r="B342" s="161"/>
      <c r="D342" s="143" t="s">
        <v>1665</v>
      </c>
      <c r="E342" s="162" t="s">
        <v>1</v>
      </c>
      <c r="F342" s="163" t="s">
        <v>1827</v>
      </c>
      <c r="H342" s="162" t="s">
        <v>1</v>
      </c>
      <c r="I342" s="164"/>
      <c r="L342" s="161"/>
      <c r="M342" s="165"/>
      <c r="T342" s="166"/>
      <c r="AT342" s="162" t="s">
        <v>1665</v>
      </c>
      <c r="AU342" s="162" t="s">
        <v>89</v>
      </c>
      <c r="AV342" s="12" t="s">
        <v>87</v>
      </c>
      <c r="AW342" s="12" t="s">
        <v>36</v>
      </c>
      <c r="AX342" s="12" t="s">
        <v>80</v>
      </c>
      <c r="AY342" s="162" t="s">
        <v>248</v>
      </c>
    </row>
    <row r="343" spans="2:65" s="13" customFormat="1">
      <c r="B343" s="167"/>
      <c r="D343" s="143" t="s">
        <v>1665</v>
      </c>
      <c r="E343" s="168" t="s">
        <v>1</v>
      </c>
      <c r="F343" s="169" t="s">
        <v>1828</v>
      </c>
      <c r="H343" s="170">
        <v>173.28</v>
      </c>
      <c r="I343" s="171"/>
      <c r="L343" s="167"/>
      <c r="M343" s="172"/>
      <c r="T343" s="173"/>
      <c r="AT343" s="168" t="s">
        <v>1665</v>
      </c>
      <c r="AU343" s="168" t="s">
        <v>89</v>
      </c>
      <c r="AV343" s="13" t="s">
        <v>89</v>
      </c>
      <c r="AW343" s="13" t="s">
        <v>36</v>
      </c>
      <c r="AX343" s="13" t="s">
        <v>80</v>
      </c>
      <c r="AY343" s="168" t="s">
        <v>248</v>
      </c>
    </row>
    <row r="344" spans="2:65" s="12" customFormat="1">
      <c r="B344" s="161"/>
      <c r="D344" s="143" t="s">
        <v>1665</v>
      </c>
      <c r="E344" s="162" t="s">
        <v>1</v>
      </c>
      <c r="F344" s="163" t="s">
        <v>1829</v>
      </c>
      <c r="H344" s="162" t="s">
        <v>1</v>
      </c>
      <c r="I344" s="164"/>
      <c r="L344" s="161"/>
      <c r="M344" s="165"/>
      <c r="T344" s="166"/>
      <c r="AT344" s="162" t="s">
        <v>1665</v>
      </c>
      <c r="AU344" s="162" t="s">
        <v>89</v>
      </c>
      <c r="AV344" s="12" t="s">
        <v>87</v>
      </c>
      <c r="AW344" s="12" t="s">
        <v>36</v>
      </c>
      <c r="AX344" s="12" t="s">
        <v>80</v>
      </c>
      <c r="AY344" s="162" t="s">
        <v>248</v>
      </c>
    </row>
    <row r="345" spans="2:65" s="13" customFormat="1">
      <c r="B345" s="167"/>
      <c r="D345" s="143" t="s">
        <v>1665</v>
      </c>
      <c r="E345" s="168" t="s">
        <v>1</v>
      </c>
      <c r="F345" s="169" t="s">
        <v>1830</v>
      </c>
      <c r="H345" s="170">
        <v>7.79</v>
      </c>
      <c r="I345" s="171"/>
      <c r="L345" s="167"/>
      <c r="M345" s="172"/>
      <c r="T345" s="173"/>
      <c r="AT345" s="168" t="s">
        <v>1665</v>
      </c>
      <c r="AU345" s="168" t="s">
        <v>89</v>
      </c>
      <c r="AV345" s="13" t="s">
        <v>89</v>
      </c>
      <c r="AW345" s="13" t="s">
        <v>36</v>
      </c>
      <c r="AX345" s="13" t="s">
        <v>80</v>
      </c>
      <c r="AY345" s="168" t="s">
        <v>248</v>
      </c>
    </row>
    <row r="346" spans="2:65" s="12" customFormat="1">
      <c r="B346" s="161"/>
      <c r="D346" s="143" t="s">
        <v>1665</v>
      </c>
      <c r="E346" s="162" t="s">
        <v>1</v>
      </c>
      <c r="F346" s="163" t="s">
        <v>1747</v>
      </c>
      <c r="H346" s="162" t="s">
        <v>1</v>
      </c>
      <c r="I346" s="164"/>
      <c r="L346" s="161"/>
      <c r="M346" s="165"/>
      <c r="T346" s="166"/>
      <c r="AT346" s="162" t="s">
        <v>1665</v>
      </c>
      <c r="AU346" s="162" t="s">
        <v>89</v>
      </c>
      <c r="AV346" s="12" t="s">
        <v>87</v>
      </c>
      <c r="AW346" s="12" t="s">
        <v>36</v>
      </c>
      <c r="AX346" s="12" t="s">
        <v>80</v>
      </c>
      <c r="AY346" s="162" t="s">
        <v>248</v>
      </c>
    </row>
    <row r="347" spans="2:65" s="13" customFormat="1">
      <c r="B347" s="167"/>
      <c r="D347" s="143" t="s">
        <v>1665</v>
      </c>
      <c r="E347" s="168" t="s">
        <v>1</v>
      </c>
      <c r="F347" s="169" t="s">
        <v>1831</v>
      </c>
      <c r="H347" s="170">
        <v>18.04</v>
      </c>
      <c r="I347" s="171"/>
      <c r="L347" s="167"/>
      <c r="M347" s="172"/>
      <c r="T347" s="173"/>
      <c r="AT347" s="168" t="s">
        <v>1665</v>
      </c>
      <c r="AU347" s="168" t="s">
        <v>89</v>
      </c>
      <c r="AV347" s="13" t="s">
        <v>89</v>
      </c>
      <c r="AW347" s="13" t="s">
        <v>36</v>
      </c>
      <c r="AX347" s="13" t="s">
        <v>80</v>
      </c>
      <c r="AY347" s="168" t="s">
        <v>248</v>
      </c>
    </row>
    <row r="348" spans="2:65" s="12" customFormat="1">
      <c r="B348" s="161"/>
      <c r="D348" s="143" t="s">
        <v>1665</v>
      </c>
      <c r="E348" s="162" t="s">
        <v>1</v>
      </c>
      <c r="F348" s="163" t="s">
        <v>1749</v>
      </c>
      <c r="H348" s="162" t="s">
        <v>1</v>
      </c>
      <c r="I348" s="164"/>
      <c r="L348" s="161"/>
      <c r="M348" s="165"/>
      <c r="T348" s="166"/>
      <c r="AT348" s="162" t="s">
        <v>1665</v>
      </c>
      <c r="AU348" s="162" t="s">
        <v>89</v>
      </c>
      <c r="AV348" s="12" t="s">
        <v>87</v>
      </c>
      <c r="AW348" s="12" t="s">
        <v>36</v>
      </c>
      <c r="AX348" s="12" t="s">
        <v>80</v>
      </c>
      <c r="AY348" s="162" t="s">
        <v>248</v>
      </c>
    </row>
    <row r="349" spans="2:65" s="13" customFormat="1">
      <c r="B349" s="167"/>
      <c r="D349" s="143" t="s">
        <v>1665</v>
      </c>
      <c r="E349" s="168" t="s">
        <v>1</v>
      </c>
      <c r="F349" s="169" t="s">
        <v>1832</v>
      </c>
      <c r="H349" s="170">
        <v>49.78</v>
      </c>
      <c r="I349" s="171"/>
      <c r="L349" s="167"/>
      <c r="M349" s="172"/>
      <c r="T349" s="173"/>
      <c r="AT349" s="168" t="s">
        <v>1665</v>
      </c>
      <c r="AU349" s="168" t="s">
        <v>89</v>
      </c>
      <c r="AV349" s="13" t="s">
        <v>89</v>
      </c>
      <c r="AW349" s="13" t="s">
        <v>36</v>
      </c>
      <c r="AX349" s="13" t="s">
        <v>80</v>
      </c>
      <c r="AY349" s="168" t="s">
        <v>248</v>
      </c>
    </row>
    <row r="350" spans="2:65" s="12" customFormat="1">
      <c r="B350" s="161"/>
      <c r="D350" s="143" t="s">
        <v>1665</v>
      </c>
      <c r="E350" s="162" t="s">
        <v>1</v>
      </c>
      <c r="F350" s="163" t="s">
        <v>1751</v>
      </c>
      <c r="H350" s="162" t="s">
        <v>1</v>
      </c>
      <c r="I350" s="164"/>
      <c r="L350" s="161"/>
      <c r="M350" s="165"/>
      <c r="T350" s="166"/>
      <c r="AT350" s="162" t="s">
        <v>1665</v>
      </c>
      <c r="AU350" s="162" t="s">
        <v>89</v>
      </c>
      <c r="AV350" s="12" t="s">
        <v>87</v>
      </c>
      <c r="AW350" s="12" t="s">
        <v>36</v>
      </c>
      <c r="AX350" s="12" t="s">
        <v>80</v>
      </c>
      <c r="AY350" s="162" t="s">
        <v>248</v>
      </c>
    </row>
    <row r="351" spans="2:65" s="13" customFormat="1">
      <c r="B351" s="167"/>
      <c r="D351" s="143" t="s">
        <v>1665</v>
      </c>
      <c r="E351" s="168" t="s">
        <v>1</v>
      </c>
      <c r="F351" s="169" t="s">
        <v>1833</v>
      </c>
      <c r="H351" s="170">
        <v>40.283000000000001</v>
      </c>
      <c r="I351" s="171"/>
      <c r="L351" s="167"/>
      <c r="M351" s="172"/>
      <c r="T351" s="173"/>
      <c r="AT351" s="168" t="s">
        <v>1665</v>
      </c>
      <c r="AU351" s="168" t="s">
        <v>89</v>
      </c>
      <c r="AV351" s="13" t="s">
        <v>89</v>
      </c>
      <c r="AW351" s="13" t="s">
        <v>36</v>
      </c>
      <c r="AX351" s="13" t="s">
        <v>80</v>
      </c>
      <c r="AY351" s="168" t="s">
        <v>248</v>
      </c>
    </row>
    <row r="352" spans="2:65" s="14" customFormat="1">
      <c r="B352" s="174"/>
      <c r="D352" s="143" t="s">
        <v>1665</v>
      </c>
      <c r="E352" s="175" t="s">
        <v>1</v>
      </c>
      <c r="F352" s="176" t="s">
        <v>1668</v>
      </c>
      <c r="H352" s="177">
        <v>307.32299999999998</v>
      </c>
      <c r="I352" s="178"/>
      <c r="L352" s="174"/>
      <c r="M352" s="179"/>
      <c r="T352" s="180"/>
      <c r="AT352" s="175" t="s">
        <v>1665</v>
      </c>
      <c r="AU352" s="175" t="s">
        <v>89</v>
      </c>
      <c r="AV352" s="14" t="s">
        <v>264</v>
      </c>
      <c r="AW352" s="14" t="s">
        <v>36</v>
      </c>
      <c r="AX352" s="14" t="s">
        <v>87</v>
      </c>
      <c r="AY352" s="175" t="s">
        <v>248</v>
      </c>
    </row>
    <row r="353" spans="2:65" s="1" customFormat="1" ht="24.2" customHeight="1">
      <c r="B353" s="32"/>
      <c r="C353" s="130" t="s">
        <v>410</v>
      </c>
      <c r="D353" s="130" t="s">
        <v>249</v>
      </c>
      <c r="E353" s="131" t="s">
        <v>1834</v>
      </c>
      <c r="F353" s="132" t="s">
        <v>1835</v>
      </c>
      <c r="G353" s="133" t="s">
        <v>1662</v>
      </c>
      <c r="H353" s="134">
        <v>307.32299999999998</v>
      </c>
      <c r="I353" s="135"/>
      <c r="J353" s="136">
        <f>ROUND(I353*H353,2)</f>
        <v>0</v>
      </c>
      <c r="K353" s="132" t="s">
        <v>1663</v>
      </c>
      <c r="L353" s="32"/>
      <c r="M353" s="137" t="s">
        <v>1</v>
      </c>
      <c r="N353" s="138" t="s">
        <v>45</v>
      </c>
      <c r="P353" s="139">
        <f>O353*H353</f>
        <v>0</v>
      </c>
      <c r="Q353" s="139">
        <v>0</v>
      </c>
      <c r="R353" s="139">
        <f>Q353*H353</f>
        <v>0</v>
      </c>
      <c r="S353" s="139">
        <v>0</v>
      </c>
      <c r="T353" s="140">
        <f>S353*H353</f>
        <v>0</v>
      </c>
      <c r="AR353" s="141" t="s">
        <v>264</v>
      </c>
      <c r="AT353" s="141" t="s">
        <v>249</v>
      </c>
      <c r="AU353" s="141" t="s">
        <v>89</v>
      </c>
      <c r="AY353" s="17" t="s">
        <v>248</v>
      </c>
      <c r="BE353" s="142">
        <f>IF(N353="základní",J353,0)</f>
        <v>0</v>
      </c>
      <c r="BF353" s="142">
        <f>IF(N353="snížená",J353,0)</f>
        <v>0</v>
      </c>
      <c r="BG353" s="142">
        <f>IF(N353="zákl. přenesená",J353,0)</f>
        <v>0</v>
      </c>
      <c r="BH353" s="142">
        <f>IF(N353="sníž. přenesená",J353,0)</f>
        <v>0</v>
      </c>
      <c r="BI353" s="142">
        <f>IF(N353="nulová",J353,0)</f>
        <v>0</v>
      </c>
      <c r="BJ353" s="17" t="s">
        <v>87</v>
      </c>
      <c r="BK353" s="142">
        <f>ROUND(I353*H353,2)</f>
        <v>0</v>
      </c>
      <c r="BL353" s="17" t="s">
        <v>264</v>
      </c>
      <c r="BM353" s="141" t="s">
        <v>1836</v>
      </c>
    </row>
    <row r="354" spans="2:65" s="1" customFormat="1" ht="24.2" customHeight="1">
      <c r="B354" s="32"/>
      <c r="C354" s="130" t="s">
        <v>414</v>
      </c>
      <c r="D354" s="130" t="s">
        <v>249</v>
      </c>
      <c r="E354" s="131" t="s">
        <v>1837</v>
      </c>
      <c r="F354" s="132" t="s">
        <v>1838</v>
      </c>
      <c r="G354" s="133" t="s">
        <v>1839</v>
      </c>
      <c r="H354" s="134">
        <v>9</v>
      </c>
      <c r="I354" s="135"/>
      <c r="J354" s="136">
        <f>ROUND(I354*H354,2)</f>
        <v>0</v>
      </c>
      <c r="K354" s="132" t="s">
        <v>1</v>
      </c>
      <c r="L354" s="32"/>
      <c r="M354" s="137" t="s">
        <v>1</v>
      </c>
      <c r="N354" s="138" t="s">
        <v>45</v>
      </c>
      <c r="P354" s="139">
        <f>O354*H354</f>
        <v>0</v>
      </c>
      <c r="Q354" s="139">
        <v>1.3699999999999999E-3</v>
      </c>
      <c r="R354" s="139">
        <f>Q354*H354</f>
        <v>1.2329999999999999E-2</v>
      </c>
      <c r="S354" s="139">
        <v>0</v>
      </c>
      <c r="T354" s="140">
        <f>S354*H354</f>
        <v>0</v>
      </c>
      <c r="AR354" s="141" t="s">
        <v>264</v>
      </c>
      <c r="AT354" s="141" t="s">
        <v>249</v>
      </c>
      <c r="AU354" s="141" t="s">
        <v>89</v>
      </c>
      <c r="AY354" s="17" t="s">
        <v>248</v>
      </c>
      <c r="BE354" s="142">
        <f>IF(N354="základní",J354,0)</f>
        <v>0</v>
      </c>
      <c r="BF354" s="142">
        <f>IF(N354="snížená",J354,0)</f>
        <v>0</v>
      </c>
      <c r="BG354" s="142">
        <f>IF(N354="zákl. přenesená",J354,0)</f>
        <v>0</v>
      </c>
      <c r="BH354" s="142">
        <f>IF(N354="sníž. přenesená",J354,0)</f>
        <v>0</v>
      </c>
      <c r="BI354" s="142">
        <f>IF(N354="nulová",J354,0)</f>
        <v>0</v>
      </c>
      <c r="BJ354" s="17" t="s">
        <v>87</v>
      </c>
      <c r="BK354" s="142">
        <f>ROUND(I354*H354,2)</f>
        <v>0</v>
      </c>
      <c r="BL354" s="17" t="s">
        <v>264</v>
      </c>
      <c r="BM354" s="141" t="s">
        <v>1840</v>
      </c>
    </row>
    <row r="355" spans="2:65" s="1" customFormat="1" ht="29.25">
      <c r="B355" s="32"/>
      <c r="D355" s="143" t="s">
        <v>255</v>
      </c>
      <c r="F355" s="144" t="s">
        <v>1841</v>
      </c>
      <c r="I355" s="145"/>
      <c r="L355" s="32"/>
      <c r="M355" s="146"/>
      <c r="T355" s="56"/>
      <c r="AT355" s="17" t="s">
        <v>255</v>
      </c>
      <c r="AU355" s="17" t="s">
        <v>89</v>
      </c>
    </row>
    <row r="356" spans="2:65" s="12" customFormat="1">
      <c r="B356" s="161"/>
      <c r="D356" s="143" t="s">
        <v>1665</v>
      </c>
      <c r="E356" s="162" t="s">
        <v>1</v>
      </c>
      <c r="F356" s="163" t="s">
        <v>1842</v>
      </c>
      <c r="H356" s="162" t="s">
        <v>1</v>
      </c>
      <c r="I356" s="164"/>
      <c r="L356" s="161"/>
      <c r="M356" s="165"/>
      <c r="T356" s="166"/>
      <c r="AT356" s="162" t="s">
        <v>1665</v>
      </c>
      <c r="AU356" s="162" t="s">
        <v>89</v>
      </c>
      <c r="AV356" s="12" t="s">
        <v>87</v>
      </c>
      <c r="AW356" s="12" t="s">
        <v>36</v>
      </c>
      <c r="AX356" s="12" t="s">
        <v>80</v>
      </c>
      <c r="AY356" s="162" t="s">
        <v>248</v>
      </c>
    </row>
    <row r="357" spans="2:65" s="12" customFormat="1">
      <c r="B357" s="161"/>
      <c r="D357" s="143" t="s">
        <v>1665</v>
      </c>
      <c r="E357" s="162" t="s">
        <v>1</v>
      </c>
      <c r="F357" s="163" t="s">
        <v>1843</v>
      </c>
      <c r="H357" s="162" t="s">
        <v>1</v>
      </c>
      <c r="I357" s="164"/>
      <c r="L357" s="161"/>
      <c r="M357" s="165"/>
      <c r="T357" s="166"/>
      <c r="AT357" s="162" t="s">
        <v>1665</v>
      </c>
      <c r="AU357" s="162" t="s">
        <v>89</v>
      </c>
      <c r="AV357" s="12" t="s">
        <v>87</v>
      </c>
      <c r="AW357" s="12" t="s">
        <v>36</v>
      </c>
      <c r="AX357" s="12" t="s">
        <v>80</v>
      </c>
      <c r="AY357" s="162" t="s">
        <v>248</v>
      </c>
    </row>
    <row r="358" spans="2:65" s="13" customFormat="1">
      <c r="B358" s="167"/>
      <c r="D358" s="143" t="s">
        <v>1665</v>
      </c>
      <c r="E358" s="168" t="s">
        <v>1</v>
      </c>
      <c r="F358" s="169" t="s">
        <v>1844</v>
      </c>
      <c r="H358" s="170">
        <v>3</v>
      </c>
      <c r="I358" s="171"/>
      <c r="L358" s="167"/>
      <c r="M358" s="172"/>
      <c r="T358" s="173"/>
      <c r="AT358" s="168" t="s">
        <v>1665</v>
      </c>
      <c r="AU358" s="168" t="s">
        <v>89</v>
      </c>
      <c r="AV358" s="13" t="s">
        <v>89</v>
      </c>
      <c r="AW358" s="13" t="s">
        <v>36</v>
      </c>
      <c r="AX358" s="13" t="s">
        <v>80</v>
      </c>
      <c r="AY358" s="168" t="s">
        <v>248</v>
      </c>
    </row>
    <row r="359" spans="2:65" s="13" customFormat="1">
      <c r="B359" s="167"/>
      <c r="D359" s="143" t="s">
        <v>1665</v>
      </c>
      <c r="E359" s="168" t="s">
        <v>1</v>
      </c>
      <c r="F359" s="169" t="s">
        <v>1845</v>
      </c>
      <c r="H359" s="170">
        <v>3</v>
      </c>
      <c r="I359" s="171"/>
      <c r="L359" s="167"/>
      <c r="M359" s="172"/>
      <c r="T359" s="173"/>
      <c r="AT359" s="168" t="s">
        <v>1665</v>
      </c>
      <c r="AU359" s="168" t="s">
        <v>89</v>
      </c>
      <c r="AV359" s="13" t="s">
        <v>89</v>
      </c>
      <c r="AW359" s="13" t="s">
        <v>36</v>
      </c>
      <c r="AX359" s="13" t="s">
        <v>80</v>
      </c>
      <c r="AY359" s="168" t="s">
        <v>248</v>
      </c>
    </row>
    <row r="360" spans="2:65" s="13" customFormat="1">
      <c r="B360" s="167"/>
      <c r="D360" s="143" t="s">
        <v>1665</v>
      </c>
      <c r="E360" s="168" t="s">
        <v>1</v>
      </c>
      <c r="F360" s="169" t="s">
        <v>1846</v>
      </c>
      <c r="H360" s="170">
        <v>1</v>
      </c>
      <c r="I360" s="171"/>
      <c r="L360" s="167"/>
      <c r="M360" s="172"/>
      <c r="T360" s="173"/>
      <c r="AT360" s="168" t="s">
        <v>1665</v>
      </c>
      <c r="AU360" s="168" t="s">
        <v>89</v>
      </c>
      <c r="AV360" s="13" t="s">
        <v>89</v>
      </c>
      <c r="AW360" s="13" t="s">
        <v>36</v>
      </c>
      <c r="AX360" s="13" t="s">
        <v>80</v>
      </c>
      <c r="AY360" s="168" t="s">
        <v>248</v>
      </c>
    </row>
    <row r="361" spans="2:65" s="13" customFormat="1">
      <c r="B361" s="167"/>
      <c r="D361" s="143" t="s">
        <v>1665</v>
      </c>
      <c r="E361" s="168" t="s">
        <v>1</v>
      </c>
      <c r="F361" s="169" t="s">
        <v>1847</v>
      </c>
      <c r="H361" s="170">
        <v>1</v>
      </c>
      <c r="I361" s="171"/>
      <c r="L361" s="167"/>
      <c r="M361" s="172"/>
      <c r="T361" s="173"/>
      <c r="AT361" s="168" t="s">
        <v>1665</v>
      </c>
      <c r="AU361" s="168" t="s">
        <v>89</v>
      </c>
      <c r="AV361" s="13" t="s">
        <v>89</v>
      </c>
      <c r="AW361" s="13" t="s">
        <v>36</v>
      </c>
      <c r="AX361" s="13" t="s">
        <v>80</v>
      </c>
      <c r="AY361" s="168" t="s">
        <v>248</v>
      </c>
    </row>
    <row r="362" spans="2:65" s="13" customFormat="1">
      <c r="B362" s="167"/>
      <c r="D362" s="143" t="s">
        <v>1665</v>
      </c>
      <c r="E362" s="168" t="s">
        <v>1</v>
      </c>
      <c r="F362" s="169" t="s">
        <v>1848</v>
      </c>
      <c r="H362" s="170">
        <v>1</v>
      </c>
      <c r="I362" s="171"/>
      <c r="L362" s="167"/>
      <c r="M362" s="172"/>
      <c r="T362" s="173"/>
      <c r="AT362" s="168" t="s">
        <v>1665</v>
      </c>
      <c r="AU362" s="168" t="s">
        <v>89</v>
      </c>
      <c r="AV362" s="13" t="s">
        <v>89</v>
      </c>
      <c r="AW362" s="13" t="s">
        <v>36</v>
      </c>
      <c r="AX362" s="13" t="s">
        <v>80</v>
      </c>
      <c r="AY362" s="168" t="s">
        <v>248</v>
      </c>
    </row>
    <row r="363" spans="2:65" s="14" customFormat="1">
      <c r="B363" s="174"/>
      <c r="D363" s="143" t="s">
        <v>1665</v>
      </c>
      <c r="E363" s="175" t="s">
        <v>1</v>
      </c>
      <c r="F363" s="176" t="s">
        <v>1668</v>
      </c>
      <c r="H363" s="177">
        <v>9</v>
      </c>
      <c r="I363" s="178"/>
      <c r="L363" s="174"/>
      <c r="M363" s="179"/>
      <c r="T363" s="180"/>
      <c r="AT363" s="175" t="s">
        <v>1665</v>
      </c>
      <c r="AU363" s="175" t="s">
        <v>89</v>
      </c>
      <c r="AV363" s="14" t="s">
        <v>264</v>
      </c>
      <c r="AW363" s="14" t="s">
        <v>36</v>
      </c>
      <c r="AX363" s="14" t="s">
        <v>87</v>
      </c>
      <c r="AY363" s="175" t="s">
        <v>248</v>
      </c>
    </row>
    <row r="364" spans="2:65" s="1" customFormat="1" ht="24.2" customHeight="1">
      <c r="B364" s="32"/>
      <c r="C364" s="130" t="s">
        <v>419</v>
      </c>
      <c r="D364" s="130" t="s">
        <v>249</v>
      </c>
      <c r="E364" s="131" t="s">
        <v>1849</v>
      </c>
      <c r="F364" s="132" t="s">
        <v>1850</v>
      </c>
      <c r="G364" s="133" t="s">
        <v>1839</v>
      </c>
      <c r="H364" s="134">
        <v>2</v>
      </c>
      <c r="I364" s="135"/>
      <c r="J364" s="136">
        <f>ROUND(I364*H364,2)</f>
        <v>0</v>
      </c>
      <c r="K364" s="132" t="s">
        <v>1</v>
      </c>
      <c r="L364" s="32"/>
      <c r="M364" s="137" t="s">
        <v>1</v>
      </c>
      <c r="N364" s="138" t="s">
        <v>45</v>
      </c>
      <c r="P364" s="139">
        <f>O364*H364</f>
        <v>0</v>
      </c>
      <c r="Q364" s="139">
        <v>1.0999999999999999E-2</v>
      </c>
      <c r="R364" s="139">
        <f>Q364*H364</f>
        <v>2.1999999999999999E-2</v>
      </c>
      <c r="S364" s="139">
        <v>0</v>
      </c>
      <c r="T364" s="140">
        <f>S364*H364</f>
        <v>0</v>
      </c>
      <c r="AR364" s="141" t="s">
        <v>264</v>
      </c>
      <c r="AT364" s="141" t="s">
        <v>249</v>
      </c>
      <c r="AU364" s="141" t="s">
        <v>89</v>
      </c>
      <c r="AY364" s="17" t="s">
        <v>248</v>
      </c>
      <c r="BE364" s="142">
        <f>IF(N364="základní",J364,0)</f>
        <v>0</v>
      </c>
      <c r="BF364" s="142">
        <f>IF(N364="snížená",J364,0)</f>
        <v>0</v>
      </c>
      <c r="BG364" s="142">
        <f>IF(N364="zákl. přenesená",J364,0)</f>
        <v>0</v>
      </c>
      <c r="BH364" s="142">
        <f>IF(N364="sníž. přenesená",J364,0)</f>
        <v>0</v>
      </c>
      <c r="BI364" s="142">
        <f>IF(N364="nulová",J364,0)</f>
        <v>0</v>
      </c>
      <c r="BJ364" s="17" t="s">
        <v>87</v>
      </c>
      <c r="BK364" s="142">
        <f>ROUND(I364*H364,2)</f>
        <v>0</v>
      </c>
      <c r="BL364" s="17" t="s">
        <v>264</v>
      </c>
      <c r="BM364" s="141" t="s">
        <v>1851</v>
      </c>
    </row>
    <row r="365" spans="2:65" s="12" customFormat="1">
      <c r="B365" s="161"/>
      <c r="D365" s="143" t="s">
        <v>1665</v>
      </c>
      <c r="E365" s="162" t="s">
        <v>1</v>
      </c>
      <c r="F365" s="163" t="s">
        <v>1852</v>
      </c>
      <c r="H365" s="162" t="s">
        <v>1</v>
      </c>
      <c r="I365" s="164"/>
      <c r="L365" s="161"/>
      <c r="M365" s="165"/>
      <c r="T365" s="166"/>
      <c r="AT365" s="162" t="s">
        <v>1665</v>
      </c>
      <c r="AU365" s="162" t="s">
        <v>89</v>
      </c>
      <c r="AV365" s="12" t="s">
        <v>87</v>
      </c>
      <c r="AW365" s="12" t="s">
        <v>36</v>
      </c>
      <c r="AX365" s="12" t="s">
        <v>80</v>
      </c>
      <c r="AY365" s="162" t="s">
        <v>248</v>
      </c>
    </row>
    <row r="366" spans="2:65" s="13" customFormat="1">
      <c r="B366" s="167"/>
      <c r="D366" s="143" t="s">
        <v>1665</v>
      </c>
      <c r="E366" s="168" t="s">
        <v>1</v>
      </c>
      <c r="F366" s="169" t="s">
        <v>1853</v>
      </c>
      <c r="H366" s="170">
        <v>2</v>
      </c>
      <c r="I366" s="171"/>
      <c r="L366" s="167"/>
      <c r="M366" s="172"/>
      <c r="T366" s="173"/>
      <c r="AT366" s="168" t="s">
        <v>1665</v>
      </c>
      <c r="AU366" s="168" t="s">
        <v>89</v>
      </c>
      <c r="AV366" s="13" t="s">
        <v>89</v>
      </c>
      <c r="AW366" s="13" t="s">
        <v>36</v>
      </c>
      <c r="AX366" s="13" t="s">
        <v>87</v>
      </c>
      <c r="AY366" s="168" t="s">
        <v>248</v>
      </c>
    </row>
    <row r="367" spans="2:65" s="1" customFormat="1" ht="37.9" customHeight="1">
      <c r="B367" s="32"/>
      <c r="C367" s="130" t="s">
        <v>424</v>
      </c>
      <c r="D367" s="130" t="s">
        <v>249</v>
      </c>
      <c r="E367" s="131" t="s">
        <v>1854</v>
      </c>
      <c r="F367" s="132" t="s">
        <v>1855</v>
      </c>
      <c r="G367" s="133" t="s">
        <v>447</v>
      </c>
      <c r="H367" s="134">
        <v>1</v>
      </c>
      <c r="I367" s="135"/>
      <c r="J367" s="136">
        <f>ROUND(I367*H367,2)</f>
        <v>0</v>
      </c>
      <c r="K367" s="132" t="s">
        <v>1</v>
      </c>
      <c r="L367" s="32"/>
      <c r="M367" s="137" t="s">
        <v>1</v>
      </c>
      <c r="N367" s="138" t="s">
        <v>45</v>
      </c>
      <c r="P367" s="139">
        <f>O367*H367</f>
        <v>0</v>
      </c>
      <c r="Q367" s="139">
        <v>2.4000000000000001E-4</v>
      </c>
      <c r="R367" s="139">
        <f>Q367*H367</f>
        <v>2.4000000000000001E-4</v>
      </c>
      <c r="S367" s="139">
        <v>0</v>
      </c>
      <c r="T367" s="140">
        <f>S367*H367</f>
        <v>0</v>
      </c>
      <c r="AR367" s="141" t="s">
        <v>264</v>
      </c>
      <c r="AT367" s="141" t="s">
        <v>249</v>
      </c>
      <c r="AU367" s="141" t="s">
        <v>89</v>
      </c>
      <c r="AY367" s="17" t="s">
        <v>248</v>
      </c>
      <c r="BE367" s="142">
        <f>IF(N367="základní",J367,0)</f>
        <v>0</v>
      </c>
      <c r="BF367" s="142">
        <f>IF(N367="snížená",J367,0)</f>
        <v>0</v>
      </c>
      <c r="BG367" s="142">
        <f>IF(N367="zákl. přenesená",J367,0)</f>
        <v>0</v>
      </c>
      <c r="BH367" s="142">
        <f>IF(N367="sníž. přenesená",J367,0)</f>
        <v>0</v>
      </c>
      <c r="BI367" s="142">
        <f>IF(N367="nulová",J367,0)</f>
        <v>0</v>
      </c>
      <c r="BJ367" s="17" t="s">
        <v>87</v>
      </c>
      <c r="BK367" s="142">
        <f>ROUND(I367*H367,2)</f>
        <v>0</v>
      </c>
      <c r="BL367" s="17" t="s">
        <v>264</v>
      </c>
      <c r="BM367" s="141" t="s">
        <v>1856</v>
      </c>
    </row>
    <row r="368" spans="2:65" s="1" customFormat="1" ht="29.25">
      <c r="B368" s="32"/>
      <c r="D368" s="143" t="s">
        <v>255</v>
      </c>
      <c r="F368" s="144" t="s">
        <v>1857</v>
      </c>
      <c r="I368" s="145"/>
      <c r="L368" s="32"/>
      <c r="M368" s="146"/>
      <c r="T368" s="56"/>
      <c r="AT368" s="17" t="s">
        <v>255</v>
      </c>
      <c r="AU368" s="17" t="s">
        <v>89</v>
      </c>
    </row>
    <row r="369" spans="2:65" s="13" customFormat="1">
      <c r="B369" s="167"/>
      <c r="D369" s="143" t="s">
        <v>1665</v>
      </c>
      <c r="E369" s="168" t="s">
        <v>1</v>
      </c>
      <c r="F369" s="169" t="s">
        <v>1858</v>
      </c>
      <c r="H369" s="170">
        <v>1</v>
      </c>
      <c r="I369" s="171"/>
      <c r="L369" s="167"/>
      <c r="M369" s="172"/>
      <c r="T369" s="173"/>
      <c r="AT369" s="168" t="s">
        <v>1665</v>
      </c>
      <c r="AU369" s="168" t="s">
        <v>89</v>
      </c>
      <c r="AV369" s="13" t="s">
        <v>89</v>
      </c>
      <c r="AW369" s="13" t="s">
        <v>36</v>
      </c>
      <c r="AX369" s="13" t="s">
        <v>87</v>
      </c>
      <c r="AY369" s="168" t="s">
        <v>248</v>
      </c>
    </row>
    <row r="370" spans="2:65" s="1" customFormat="1" ht="24.2" customHeight="1">
      <c r="B370" s="32"/>
      <c r="C370" s="130" t="s">
        <v>428</v>
      </c>
      <c r="D370" s="130" t="s">
        <v>249</v>
      </c>
      <c r="E370" s="131" t="s">
        <v>1859</v>
      </c>
      <c r="F370" s="132" t="s">
        <v>1860</v>
      </c>
      <c r="G370" s="133" t="s">
        <v>528</v>
      </c>
      <c r="H370" s="134">
        <v>0.66</v>
      </c>
      <c r="I370" s="135"/>
      <c r="J370" s="136">
        <f>ROUND(I370*H370,2)</f>
        <v>0</v>
      </c>
      <c r="K370" s="132" t="s">
        <v>1663</v>
      </c>
      <c r="L370" s="32"/>
      <c r="M370" s="137" t="s">
        <v>1</v>
      </c>
      <c r="N370" s="138" t="s">
        <v>45</v>
      </c>
      <c r="P370" s="139">
        <f>O370*H370</f>
        <v>0</v>
      </c>
      <c r="Q370" s="139">
        <v>4.15E-3</v>
      </c>
      <c r="R370" s="139">
        <f>Q370*H370</f>
        <v>2.7390000000000001E-3</v>
      </c>
      <c r="S370" s="139">
        <v>0.27</v>
      </c>
      <c r="T370" s="140">
        <f>S370*H370</f>
        <v>0.17820000000000003</v>
      </c>
      <c r="AR370" s="141" t="s">
        <v>264</v>
      </c>
      <c r="AT370" s="141" t="s">
        <v>249</v>
      </c>
      <c r="AU370" s="141" t="s">
        <v>89</v>
      </c>
      <c r="AY370" s="17" t="s">
        <v>248</v>
      </c>
      <c r="BE370" s="142">
        <f>IF(N370="základní",J370,0)</f>
        <v>0</v>
      </c>
      <c r="BF370" s="142">
        <f>IF(N370="snížená",J370,0)</f>
        <v>0</v>
      </c>
      <c r="BG370" s="142">
        <f>IF(N370="zákl. přenesená",J370,0)</f>
        <v>0</v>
      </c>
      <c r="BH370" s="142">
        <f>IF(N370="sníž. přenesená",J370,0)</f>
        <v>0</v>
      </c>
      <c r="BI370" s="142">
        <f>IF(N370="nulová",J370,0)</f>
        <v>0</v>
      </c>
      <c r="BJ370" s="17" t="s">
        <v>87</v>
      </c>
      <c r="BK370" s="142">
        <f>ROUND(I370*H370,2)</f>
        <v>0</v>
      </c>
      <c r="BL370" s="17" t="s">
        <v>264</v>
      </c>
      <c r="BM370" s="141" t="s">
        <v>1861</v>
      </c>
    </row>
    <row r="371" spans="2:65" s="12" customFormat="1">
      <c r="B371" s="161"/>
      <c r="D371" s="143" t="s">
        <v>1665</v>
      </c>
      <c r="E371" s="162" t="s">
        <v>1</v>
      </c>
      <c r="F371" s="163" t="s">
        <v>1842</v>
      </c>
      <c r="H371" s="162" t="s">
        <v>1</v>
      </c>
      <c r="I371" s="164"/>
      <c r="L371" s="161"/>
      <c r="M371" s="165"/>
      <c r="T371" s="166"/>
      <c r="AT371" s="162" t="s">
        <v>1665</v>
      </c>
      <c r="AU371" s="162" t="s">
        <v>89</v>
      </c>
      <c r="AV371" s="12" t="s">
        <v>87</v>
      </c>
      <c r="AW371" s="12" t="s">
        <v>36</v>
      </c>
      <c r="AX371" s="12" t="s">
        <v>80</v>
      </c>
      <c r="AY371" s="162" t="s">
        <v>248</v>
      </c>
    </row>
    <row r="372" spans="2:65" s="12" customFormat="1">
      <c r="B372" s="161"/>
      <c r="D372" s="143" t="s">
        <v>1665</v>
      </c>
      <c r="E372" s="162" t="s">
        <v>1</v>
      </c>
      <c r="F372" s="163" t="s">
        <v>1862</v>
      </c>
      <c r="H372" s="162" t="s">
        <v>1</v>
      </c>
      <c r="I372" s="164"/>
      <c r="L372" s="161"/>
      <c r="M372" s="165"/>
      <c r="T372" s="166"/>
      <c r="AT372" s="162" t="s">
        <v>1665</v>
      </c>
      <c r="AU372" s="162" t="s">
        <v>89</v>
      </c>
      <c r="AV372" s="12" t="s">
        <v>87</v>
      </c>
      <c r="AW372" s="12" t="s">
        <v>36</v>
      </c>
      <c r="AX372" s="12" t="s">
        <v>80</v>
      </c>
      <c r="AY372" s="162" t="s">
        <v>248</v>
      </c>
    </row>
    <row r="373" spans="2:65" s="13" customFormat="1">
      <c r="B373" s="167"/>
      <c r="D373" s="143" t="s">
        <v>1665</v>
      </c>
      <c r="E373" s="168" t="s">
        <v>1</v>
      </c>
      <c r="F373" s="169" t="s">
        <v>1863</v>
      </c>
      <c r="H373" s="170">
        <v>0.36</v>
      </c>
      <c r="I373" s="171"/>
      <c r="L373" s="167"/>
      <c r="M373" s="172"/>
      <c r="T373" s="173"/>
      <c r="AT373" s="168" t="s">
        <v>1665</v>
      </c>
      <c r="AU373" s="168" t="s">
        <v>89</v>
      </c>
      <c r="AV373" s="13" t="s">
        <v>89</v>
      </c>
      <c r="AW373" s="13" t="s">
        <v>36</v>
      </c>
      <c r="AX373" s="13" t="s">
        <v>80</v>
      </c>
      <c r="AY373" s="168" t="s">
        <v>248</v>
      </c>
    </row>
    <row r="374" spans="2:65" s="13" customFormat="1">
      <c r="B374" s="167"/>
      <c r="D374" s="143" t="s">
        <v>1665</v>
      </c>
      <c r="E374" s="168" t="s">
        <v>1</v>
      </c>
      <c r="F374" s="169" t="s">
        <v>1864</v>
      </c>
      <c r="H374" s="170">
        <v>0.3</v>
      </c>
      <c r="I374" s="171"/>
      <c r="L374" s="167"/>
      <c r="M374" s="172"/>
      <c r="T374" s="173"/>
      <c r="AT374" s="168" t="s">
        <v>1665</v>
      </c>
      <c r="AU374" s="168" t="s">
        <v>89</v>
      </c>
      <c r="AV374" s="13" t="s">
        <v>89</v>
      </c>
      <c r="AW374" s="13" t="s">
        <v>36</v>
      </c>
      <c r="AX374" s="13" t="s">
        <v>80</v>
      </c>
      <c r="AY374" s="168" t="s">
        <v>248</v>
      </c>
    </row>
    <row r="375" spans="2:65" s="14" customFormat="1">
      <c r="B375" s="174"/>
      <c r="D375" s="143" t="s">
        <v>1665</v>
      </c>
      <c r="E375" s="175" t="s">
        <v>1</v>
      </c>
      <c r="F375" s="176" t="s">
        <v>1668</v>
      </c>
      <c r="H375" s="177">
        <v>0.66</v>
      </c>
      <c r="I375" s="178"/>
      <c r="L375" s="174"/>
      <c r="M375" s="179"/>
      <c r="T375" s="180"/>
      <c r="AT375" s="175" t="s">
        <v>1665</v>
      </c>
      <c r="AU375" s="175" t="s">
        <v>89</v>
      </c>
      <c r="AV375" s="14" t="s">
        <v>264</v>
      </c>
      <c r="AW375" s="14" t="s">
        <v>36</v>
      </c>
      <c r="AX375" s="14" t="s">
        <v>87</v>
      </c>
      <c r="AY375" s="175" t="s">
        <v>248</v>
      </c>
    </row>
    <row r="376" spans="2:65" s="1" customFormat="1" ht="24.2" customHeight="1">
      <c r="B376" s="32"/>
      <c r="C376" s="130" t="s">
        <v>432</v>
      </c>
      <c r="D376" s="130" t="s">
        <v>249</v>
      </c>
      <c r="E376" s="131" t="s">
        <v>1865</v>
      </c>
      <c r="F376" s="132" t="s">
        <v>1866</v>
      </c>
      <c r="G376" s="133" t="s">
        <v>528</v>
      </c>
      <c r="H376" s="134">
        <v>1.2</v>
      </c>
      <c r="I376" s="135"/>
      <c r="J376" s="136">
        <f>ROUND(I376*H376,2)</f>
        <v>0</v>
      </c>
      <c r="K376" s="132" t="s">
        <v>1663</v>
      </c>
      <c r="L376" s="32"/>
      <c r="M376" s="137" t="s">
        <v>1</v>
      </c>
      <c r="N376" s="138" t="s">
        <v>45</v>
      </c>
      <c r="P376" s="139">
        <f>O376*H376</f>
        <v>0</v>
      </c>
      <c r="Q376" s="139">
        <v>6.4000000000000003E-3</v>
      </c>
      <c r="R376" s="139">
        <f>Q376*H376</f>
        <v>7.6800000000000002E-3</v>
      </c>
      <c r="S376" s="139">
        <v>0.43</v>
      </c>
      <c r="T376" s="140">
        <f>S376*H376</f>
        <v>0.51600000000000001</v>
      </c>
      <c r="AR376" s="141" t="s">
        <v>264</v>
      </c>
      <c r="AT376" s="141" t="s">
        <v>249</v>
      </c>
      <c r="AU376" s="141" t="s">
        <v>89</v>
      </c>
      <c r="AY376" s="17" t="s">
        <v>248</v>
      </c>
      <c r="BE376" s="142">
        <f>IF(N376="základní",J376,0)</f>
        <v>0</v>
      </c>
      <c r="BF376" s="142">
        <f>IF(N376="snížená",J376,0)</f>
        <v>0</v>
      </c>
      <c r="BG376" s="142">
        <f>IF(N376="zákl. přenesená",J376,0)</f>
        <v>0</v>
      </c>
      <c r="BH376" s="142">
        <f>IF(N376="sníž. přenesená",J376,0)</f>
        <v>0</v>
      </c>
      <c r="BI376" s="142">
        <f>IF(N376="nulová",J376,0)</f>
        <v>0</v>
      </c>
      <c r="BJ376" s="17" t="s">
        <v>87</v>
      </c>
      <c r="BK376" s="142">
        <f>ROUND(I376*H376,2)</f>
        <v>0</v>
      </c>
      <c r="BL376" s="17" t="s">
        <v>264</v>
      </c>
      <c r="BM376" s="141" t="s">
        <v>1867</v>
      </c>
    </row>
    <row r="377" spans="2:65" s="12" customFormat="1">
      <c r="B377" s="161"/>
      <c r="D377" s="143" t="s">
        <v>1665</v>
      </c>
      <c r="E377" s="162" t="s">
        <v>1</v>
      </c>
      <c r="F377" s="163" t="s">
        <v>1842</v>
      </c>
      <c r="H377" s="162" t="s">
        <v>1</v>
      </c>
      <c r="I377" s="164"/>
      <c r="L377" s="161"/>
      <c r="M377" s="165"/>
      <c r="T377" s="166"/>
      <c r="AT377" s="162" t="s">
        <v>1665</v>
      </c>
      <c r="AU377" s="162" t="s">
        <v>89</v>
      </c>
      <c r="AV377" s="12" t="s">
        <v>87</v>
      </c>
      <c r="AW377" s="12" t="s">
        <v>36</v>
      </c>
      <c r="AX377" s="12" t="s">
        <v>80</v>
      </c>
      <c r="AY377" s="162" t="s">
        <v>248</v>
      </c>
    </row>
    <row r="378" spans="2:65" s="12" customFormat="1">
      <c r="B378" s="161"/>
      <c r="D378" s="143" t="s">
        <v>1665</v>
      </c>
      <c r="E378" s="162" t="s">
        <v>1</v>
      </c>
      <c r="F378" s="163" t="s">
        <v>1862</v>
      </c>
      <c r="H378" s="162" t="s">
        <v>1</v>
      </c>
      <c r="I378" s="164"/>
      <c r="L378" s="161"/>
      <c r="M378" s="165"/>
      <c r="T378" s="166"/>
      <c r="AT378" s="162" t="s">
        <v>1665</v>
      </c>
      <c r="AU378" s="162" t="s">
        <v>89</v>
      </c>
      <c r="AV378" s="12" t="s">
        <v>87</v>
      </c>
      <c r="AW378" s="12" t="s">
        <v>36</v>
      </c>
      <c r="AX378" s="12" t="s">
        <v>80</v>
      </c>
      <c r="AY378" s="162" t="s">
        <v>248</v>
      </c>
    </row>
    <row r="379" spans="2:65" s="13" customFormat="1">
      <c r="B379" s="167"/>
      <c r="D379" s="143" t="s">
        <v>1665</v>
      </c>
      <c r="E379" s="168" t="s">
        <v>1</v>
      </c>
      <c r="F379" s="169" t="s">
        <v>1868</v>
      </c>
      <c r="H379" s="170">
        <v>0.9</v>
      </c>
      <c r="I379" s="171"/>
      <c r="L379" s="167"/>
      <c r="M379" s="172"/>
      <c r="T379" s="173"/>
      <c r="AT379" s="168" t="s">
        <v>1665</v>
      </c>
      <c r="AU379" s="168" t="s">
        <v>89</v>
      </c>
      <c r="AV379" s="13" t="s">
        <v>89</v>
      </c>
      <c r="AW379" s="13" t="s">
        <v>36</v>
      </c>
      <c r="AX379" s="13" t="s">
        <v>80</v>
      </c>
      <c r="AY379" s="168" t="s">
        <v>248</v>
      </c>
    </row>
    <row r="380" spans="2:65" s="13" customFormat="1">
      <c r="B380" s="167"/>
      <c r="D380" s="143" t="s">
        <v>1665</v>
      </c>
      <c r="E380" s="168" t="s">
        <v>1</v>
      </c>
      <c r="F380" s="169" t="s">
        <v>1869</v>
      </c>
      <c r="H380" s="170">
        <v>0.3</v>
      </c>
      <c r="I380" s="171"/>
      <c r="L380" s="167"/>
      <c r="M380" s="172"/>
      <c r="T380" s="173"/>
      <c r="AT380" s="168" t="s">
        <v>1665</v>
      </c>
      <c r="AU380" s="168" t="s">
        <v>89</v>
      </c>
      <c r="AV380" s="13" t="s">
        <v>89</v>
      </c>
      <c r="AW380" s="13" t="s">
        <v>36</v>
      </c>
      <c r="AX380" s="13" t="s">
        <v>80</v>
      </c>
      <c r="AY380" s="168" t="s">
        <v>248</v>
      </c>
    </row>
    <row r="381" spans="2:65" s="14" customFormat="1">
      <c r="B381" s="174"/>
      <c r="D381" s="143" t="s">
        <v>1665</v>
      </c>
      <c r="E381" s="175" t="s">
        <v>1</v>
      </c>
      <c r="F381" s="176" t="s">
        <v>1668</v>
      </c>
      <c r="H381" s="177">
        <v>1.2</v>
      </c>
      <c r="I381" s="178"/>
      <c r="L381" s="174"/>
      <c r="M381" s="179"/>
      <c r="T381" s="180"/>
      <c r="AT381" s="175" t="s">
        <v>1665</v>
      </c>
      <c r="AU381" s="175" t="s">
        <v>89</v>
      </c>
      <c r="AV381" s="14" t="s">
        <v>264</v>
      </c>
      <c r="AW381" s="14" t="s">
        <v>36</v>
      </c>
      <c r="AX381" s="14" t="s">
        <v>87</v>
      </c>
      <c r="AY381" s="175" t="s">
        <v>248</v>
      </c>
    </row>
    <row r="382" spans="2:65" s="10" customFormat="1" ht="22.9" customHeight="1">
      <c r="B382" s="120"/>
      <c r="D382" s="121" t="s">
        <v>79</v>
      </c>
      <c r="E382" s="155" t="s">
        <v>688</v>
      </c>
      <c r="F382" s="155" t="s">
        <v>1870</v>
      </c>
      <c r="I382" s="123"/>
      <c r="J382" s="156">
        <f>BK382</f>
        <v>0</v>
      </c>
      <c r="L382" s="120"/>
      <c r="M382" s="125"/>
      <c r="P382" s="126">
        <f>SUM(P383:P401)</f>
        <v>0</v>
      </c>
      <c r="R382" s="126">
        <f>SUM(R383:R401)</f>
        <v>0.16630845000000002</v>
      </c>
      <c r="T382" s="127">
        <f>SUM(T383:T401)</f>
        <v>0</v>
      </c>
      <c r="AR382" s="121" t="s">
        <v>87</v>
      </c>
      <c r="AT382" s="128" t="s">
        <v>79</v>
      </c>
      <c r="AU382" s="128" t="s">
        <v>87</v>
      </c>
      <c r="AY382" s="121" t="s">
        <v>248</v>
      </c>
      <c r="BK382" s="129">
        <f>SUM(BK383:BK401)</f>
        <v>0</v>
      </c>
    </row>
    <row r="383" spans="2:65" s="1" customFormat="1" ht="33" customHeight="1">
      <c r="B383" s="32"/>
      <c r="C383" s="130" t="s">
        <v>436</v>
      </c>
      <c r="D383" s="130" t="s">
        <v>249</v>
      </c>
      <c r="E383" s="131" t="s">
        <v>1871</v>
      </c>
      <c r="F383" s="132" t="s">
        <v>1872</v>
      </c>
      <c r="G383" s="133" t="s">
        <v>1662</v>
      </c>
      <c r="H383" s="134">
        <v>589.79999999999995</v>
      </c>
      <c r="I383" s="135"/>
      <c r="J383" s="136">
        <f>ROUND(I383*H383,2)</f>
        <v>0</v>
      </c>
      <c r="K383" s="132" t="s">
        <v>1663</v>
      </c>
      <c r="L383" s="32"/>
      <c r="M383" s="137" t="s">
        <v>1</v>
      </c>
      <c r="N383" s="138" t="s">
        <v>45</v>
      </c>
      <c r="P383" s="139">
        <f>O383*H383</f>
        <v>0</v>
      </c>
      <c r="Q383" s="139">
        <v>0</v>
      </c>
      <c r="R383" s="139">
        <f>Q383*H383</f>
        <v>0</v>
      </c>
      <c r="S383" s="139">
        <v>0</v>
      </c>
      <c r="T383" s="140">
        <f>S383*H383</f>
        <v>0</v>
      </c>
      <c r="AR383" s="141" t="s">
        <v>264</v>
      </c>
      <c r="AT383" s="141" t="s">
        <v>249</v>
      </c>
      <c r="AU383" s="141" t="s">
        <v>89</v>
      </c>
      <c r="AY383" s="17" t="s">
        <v>248</v>
      </c>
      <c r="BE383" s="142">
        <f>IF(N383="základní",J383,0)</f>
        <v>0</v>
      </c>
      <c r="BF383" s="142">
        <f>IF(N383="snížená",J383,0)</f>
        <v>0</v>
      </c>
      <c r="BG383" s="142">
        <f>IF(N383="zákl. přenesená",J383,0)</f>
        <v>0</v>
      </c>
      <c r="BH383" s="142">
        <f>IF(N383="sníž. přenesená",J383,0)</f>
        <v>0</v>
      </c>
      <c r="BI383" s="142">
        <f>IF(N383="nulová",J383,0)</f>
        <v>0</v>
      </c>
      <c r="BJ383" s="17" t="s">
        <v>87</v>
      </c>
      <c r="BK383" s="142">
        <f>ROUND(I383*H383,2)</f>
        <v>0</v>
      </c>
      <c r="BL383" s="17" t="s">
        <v>264</v>
      </c>
      <c r="BM383" s="141" t="s">
        <v>1873</v>
      </c>
    </row>
    <row r="384" spans="2:65" s="1" customFormat="1" ht="19.5">
      <c r="B384" s="32"/>
      <c r="D384" s="143" t="s">
        <v>255</v>
      </c>
      <c r="F384" s="144" t="s">
        <v>1874</v>
      </c>
      <c r="I384" s="145"/>
      <c r="L384" s="32"/>
      <c r="M384" s="146"/>
      <c r="T384" s="56"/>
      <c r="AT384" s="17" t="s">
        <v>255</v>
      </c>
      <c r="AU384" s="17" t="s">
        <v>89</v>
      </c>
    </row>
    <row r="385" spans="2:65" s="12" customFormat="1">
      <c r="B385" s="161"/>
      <c r="D385" s="143" t="s">
        <v>1665</v>
      </c>
      <c r="E385" s="162" t="s">
        <v>1</v>
      </c>
      <c r="F385" s="163" t="s">
        <v>1875</v>
      </c>
      <c r="H385" s="162" t="s">
        <v>1</v>
      </c>
      <c r="I385" s="164"/>
      <c r="L385" s="161"/>
      <c r="M385" s="165"/>
      <c r="T385" s="166"/>
      <c r="AT385" s="162" t="s">
        <v>1665</v>
      </c>
      <c r="AU385" s="162" t="s">
        <v>89</v>
      </c>
      <c r="AV385" s="12" t="s">
        <v>87</v>
      </c>
      <c r="AW385" s="12" t="s">
        <v>36</v>
      </c>
      <c r="AX385" s="12" t="s">
        <v>80</v>
      </c>
      <c r="AY385" s="162" t="s">
        <v>248</v>
      </c>
    </row>
    <row r="386" spans="2:65" s="13" customFormat="1" ht="22.5">
      <c r="B386" s="167"/>
      <c r="D386" s="143" t="s">
        <v>1665</v>
      </c>
      <c r="E386" s="168" t="s">
        <v>1</v>
      </c>
      <c r="F386" s="169" t="s">
        <v>1876</v>
      </c>
      <c r="H386" s="170">
        <v>589.79999999999995</v>
      </c>
      <c r="I386" s="171"/>
      <c r="L386" s="167"/>
      <c r="M386" s="172"/>
      <c r="T386" s="173"/>
      <c r="AT386" s="168" t="s">
        <v>1665</v>
      </c>
      <c r="AU386" s="168" t="s">
        <v>89</v>
      </c>
      <c r="AV386" s="13" t="s">
        <v>89</v>
      </c>
      <c r="AW386" s="13" t="s">
        <v>36</v>
      </c>
      <c r="AX386" s="13" t="s">
        <v>80</v>
      </c>
      <c r="AY386" s="168" t="s">
        <v>248</v>
      </c>
    </row>
    <row r="387" spans="2:65" s="14" customFormat="1">
      <c r="B387" s="174"/>
      <c r="D387" s="143" t="s">
        <v>1665</v>
      </c>
      <c r="E387" s="175" t="s">
        <v>1</v>
      </c>
      <c r="F387" s="176" t="s">
        <v>1668</v>
      </c>
      <c r="H387" s="177">
        <v>589.79999999999995</v>
      </c>
      <c r="I387" s="178"/>
      <c r="L387" s="174"/>
      <c r="M387" s="179"/>
      <c r="T387" s="180"/>
      <c r="AT387" s="175" t="s">
        <v>1665</v>
      </c>
      <c r="AU387" s="175" t="s">
        <v>89</v>
      </c>
      <c r="AV387" s="14" t="s">
        <v>264</v>
      </c>
      <c r="AW387" s="14" t="s">
        <v>36</v>
      </c>
      <c r="AX387" s="14" t="s">
        <v>87</v>
      </c>
      <c r="AY387" s="175" t="s">
        <v>248</v>
      </c>
    </row>
    <row r="388" spans="2:65" s="1" customFormat="1" ht="33" customHeight="1">
      <c r="B388" s="32"/>
      <c r="C388" s="130" t="s">
        <v>440</v>
      </c>
      <c r="D388" s="130" t="s">
        <v>249</v>
      </c>
      <c r="E388" s="131" t="s">
        <v>1877</v>
      </c>
      <c r="F388" s="132" t="s">
        <v>1878</v>
      </c>
      <c r="G388" s="133" t="s">
        <v>1662</v>
      </c>
      <c r="H388" s="134">
        <v>17694</v>
      </c>
      <c r="I388" s="135"/>
      <c r="J388" s="136">
        <f>ROUND(I388*H388,2)</f>
        <v>0</v>
      </c>
      <c r="K388" s="132" t="s">
        <v>1663</v>
      </c>
      <c r="L388" s="32"/>
      <c r="M388" s="137" t="s">
        <v>1</v>
      </c>
      <c r="N388" s="138" t="s">
        <v>45</v>
      </c>
      <c r="P388" s="139">
        <f>O388*H388</f>
        <v>0</v>
      </c>
      <c r="Q388" s="139">
        <v>0</v>
      </c>
      <c r="R388" s="139">
        <f>Q388*H388</f>
        <v>0</v>
      </c>
      <c r="S388" s="139">
        <v>0</v>
      </c>
      <c r="T388" s="140">
        <f>S388*H388</f>
        <v>0</v>
      </c>
      <c r="AR388" s="141" t="s">
        <v>264</v>
      </c>
      <c r="AT388" s="141" t="s">
        <v>249</v>
      </c>
      <c r="AU388" s="141" t="s">
        <v>89</v>
      </c>
      <c r="AY388" s="17" t="s">
        <v>248</v>
      </c>
      <c r="BE388" s="142">
        <f>IF(N388="základní",J388,0)</f>
        <v>0</v>
      </c>
      <c r="BF388" s="142">
        <f>IF(N388="snížená",J388,0)</f>
        <v>0</v>
      </c>
      <c r="BG388" s="142">
        <f>IF(N388="zákl. přenesená",J388,0)</f>
        <v>0</v>
      </c>
      <c r="BH388" s="142">
        <f>IF(N388="sníž. přenesená",J388,0)</f>
        <v>0</v>
      </c>
      <c r="BI388" s="142">
        <f>IF(N388="nulová",J388,0)</f>
        <v>0</v>
      </c>
      <c r="BJ388" s="17" t="s">
        <v>87</v>
      </c>
      <c r="BK388" s="142">
        <f>ROUND(I388*H388,2)</f>
        <v>0</v>
      </c>
      <c r="BL388" s="17" t="s">
        <v>264</v>
      </c>
      <c r="BM388" s="141" t="s">
        <v>1879</v>
      </c>
    </row>
    <row r="389" spans="2:65" s="13" customFormat="1">
      <c r="B389" s="167"/>
      <c r="D389" s="143" t="s">
        <v>1665</v>
      </c>
      <c r="E389" s="168" t="s">
        <v>1</v>
      </c>
      <c r="F389" s="169" t="s">
        <v>1880</v>
      </c>
      <c r="H389" s="170">
        <v>17694</v>
      </c>
      <c r="I389" s="171"/>
      <c r="L389" s="167"/>
      <c r="M389" s="172"/>
      <c r="T389" s="173"/>
      <c r="AT389" s="168" t="s">
        <v>1665</v>
      </c>
      <c r="AU389" s="168" t="s">
        <v>89</v>
      </c>
      <c r="AV389" s="13" t="s">
        <v>89</v>
      </c>
      <c r="AW389" s="13" t="s">
        <v>36</v>
      </c>
      <c r="AX389" s="13" t="s">
        <v>80</v>
      </c>
      <c r="AY389" s="168" t="s">
        <v>248</v>
      </c>
    </row>
    <row r="390" spans="2:65" s="14" customFormat="1">
      <c r="B390" s="174"/>
      <c r="D390" s="143" t="s">
        <v>1665</v>
      </c>
      <c r="E390" s="175" t="s">
        <v>1</v>
      </c>
      <c r="F390" s="176" t="s">
        <v>1668</v>
      </c>
      <c r="H390" s="177">
        <v>17694</v>
      </c>
      <c r="I390" s="178"/>
      <c r="L390" s="174"/>
      <c r="M390" s="179"/>
      <c r="T390" s="180"/>
      <c r="AT390" s="175" t="s">
        <v>1665</v>
      </c>
      <c r="AU390" s="175" t="s">
        <v>89</v>
      </c>
      <c r="AV390" s="14" t="s">
        <v>264</v>
      </c>
      <c r="AW390" s="14" t="s">
        <v>36</v>
      </c>
      <c r="AX390" s="14" t="s">
        <v>87</v>
      </c>
      <c r="AY390" s="175" t="s">
        <v>248</v>
      </c>
    </row>
    <row r="391" spans="2:65" s="1" customFormat="1" ht="33" customHeight="1">
      <c r="B391" s="32"/>
      <c r="C391" s="130" t="s">
        <v>444</v>
      </c>
      <c r="D391" s="130" t="s">
        <v>249</v>
      </c>
      <c r="E391" s="131" t="s">
        <v>1881</v>
      </c>
      <c r="F391" s="132" t="s">
        <v>1882</v>
      </c>
      <c r="G391" s="133" t="s">
        <v>1662</v>
      </c>
      <c r="H391" s="134">
        <v>589.79999999999995</v>
      </c>
      <c r="I391" s="135"/>
      <c r="J391" s="136">
        <f>ROUND(I391*H391,2)</f>
        <v>0</v>
      </c>
      <c r="K391" s="132" t="s">
        <v>1663</v>
      </c>
      <c r="L391" s="32"/>
      <c r="M391" s="137" t="s">
        <v>1</v>
      </c>
      <c r="N391" s="138" t="s">
        <v>45</v>
      </c>
      <c r="P391" s="139">
        <f>O391*H391</f>
        <v>0</v>
      </c>
      <c r="Q391" s="139">
        <v>0</v>
      </c>
      <c r="R391" s="139">
        <f>Q391*H391</f>
        <v>0</v>
      </c>
      <c r="S391" s="139">
        <v>0</v>
      </c>
      <c r="T391" s="140">
        <f>S391*H391</f>
        <v>0</v>
      </c>
      <c r="AR391" s="141" t="s">
        <v>264</v>
      </c>
      <c r="AT391" s="141" t="s">
        <v>249</v>
      </c>
      <c r="AU391" s="141" t="s">
        <v>89</v>
      </c>
      <c r="AY391" s="17" t="s">
        <v>248</v>
      </c>
      <c r="BE391" s="142">
        <f>IF(N391="základní",J391,0)</f>
        <v>0</v>
      </c>
      <c r="BF391" s="142">
        <f>IF(N391="snížená",J391,0)</f>
        <v>0</v>
      </c>
      <c r="BG391" s="142">
        <f>IF(N391="zákl. přenesená",J391,0)</f>
        <v>0</v>
      </c>
      <c r="BH391" s="142">
        <f>IF(N391="sníž. přenesená",J391,0)</f>
        <v>0</v>
      </c>
      <c r="BI391" s="142">
        <f>IF(N391="nulová",J391,0)</f>
        <v>0</v>
      </c>
      <c r="BJ391" s="17" t="s">
        <v>87</v>
      </c>
      <c r="BK391" s="142">
        <f>ROUND(I391*H391,2)</f>
        <v>0</v>
      </c>
      <c r="BL391" s="17" t="s">
        <v>264</v>
      </c>
      <c r="BM391" s="141" t="s">
        <v>1883</v>
      </c>
    </row>
    <row r="392" spans="2:65" s="13" customFormat="1">
      <c r="B392" s="167"/>
      <c r="D392" s="143" t="s">
        <v>1665</v>
      </c>
      <c r="E392" s="168" t="s">
        <v>1</v>
      </c>
      <c r="F392" s="169" t="s">
        <v>1884</v>
      </c>
      <c r="H392" s="170">
        <v>589.79999999999995</v>
      </c>
      <c r="I392" s="171"/>
      <c r="L392" s="167"/>
      <c r="M392" s="172"/>
      <c r="T392" s="173"/>
      <c r="AT392" s="168" t="s">
        <v>1665</v>
      </c>
      <c r="AU392" s="168" t="s">
        <v>89</v>
      </c>
      <c r="AV392" s="13" t="s">
        <v>89</v>
      </c>
      <c r="AW392" s="13" t="s">
        <v>36</v>
      </c>
      <c r="AX392" s="13" t="s">
        <v>80</v>
      </c>
      <c r="AY392" s="168" t="s">
        <v>248</v>
      </c>
    </row>
    <row r="393" spans="2:65" s="14" customFormat="1">
      <c r="B393" s="174"/>
      <c r="D393" s="143" t="s">
        <v>1665</v>
      </c>
      <c r="E393" s="175" t="s">
        <v>1</v>
      </c>
      <c r="F393" s="176" t="s">
        <v>1668</v>
      </c>
      <c r="H393" s="177">
        <v>589.79999999999995</v>
      </c>
      <c r="I393" s="178"/>
      <c r="L393" s="174"/>
      <c r="M393" s="179"/>
      <c r="T393" s="180"/>
      <c r="AT393" s="175" t="s">
        <v>1665</v>
      </c>
      <c r="AU393" s="175" t="s">
        <v>89</v>
      </c>
      <c r="AV393" s="14" t="s">
        <v>264</v>
      </c>
      <c r="AW393" s="14" t="s">
        <v>36</v>
      </c>
      <c r="AX393" s="14" t="s">
        <v>87</v>
      </c>
      <c r="AY393" s="175" t="s">
        <v>248</v>
      </c>
    </row>
    <row r="394" spans="2:65" s="1" customFormat="1" ht="37.9" customHeight="1">
      <c r="B394" s="32"/>
      <c r="C394" s="130" t="s">
        <v>449</v>
      </c>
      <c r="D394" s="130" t="s">
        <v>249</v>
      </c>
      <c r="E394" s="131" t="s">
        <v>1885</v>
      </c>
      <c r="F394" s="132" t="s">
        <v>1886</v>
      </c>
      <c r="G394" s="133" t="s">
        <v>1662</v>
      </c>
      <c r="H394" s="134">
        <v>791.94500000000005</v>
      </c>
      <c r="I394" s="135"/>
      <c r="J394" s="136">
        <f>ROUND(I394*H394,2)</f>
        <v>0</v>
      </c>
      <c r="K394" s="132" t="s">
        <v>1663</v>
      </c>
      <c r="L394" s="32"/>
      <c r="M394" s="137" t="s">
        <v>1</v>
      </c>
      <c r="N394" s="138" t="s">
        <v>45</v>
      </c>
      <c r="P394" s="139">
        <f>O394*H394</f>
        <v>0</v>
      </c>
      <c r="Q394" s="139">
        <v>2.1000000000000001E-4</v>
      </c>
      <c r="R394" s="139">
        <f>Q394*H394</f>
        <v>0.16630845000000002</v>
      </c>
      <c r="S394" s="139">
        <v>0</v>
      </c>
      <c r="T394" s="140">
        <f>S394*H394</f>
        <v>0</v>
      </c>
      <c r="AR394" s="141" t="s">
        <v>264</v>
      </c>
      <c r="AT394" s="141" t="s">
        <v>249</v>
      </c>
      <c r="AU394" s="141" t="s">
        <v>89</v>
      </c>
      <c r="AY394" s="17" t="s">
        <v>248</v>
      </c>
      <c r="BE394" s="142">
        <f>IF(N394="základní",J394,0)</f>
        <v>0</v>
      </c>
      <c r="BF394" s="142">
        <f>IF(N394="snížená",J394,0)</f>
        <v>0</v>
      </c>
      <c r="BG394" s="142">
        <f>IF(N394="zákl. přenesená",J394,0)</f>
        <v>0</v>
      </c>
      <c r="BH394" s="142">
        <f>IF(N394="sníž. přenesená",J394,0)</f>
        <v>0</v>
      </c>
      <c r="BI394" s="142">
        <f>IF(N394="nulová",J394,0)</f>
        <v>0</v>
      </c>
      <c r="BJ394" s="17" t="s">
        <v>87</v>
      </c>
      <c r="BK394" s="142">
        <f>ROUND(I394*H394,2)</f>
        <v>0</v>
      </c>
      <c r="BL394" s="17" t="s">
        <v>264</v>
      </c>
      <c r="BM394" s="141" t="s">
        <v>1887</v>
      </c>
    </row>
    <row r="395" spans="2:65" s="12" customFormat="1">
      <c r="B395" s="161"/>
      <c r="D395" s="143" t="s">
        <v>1665</v>
      </c>
      <c r="E395" s="162" t="s">
        <v>1</v>
      </c>
      <c r="F395" s="163" t="s">
        <v>1888</v>
      </c>
      <c r="H395" s="162" t="s">
        <v>1</v>
      </c>
      <c r="I395" s="164"/>
      <c r="L395" s="161"/>
      <c r="M395" s="165"/>
      <c r="T395" s="166"/>
      <c r="AT395" s="162" t="s">
        <v>1665</v>
      </c>
      <c r="AU395" s="162" t="s">
        <v>89</v>
      </c>
      <c r="AV395" s="12" t="s">
        <v>87</v>
      </c>
      <c r="AW395" s="12" t="s">
        <v>36</v>
      </c>
      <c r="AX395" s="12" t="s">
        <v>80</v>
      </c>
      <c r="AY395" s="162" t="s">
        <v>248</v>
      </c>
    </row>
    <row r="396" spans="2:65" s="13" customFormat="1" ht="22.5">
      <c r="B396" s="167"/>
      <c r="D396" s="143" t="s">
        <v>1665</v>
      </c>
      <c r="E396" s="168" t="s">
        <v>1</v>
      </c>
      <c r="F396" s="169" t="s">
        <v>1889</v>
      </c>
      <c r="H396" s="170">
        <v>469.9</v>
      </c>
      <c r="I396" s="171"/>
      <c r="L396" s="167"/>
      <c r="M396" s="172"/>
      <c r="T396" s="173"/>
      <c r="AT396" s="168" t="s">
        <v>1665</v>
      </c>
      <c r="AU396" s="168" t="s">
        <v>89</v>
      </c>
      <c r="AV396" s="13" t="s">
        <v>89</v>
      </c>
      <c r="AW396" s="13" t="s">
        <v>36</v>
      </c>
      <c r="AX396" s="13" t="s">
        <v>80</v>
      </c>
      <c r="AY396" s="168" t="s">
        <v>248</v>
      </c>
    </row>
    <row r="397" spans="2:65" s="13" customFormat="1">
      <c r="B397" s="167"/>
      <c r="D397" s="143" t="s">
        <v>1665</v>
      </c>
      <c r="E397" s="168" t="s">
        <v>1</v>
      </c>
      <c r="F397" s="169" t="s">
        <v>1890</v>
      </c>
      <c r="H397" s="170">
        <v>36.6</v>
      </c>
      <c r="I397" s="171"/>
      <c r="L397" s="167"/>
      <c r="M397" s="172"/>
      <c r="T397" s="173"/>
      <c r="AT397" s="168" t="s">
        <v>1665</v>
      </c>
      <c r="AU397" s="168" t="s">
        <v>89</v>
      </c>
      <c r="AV397" s="13" t="s">
        <v>89</v>
      </c>
      <c r="AW397" s="13" t="s">
        <v>36</v>
      </c>
      <c r="AX397" s="13" t="s">
        <v>80</v>
      </c>
      <c r="AY397" s="168" t="s">
        <v>248</v>
      </c>
    </row>
    <row r="398" spans="2:65" s="13" customFormat="1">
      <c r="B398" s="167"/>
      <c r="D398" s="143" t="s">
        <v>1665</v>
      </c>
      <c r="E398" s="168" t="s">
        <v>1</v>
      </c>
      <c r="F398" s="169" t="s">
        <v>1891</v>
      </c>
      <c r="H398" s="170">
        <v>51.85</v>
      </c>
      <c r="I398" s="171"/>
      <c r="L398" s="167"/>
      <c r="M398" s="172"/>
      <c r="T398" s="173"/>
      <c r="AT398" s="168" t="s">
        <v>1665</v>
      </c>
      <c r="AU398" s="168" t="s">
        <v>89</v>
      </c>
      <c r="AV398" s="13" t="s">
        <v>89</v>
      </c>
      <c r="AW398" s="13" t="s">
        <v>36</v>
      </c>
      <c r="AX398" s="13" t="s">
        <v>80</v>
      </c>
      <c r="AY398" s="168" t="s">
        <v>248</v>
      </c>
    </row>
    <row r="399" spans="2:65" s="13" customFormat="1">
      <c r="B399" s="167"/>
      <c r="D399" s="143" t="s">
        <v>1665</v>
      </c>
      <c r="E399" s="168" t="s">
        <v>1</v>
      </c>
      <c r="F399" s="169" t="s">
        <v>1892</v>
      </c>
      <c r="H399" s="170">
        <v>123.105</v>
      </c>
      <c r="I399" s="171"/>
      <c r="L399" s="167"/>
      <c r="M399" s="172"/>
      <c r="T399" s="173"/>
      <c r="AT399" s="168" t="s">
        <v>1665</v>
      </c>
      <c r="AU399" s="168" t="s">
        <v>89</v>
      </c>
      <c r="AV399" s="13" t="s">
        <v>89</v>
      </c>
      <c r="AW399" s="13" t="s">
        <v>36</v>
      </c>
      <c r="AX399" s="13" t="s">
        <v>80</v>
      </c>
      <c r="AY399" s="168" t="s">
        <v>248</v>
      </c>
    </row>
    <row r="400" spans="2:65" s="13" customFormat="1">
      <c r="B400" s="167"/>
      <c r="D400" s="143" t="s">
        <v>1665</v>
      </c>
      <c r="E400" s="168" t="s">
        <v>1</v>
      </c>
      <c r="F400" s="169" t="s">
        <v>1893</v>
      </c>
      <c r="H400" s="170">
        <v>110.49</v>
      </c>
      <c r="I400" s="171"/>
      <c r="L400" s="167"/>
      <c r="M400" s="172"/>
      <c r="T400" s="173"/>
      <c r="AT400" s="168" t="s">
        <v>1665</v>
      </c>
      <c r="AU400" s="168" t="s">
        <v>89</v>
      </c>
      <c r="AV400" s="13" t="s">
        <v>89</v>
      </c>
      <c r="AW400" s="13" t="s">
        <v>36</v>
      </c>
      <c r="AX400" s="13" t="s">
        <v>80</v>
      </c>
      <c r="AY400" s="168" t="s">
        <v>248</v>
      </c>
    </row>
    <row r="401" spans="2:65" s="14" customFormat="1">
      <c r="B401" s="174"/>
      <c r="D401" s="143" t="s">
        <v>1665</v>
      </c>
      <c r="E401" s="175" t="s">
        <v>1</v>
      </c>
      <c r="F401" s="176" t="s">
        <v>1668</v>
      </c>
      <c r="H401" s="177">
        <v>791.94500000000005</v>
      </c>
      <c r="I401" s="178"/>
      <c r="L401" s="174"/>
      <c r="M401" s="179"/>
      <c r="T401" s="180"/>
      <c r="AT401" s="175" t="s">
        <v>1665</v>
      </c>
      <c r="AU401" s="175" t="s">
        <v>89</v>
      </c>
      <c r="AV401" s="14" t="s">
        <v>264</v>
      </c>
      <c r="AW401" s="14" t="s">
        <v>36</v>
      </c>
      <c r="AX401" s="14" t="s">
        <v>87</v>
      </c>
      <c r="AY401" s="175" t="s">
        <v>248</v>
      </c>
    </row>
    <row r="402" spans="2:65" s="10" customFormat="1" ht="22.9" customHeight="1">
      <c r="B402" s="120"/>
      <c r="D402" s="121" t="s">
        <v>79</v>
      </c>
      <c r="E402" s="155" t="s">
        <v>697</v>
      </c>
      <c r="F402" s="155" t="s">
        <v>1894</v>
      </c>
      <c r="I402" s="123"/>
      <c r="J402" s="156">
        <f>BK402</f>
        <v>0</v>
      </c>
      <c r="L402" s="120"/>
      <c r="M402" s="125"/>
      <c r="P402" s="126">
        <f>SUM(P403:P574)</f>
        <v>0</v>
      </c>
      <c r="R402" s="126">
        <f>SUM(R403:R574)</f>
        <v>1.8953268999999999</v>
      </c>
      <c r="T402" s="127">
        <f>SUM(T403:T574)</f>
        <v>180.52626100000001</v>
      </c>
      <c r="AR402" s="121" t="s">
        <v>87</v>
      </c>
      <c r="AT402" s="128" t="s">
        <v>79</v>
      </c>
      <c r="AU402" s="128" t="s">
        <v>87</v>
      </c>
      <c r="AY402" s="121" t="s">
        <v>248</v>
      </c>
      <c r="BK402" s="129">
        <f>SUM(BK403:BK574)</f>
        <v>0</v>
      </c>
    </row>
    <row r="403" spans="2:65" s="1" customFormat="1" ht="21.75" customHeight="1">
      <c r="B403" s="32"/>
      <c r="C403" s="130" t="s">
        <v>453</v>
      </c>
      <c r="D403" s="130" t="s">
        <v>249</v>
      </c>
      <c r="E403" s="131" t="s">
        <v>1895</v>
      </c>
      <c r="F403" s="132" t="s">
        <v>1896</v>
      </c>
      <c r="G403" s="133" t="s">
        <v>1839</v>
      </c>
      <c r="H403" s="134">
        <v>9</v>
      </c>
      <c r="I403" s="135"/>
      <c r="J403" s="136">
        <f>ROUND(I403*H403,2)</f>
        <v>0</v>
      </c>
      <c r="K403" s="132" t="s">
        <v>1663</v>
      </c>
      <c r="L403" s="32"/>
      <c r="M403" s="137" t="s">
        <v>1</v>
      </c>
      <c r="N403" s="138" t="s">
        <v>45</v>
      </c>
      <c r="P403" s="139">
        <f>O403*H403</f>
        <v>0</v>
      </c>
      <c r="Q403" s="139">
        <v>0</v>
      </c>
      <c r="R403" s="139">
        <f>Q403*H403</f>
        <v>0</v>
      </c>
      <c r="S403" s="139">
        <v>5.0000000000000002E-5</v>
      </c>
      <c r="T403" s="140">
        <f>S403*H403</f>
        <v>4.5000000000000004E-4</v>
      </c>
      <c r="AR403" s="141" t="s">
        <v>359</v>
      </c>
      <c r="AT403" s="141" t="s">
        <v>249</v>
      </c>
      <c r="AU403" s="141" t="s">
        <v>89</v>
      </c>
      <c r="AY403" s="17" t="s">
        <v>248</v>
      </c>
      <c r="BE403" s="142">
        <f>IF(N403="základní",J403,0)</f>
        <v>0</v>
      </c>
      <c r="BF403" s="142">
        <f>IF(N403="snížená",J403,0)</f>
        <v>0</v>
      </c>
      <c r="BG403" s="142">
        <f>IF(N403="zákl. přenesená",J403,0)</f>
        <v>0</v>
      </c>
      <c r="BH403" s="142">
        <f>IF(N403="sníž. přenesená",J403,0)</f>
        <v>0</v>
      </c>
      <c r="BI403" s="142">
        <f>IF(N403="nulová",J403,0)</f>
        <v>0</v>
      </c>
      <c r="BJ403" s="17" t="s">
        <v>87</v>
      </c>
      <c r="BK403" s="142">
        <f>ROUND(I403*H403,2)</f>
        <v>0</v>
      </c>
      <c r="BL403" s="17" t="s">
        <v>359</v>
      </c>
      <c r="BM403" s="141" t="s">
        <v>1897</v>
      </c>
    </row>
    <row r="404" spans="2:65" s="12" customFormat="1" ht="22.5">
      <c r="B404" s="161"/>
      <c r="D404" s="143" t="s">
        <v>1665</v>
      </c>
      <c r="E404" s="162" t="s">
        <v>1</v>
      </c>
      <c r="F404" s="163" t="s">
        <v>1898</v>
      </c>
      <c r="H404" s="162" t="s">
        <v>1</v>
      </c>
      <c r="I404" s="164"/>
      <c r="L404" s="161"/>
      <c r="M404" s="165"/>
      <c r="T404" s="166"/>
      <c r="AT404" s="162" t="s">
        <v>1665</v>
      </c>
      <c r="AU404" s="162" t="s">
        <v>89</v>
      </c>
      <c r="AV404" s="12" t="s">
        <v>87</v>
      </c>
      <c r="AW404" s="12" t="s">
        <v>36</v>
      </c>
      <c r="AX404" s="12" t="s">
        <v>80</v>
      </c>
      <c r="AY404" s="162" t="s">
        <v>248</v>
      </c>
    </row>
    <row r="405" spans="2:65" s="12" customFormat="1">
      <c r="B405" s="161"/>
      <c r="D405" s="143" t="s">
        <v>1665</v>
      </c>
      <c r="E405" s="162" t="s">
        <v>1</v>
      </c>
      <c r="F405" s="163" t="s">
        <v>1899</v>
      </c>
      <c r="H405" s="162" t="s">
        <v>1</v>
      </c>
      <c r="I405" s="164"/>
      <c r="L405" s="161"/>
      <c r="M405" s="165"/>
      <c r="T405" s="166"/>
      <c r="AT405" s="162" t="s">
        <v>1665</v>
      </c>
      <c r="AU405" s="162" t="s">
        <v>89</v>
      </c>
      <c r="AV405" s="12" t="s">
        <v>87</v>
      </c>
      <c r="AW405" s="12" t="s">
        <v>36</v>
      </c>
      <c r="AX405" s="12" t="s">
        <v>80</v>
      </c>
      <c r="AY405" s="162" t="s">
        <v>248</v>
      </c>
    </row>
    <row r="406" spans="2:65" s="13" customFormat="1">
      <c r="B406" s="167"/>
      <c r="D406" s="143" t="s">
        <v>1665</v>
      </c>
      <c r="E406" s="168" t="s">
        <v>1</v>
      </c>
      <c r="F406" s="169" t="s">
        <v>1900</v>
      </c>
      <c r="H406" s="170">
        <v>9</v>
      </c>
      <c r="I406" s="171"/>
      <c r="L406" s="167"/>
      <c r="M406" s="172"/>
      <c r="T406" s="173"/>
      <c r="AT406" s="168" t="s">
        <v>1665</v>
      </c>
      <c r="AU406" s="168" t="s">
        <v>89</v>
      </c>
      <c r="AV406" s="13" t="s">
        <v>89</v>
      </c>
      <c r="AW406" s="13" t="s">
        <v>36</v>
      </c>
      <c r="AX406" s="13" t="s">
        <v>80</v>
      </c>
      <c r="AY406" s="168" t="s">
        <v>248</v>
      </c>
    </row>
    <row r="407" spans="2:65" s="14" customFormat="1">
      <c r="B407" s="174"/>
      <c r="D407" s="143" t="s">
        <v>1665</v>
      </c>
      <c r="E407" s="175" t="s">
        <v>1</v>
      </c>
      <c r="F407" s="176" t="s">
        <v>1668</v>
      </c>
      <c r="H407" s="177">
        <v>9</v>
      </c>
      <c r="I407" s="178"/>
      <c r="L407" s="174"/>
      <c r="M407" s="179"/>
      <c r="T407" s="180"/>
      <c r="AT407" s="175" t="s">
        <v>1665</v>
      </c>
      <c r="AU407" s="175" t="s">
        <v>89</v>
      </c>
      <c r="AV407" s="14" t="s">
        <v>264</v>
      </c>
      <c r="AW407" s="14" t="s">
        <v>36</v>
      </c>
      <c r="AX407" s="14" t="s">
        <v>87</v>
      </c>
      <c r="AY407" s="175" t="s">
        <v>248</v>
      </c>
    </row>
    <row r="408" spans="2:65" s="1" customFormat="1" ht="37.9" customHeight="1">
      <c r="B408" s="32"/>
      <c r="C408" s="130" t="s">
        <v>457</v>
      </c>
      <c r="D408" s="130" t="s">
        <v>249</v>
      </c>
      <c r="E408" s="131" t="s">
        <v>1901</v>
      </c>
      <c r="F408" s="132" t="s">
        <v>1902</v>
      </c>
      <c r="G408" s="133" t="s">
        <v>528</v>
      </c>
      <c r="H408" s="134">
        <v>37</v>
      </c>
      <c r="I408" s="135"/>
      <c r="J408" s="136">
        <f>ROUND(I408*H408,2)</f>
        <v>0</v>
      </c>
      <c r="K408" s="132" t="s">
        <v>1663</v>
      </c>
      <c r="L408" s="32"/>
      <c r="M408" s="137" t="s">
        <v>1</v>
      </c>
      <c r="N408" s="138" t="s">
        <v>45</v>
      </c>
      <c r="P408" s="139">
        <f>O408*H408</f>
        <v>0</v>
      </c>
      <c r="Q408" s="139">
        <v>0</v>
      </c>
      <c r="R408" s="139">
        <f>Q408*H408</f>
        <v>0</v>
      </c>
      <c r="S408" s="139">
        <v>3.7000000000000002E-3</v>
      </c>
      <c r="T408" s="140">
        <f>S408*H408</f>
        <v>0.13689999999999999</v>
      </c>
      <c r="AR408" s="141" t="s">
        <v>359</v>
      </c>
      <c r="AT408" s="141" t="s">
        <v>249</v>
      </c>
      <c r="AU408" s="141" t="s">
        <v>89</v>
      </c>
      <c r="AY408" s="17" t="s">
        <v>248</v>
      </c>
      <c r="BE408" s="142">
        <f>IF(N408="základní",J408,0)</f>
        <v>0</v>
      </c>
      <c r="BF408" s="142">
        <f>IF(N408="snížená",J408,0)</f>
        <v>0</v>
      </c>
      <c r="BG408" s="142">
        <f>IF(N408="zákl. přenesená",J408,0)</f>
        <v>0</v>
      </c>
      <c r="BH408" s="142">
        <f>IF(N408="sníž. přenesená",J408,0)</f>
        <v>0</v>
      </c>
      <c r="BI408" s="142">
        <f>IF(N408="nulová",J408,0)</f>
        <v>0</v>
      </c>
      <c r="BJ408" s="17" t="s">
        <v>87</v>
      </c>
      <c r="BK408" s="142">
        <f>ROUND(I408*H408,2)</f>
        <v>0</v>
      </c>
      <c r="BL408" s="17" t="s">
        <v>359</v>
      </c>
      <c r="BM408" s="141" t="s">
        <v>1903</v>
      </c>
    </row>
    <row r="409" spans="2:65" s="12" customFormat="1" ht="22.5">
      <c r="B409" s="161"/>
      <c r="D409" s="143" t="s">
        <v>1665</v>
      </c>
      <c r="E409" s="162" t="s">
        <v>1</v>
      </c>
      <c r="F409" s="163" t="s">
        <v>1898</v>
      </c>
      <c r="H409" s="162" t="s">
        <v>1</v>
      </c>
      <c r="I409" s="164"/>
      <c r="L409" s="161"/>
      <c r="M409" s="165"/>
      <c r="T409" s="166"/>
      <c r="AT409" s="162" t="s">
        <v>1665</v>
      </c>
      <c r="AU409" s="162" t="s">
        <v>89</v>
      </c>
      <c r="AV409" s="12" t="s">
        <v>87</v>
      </c>
      <c r="AW409" s="12" t="s">
        <v>36</v>
      </c>
      <c r="AX409" s="12" t="s">
        <v>80</v>
      </c>
      <c r="AY409" s="162" t="s">
        <v>248</v>
      </c>
    </row>
    <row r="410" spans="2:65" s="12" customFormat="1">
      <c r="B410" s="161"/>
      <c r="D410" s="143" t="s">
        <v>1665</v>
      </c>
      <c r="E410" s="162" t="s">
        <v>1</v>
      </c>
      <c r="F410" s="163" t="s">
        <v>1904</v>
      </c>
      <c r="H410" s="162" t="s">
        <v>1</v>
      </c>
      <c r="I410" s="164"/>
      <c r="L410" s="161"/>
      <c r="M410" s="165"/>
      <c r="T410" s="166"/>
      <c r="AT410" s="162" t="s">
        <v>1665</v>
      </c>
      <c r="AU410" s="162" t="s">
        <v>89</v>
      </c>
      <c r="AV410" s="12" t="s">
        <v>87</v>
      </c>
      <c r="AW410" s="12" t="s">
        <v>36</v>
      </c>
      <c r="AX410" s="12" t="s">
        <v>80</v>
      </c>
      <c r="AY410" s="162" t="s">
        <v>248</v>
      </c>
    </row>
    <row r="411" spans="2:65" s="13" customFormat="1">
      <c r="B411" s="167"/>
      <c r="D411" s="143" t="s">
        <v>1665</v>
      </c>
      <c r="E411" s="168" t="s">
        <v>1</v>
      </c>
      <c r="F411" s="169" t="s">
        <v>1905</v>
      </c>
      <c r="H411" s="170">
        <v>37</v>
      </c>
      <c r="I411" s="171"/>
      <c r="L411" s="167"/>
      <c r="M411" s="172"/>
      <c r="T411" s="173"/>
      <c r="AT411" s="168" t="s">
        <v>1665</v>
      </c>
      <c r="AU411" s="168" t="s">
        <v>89</v>
      </c>
      <c r="AV411" s="13" t="s">
        <v>89</v>
      </c>
      <c r="AW411" s="13" t="s">
        <v>36</v>
      </c>
      <c r="AX411" s="13" t="s">
        <v>80</v>
      </c>
      <c r="AY411" s="168" t="s">
        <v>248</v>
      </c>
    </row>
    <row r="412" spans="2:65" s="14" customFormat="1">
      <c r="B412" s="174"/>
      <c r="D412" s="143" t="s">
        <v>1665</v>
      </c>
      <c r="E412" s="175" t="s">
        <v>1</v>
      </c>
      <c r="F412" s="176" t="s">
        <v>1668</v>
      </c>
      <c r="H412" s="177">
        <v>37</v>
      </c>
      <c r="I412" s="178"/>
      <c r="L412" s="174"/>
      <c r="M412" s="179"/>
      <c r="T412" s="180"/>
      <c r="AT412" s="175" t="s">
        <v>1665</v>
      </c>
      <c r="AU412" s="175" t="s">
        <v>89</v>
      </c>
      <c r="AV412" s="14" t="s">
        <v>264</v>
      </c>
      <c r="AW412" s="14" t="s">
        <v>36</v>
      </c>
      <c r="AX412" s="14" t="s">
        <v>87</v>
      </c>
      <c r="AY412" s="175" t="s">
        <v>248</v>
      </c>
    </row>
    <row r="413" spans="2:65" s="1" customFormat="1" ht="24.2" customHeight="1">
      <c r="B413" s="32"/>
      <c r="C413" s="130" t="s">
        <v>461</v>
      </c>
      <c r="D413" s="130" t="s">
        <v>249</v>
      </c>
      <c r="E413" s="131" t="s">
        <v>1906</v>
      </c>
      <c r="F413" s="132" t="s">
        <v>1907</v>
      </c>
      <c r="G413" s="133" t="s">
        <v>528</v>
      </c>
      <c r="H413" s="134">
        <v>36</v>
      </c>
      <c r="I413" s="135"/>
      <c r="J413" s="136">
        <f>ROUND(I413*H413,2)</f>
        <v>0</v>
      </c>
      <c r="K413" s="132" t="s">
        <v>1663</v>
      </c>
      <c r="L413" s="32"/>
      <c r="M413" s="137" t="s">
        <v>1</v>
      </c>
      <c r="N413" s="138" t="s">
        <v>45</v>
      </c>
      <c r="P413" s="139">
        <f>O413*H413</f>
        <v>0</v>
      </c>
      <c r="Q413" s="139">
        <v>0</v>
      </c>
      <c r="R413" s="139">
        <f>Q413*H413</f>
        <v>0</v>
      </c>
      <c r="S413" s="139">
        <v>1.7700000000000001E-3</v>
      </c>
      <c r="T413" s="140">
        <f>S413*H413</f>
        <v>6.3719999999999999E-2</v>
      </c>
      <c r="AR413" s="141" t="s">
        <v>359</v>
      </c>
      <c r="AT413" s="141" t="s">
        <v>249</v>
      </c>
      <c r="AU413" s="141" t="s">
        <v>89</v>
      </c>
      <c r="AY413" s="17" t="s">
        <v>248</v>
      </c>
      <c r="BE413" s="142">
        <f>IF(N413="základní",J413,0)</f>
        <v>0</v>
      </c>
      <c r="BF413" s="142">
        <f>IF(N413="snížená",J413,0)</f>
        <v>0</v>
      </c>
      <c r="BG413" s="142">
        <f>IF(N413="zákl. přenesená",J413,0)</f>
        <v>0</v>
      </c>
      <c r="BH413" s="142">
        <f>IF(N413="sníž. přenesená",J413,0)</f>
        <v>0</v>
      </c>
      <c r="BI413" s="142">
        <f>IF(N413="nulová",J413,0)</f>
        <v>0</v>
      </c>
      <c r="BJ413" s="17" t="s">
        <v>87</v>
      </c>
      <c r="BK413" s="142">
        <f>ROUND(I413*H413,2)</f>
        <v>0</v>
      </c>
      <c r="BL413" s="17" t="s">
        <v>359</v>
      </c>
      <c r="BM413" s="141" t="s">
        <v>1908</v>
      </c>
    </row>
    <row r="414" spans="2:65" s="12" customFormat="1" ht="22.5">
      <c r="B414" s="161"/>
      <c r="D414" s="143" t="s">
        <v>1665</v>
      </c>
      <c r="E414" s="162" t="s">
        <v>1</v>
      </c>
      <c r="F414" s="163" t="s">
        <v>1909</v>
      </c>
      <c r="H414" s="162" t="s">
        <v>1</v>
      </c>
      <c r="I414" s="164"/>
      <c r="L414" s="161"/>
      <c r="M414" s="165"/>
      <c r="T414" s="166"/>
      <c r="AT414" s="162" t="s">
        <v>1665</v>
      </c>
      <c r="AU414" s="162" t="s">
        <v>89</v>
      </c>
      <c r="AV414" s="12" t="s">
        <v>87</v>
      </c>
      <c r="AW414" s="12" t="s">
        <v>36</v>
      </c>
      <c r="AX414" s="12" t="s">
        <v>80</v>
      </c>
      <c r="AY414" s="162" t="s">
        <v>248</v>
      </c>
    </row>
    <row r="415" spans="2:65" s="12" customFormat="1">
      <c r="B415" s="161"/>
      <c r="D415" s="143" t="s">
        <v>1665</v>
      </c>
      <c r="E415" s="162" t="s">
        <v>1</v>
      </c>
      <c r="F415" s="163" t="s">
        <v>1910</v>
      </c>
      <c r="H415" s="162" t="s">
        <v>1</v>
      </c>
      <c r="I415" s="164"/>
      <c r="L415" s="161"/>
      <c r="M415" s="165"/>
      <c r="T415" s="166"/>
      <c r="AT415" s="162" t="s">
        <v>1665</v>
      </c>
      <c r="AU415" s="162" t="s">
        <v>89</v>
      </c>
      <c r="AV415" s="12" t="s">
        <v>87</v>
      </c>
      <c r="AW415" s="12" t="s">
        <v>36</v>
      </c>
      <c r="AX415" s="12" t="s">
        <v>80</v>
      </c>
      <c r="AY415" s="162" t="s">
        <v>248</v>
      </c>
    </row>
    <row r="416" spans="2:65" s="13" customFormat="1">
      <c r="B416" s="167"/>
      <c r="D416" s="143" t="s">
        <v>1665</v>
      </c>
      <c r="E416" s="168" t="s">
        <v>1</v>
      </c>
      <c r="F416" s="169" t="s">
        <v>1911</v>
      </c>
      <c r="H416" s="170">
        <v>36</v>
      </c>
      <c r="I416" s="171"/>
      <c r="L416" s="167"/>
      <c r="M416" s="172"/>
      <c r="T416" s="173"/>
      <c r="AT416" s="168" t="s">
        <v>1665</v>
      </c>
      <c r="AU416" s="168" t="s">
        <v>89</v>
      </c>
      <c r="AV416" s="13" t="s">
        <v>89</v>
      </c>
      <c r="AW416" s="13" t="s">
        <v>36</v>
      </c>
      <c r="AX416" s="13" t="s">
        <v>80</v>
      </c>
      <c r="AY416" s="168" t="s">
        <v>248</v>
      </c>
    </row>
    <row r="417" spans="2:65" s="14" customFormat="1">
      <c r="B417" s="174"/>
      <c r="D417" s="143" t="s">
        <v>1665</v>
      </c>
      <c r="E417" s="175" t="s">
        <v>1</v>
      </c>
      <c r="F417" s="176" t="s">
        <v>1668</v>
      </c>
      <c r="H417" s="177">
        <v>36</v>
      </c>
      <c r="I417" s="178"/>
      <c r="L417" s="174"/>
      <c r="M417" s="179"/>
      <c r="T417" s="180"/>
      <c r="AT417" s="175" t="s">
        <v>1665</v>
      </c>
      <c r="AU417" s="175" t="s">
        <v>89</v>
      </c>
      <c r="AV417" s="14" t="s">
        <v>264</v>
      </c>
      <c r="AW417" s="14" t="s">
        <v>36</v>
      </c>
      <c r="AX417" s="14" t="s">
        <v>87</v>
      </c>
      <c r="AY417" s="175" t="s">
        <v>248</v>
      </c>
    </row>
    <row r="418" spans="2:65" s="1" customFormat="1" ht="24.2" customHeight="1">
      <c r="B418" s="32"/>
      <c r="C418" s="130" t="s">
        <v>465</v>
      </c>
      <c r="D418" s="130" t="s">
        <v>249</v>
      </c>
      <c r="E418" s="131" t="s">
        <v>1912</v>
      </c>
      <c r="F418" s="132" t="s">
        <v>1913</v>
      </c>
      <c r="G418" s="133" t="s">
        <v>528</v>
      </c>
      <c r="H418" s="134">
        <v>25.4</v>
      </c>
      <c r="I418" s="135"/>
      <c r="J418" s="136">
        <f>ROUND(I418*H418,2)</f>
        <v>0</v>
      </c>
      <c r="K418" s="132" t="s">
        <v>1663</v>
      </c>
      <c r="L418" s="32"/>
      <c r="M418" s="137" t="s">
        <v>1</v>
      </c>
      <c r="N418" s="138" t="s">
        <v>45</v>
      </c>
      <c r="P418" s="139">
        <f>O418*H418</f>
        <v>0</v>
      </c>
      <c r="Q418" s="139">
        <v>0</v>
      </c>
      <c r="R418" s="139">
        <f>Q418*H418</f>
        <v>0</v>
      </c>
      <c r="S418" s="139">
        <v>1.91E-3</v>
      </c>
      <c r="T418" s="140">
        <f>S418*H418</f>
        <v>4.8513999999999995E-2</v>
      </c>
      <c r="AR418" s="141" t="s">
        <v>359</v>
      </c>
      <c r="AT418" s="141" t="s">
        <v>249</v>
      </c>
      <c r="AU418" s="141" t="s">
        <v>89</v>
      </c>
      <c r="AY418" s="17" t="s">
        <v>248</v>
      </c>
      <c r="BE418" s="142">
        <f>IF(N418="základní",J418,0)</f>
        <v>0</v>
      </c>
      <c r="BF418" s="142">
        <f>IF(N418="snížená",J418,0)</f>
        <v>0</v>
      </c>
      <c r="BG418" s="142">
        <f>IF(N418="zákl. přenesená",J418,0)</f>
        <v>0</v>
      </c>
      <c r="BH418" s="142">
        <f>IF(N418="sníž. přenesená",J418,0)</f>
        <v>0</v>
      </c>
      <c r="BI418" s="142">
        <f>IF(N418="nulová",J418,0)</f>
        <v>0</v>
      </c>
      <c r="BJ418" s="17" t="s">
        <v>87</v>
      </c>
      <c r="BK418" s="142">
        <f>ROUND(I418*H418,2)</f>
        <v>0</v>
      </c>
      <c r="BL418" s="17" t="s">
        <v>359</v>
      </c>
      <c r="BM418" s="141" t="s">
        <v>1914</v>
      </c>
    </row>
    <row r="419" spans="2:65" s="12" customFormat="1" ht="22.5">
      <c r="B419" s="161"/>
      <c r="D419" s="143" t="s">
        <v>1665</v>
      </c>
      <c r="E419" s="162" t="s">
        <v>1</v>
      </c>
      <c r="F419" s="163" t="s">
        <v>1909</v>
      </c>
      <c r="H419" s="162" t="s">
        <v>1</v>
      </c>
      <c r="I419" s="164"/>
      <c r="L419" s="161"/>
      <c r="M419" s="165"/>
      <c r="T419" s="166"/>
      <c r="AT419" s="162" t="s">
        <v>1665</v>
      </c>
      <c r="AU419" s="162" t="s">
        <v>89</v>
      </c>
      <c r="AV419" s="12" t="s">
        <v>87</v>
      </c>
      <c r="AW419" s="12" t="s">
        <v>36</v>
      </c>
      <c r="AX419" s="12" t="s">
        <v>80</v>
      </c>
      <c r="AY419" s="162" t="s">
        <v>248</v>
      </c>
    </row>
    <row r="420" spans="2:65" s="12" customFormat="1">
      <c r="B420" s="161"/>
      <c r="D420" s="143" t="s">
        <v>1665</v>
      </c>
      <c r="E420" s="162" t="s">
        <v>1</v>
      </c>
      <c r="F420" s="163" t="s">
        <v>1915</v>
      </c>
      <c r="H420" s="162" t="s">
        <v>1</v>
      </c>
      <c r="I420" s="164"/>
      <c r="L420" s="161"/>
      <c r="M420" s="165"/>
      <c r="T420" s="166"/>
      <c r="AT420" s="162" t="s">
        <v>1665</v>
      </c>
      <c r="AU420" s="162" t="s">
        <v>89</v>
      </c>
      <c r="AV420" s="12" t="s">
        <v>87</v>
      </c>
      <c r="AW420" s="12" t="s">
        <v>36</v>
      </c>
      <c r="AX420" s="12" t="s">
        <v>80</v>
      </c>
      <c r="AY420" s="162" t="s">
        <v>248</v>
      </c>
    </row>
    <row r="421" spans="2:65" s="13" customFormat="1">
      <c r="B421" s="167"/>
      <c r="D421" s="143" t="s">
        <v>1665</v>
      </c>
      <c r="E421" s="168" t="s">
        <v>1</v>
      </c>
      <c r="F421" s="169" t="s">
        <v>1916</v>
      </c>
      <c r="H421" s="170">
        <v>25.4</v>
      </c>
      <c r="I421" s="171"/>
      <c r="L421" s="167"/>
      <c r="M421" s="172"/>
      <c r="T421" s="173"/>
      <c r="AT421" s="168" t="s">
        <v>1665</v>
      </c>
      <c r="AU421" s="168" t="s">
        <v>89</v>
      </c>
      <c r="AV421" s="13" t="s">
        <v>89</v>
      </c>
      <c r="AW421" s="13" t="s">
        <v>36</v>
      </c>
      <c r="AX421" s="13" t="s">
        <v>80</v>
      </c>
      <c r="AY421" s="168" t="s">
        <v>248</v>
      </c>
    </row>
    <row r="422" spans="2:65" s="14" customFormat="1">
      <c r="B422" s="174"/>
      <c r="D422" s="143" t="s">
        <v>1665</v>
      </c>
      <c r="E422" s="175" t="s">
        <v>1</v>
      </c>
      <c r="F422" s="176" t="s">
        <v>1668</v>
      </c>
      <c r="H422" s="177">
        <v>25.4</v>
      </c>
      <c r="I422" s="178"/>
      <c r="L422" s="174"/>
      <c r="M422" s="179"/>
      <c r="T422" s="180"/>
      <c r="AT422" s="175" t="s">
        <v>1665</v>
      </c>
      <c r="AU422" s="175" t="s">
        <v>89</v>
      </c>
      <c r="AV422" s="14" t="s">
        <v>264</v>
      </c>
      <c r="AW422" s="14" t="s">
        <v>36</v>
      </c>
      <c r="AX422" s="14" t="s">
        <v>87</v>
      </c>
      <c r="AY422" s="175" t="s">
        <v>248</v>
      </c>
    </row>
    <row r="423" spans="2:65" s="1" customFormat="1" ht="21.75" customHeight="1">
      <c r="B423" s="32"/>
      <c r="C423" s="130" t="s">
        <v>471</v>
      </c>
      <c r="D423" s="130" t="s">
        <v>249</v>
      </c>
      <c r="E423" s="131" t="s">
        <v>1917</v>
      </c>
      <c r="F423" s="132" t="s">
        <v>1918</v>
      </c>
      <c r="G423" s="133" t="s">
        <v>528</v>
      </c>
      <c r="H423" s="134">
        <v>36</v>
      </c>
      <c r="I423" s="135"/>
      <c r="J423" s="136">
        <f>ROUND(I423*H423,2)</f>
        <v>0</v>
      </c>
      <c r="K423" s="132" t="s">
        <v>1663</v>
      </c>
      <c r="L423" s="32"/>
      <c r="M423" s="137" t="s">
        <v>1</v>
      </c>
      <c r="N423" s="138" t="s">
        <v>45</v>
      </c>
      <c r="P423" s="139">
        <f>O423*H423</f>
        <v>0</v>
      </c>
      <c r="Q423" s="139">
        <v>0</v>
      </c>
      <c r="R423" s="139">
        <f>Q423*H423</f>
        <v>0</v>
      </c>
      <c r="S423" s="139">
        <v>2.5999999999999999E-3</v>
      </c>
      <c r="T423" s="140">
        <f>S423*H423</f>
        <v>9.3599999999999989E-2</v>
      </c>
      <c r="AR423" s="141" t="s">
        <v>359</v>
      </c>
      <c r="AT423" s="141" t="s">
        <v>249</v>
      </c>
      <c r="AU423" s="141" t="s">
        <v>89</v>
      </c>
      <c r="AY423" s="17" t="s">
        <v>248</v>
      </c>
      <c r="BE423" s="142">
        <f>IF(N423="základní",J423,0)</f>
        <v>0</v>
      </c>
      <c r="BF423" s="142">
        <f>IF(N423="snížená",J423,0)</f>
        <v>0</v>
      </c>
      <c r="BG423" s="142">
        <f>IF(N423="zákl. přenesená",J423,0)</f>
        <v>0</v>
      </c>
      <c r="BH423" s="142">
        <f>IF(N423="sníž. přenesená",J423,0)</f>
        <v>0</v>
      </c>
      <c r="BI423" s="142">
        <f>IF(N423="nulová",J423,0)</f>
        <v>0</v>
      </c>
      <c r="BJ423" s="17" t="s">
        <v>87</v>
      </c>
      <c r="BK423" s="142">
        <f>ROUND(I423*H423,2)</f>
        <v>0</v>
      </c>
      <c r="BL423" s="17" t="s">
        <v>359</v>
      </c>
      <c r="BM423" s="141" t="s">
        <v>1919</v>
      </c>
    </row>
    <row r="424" spans="2:65" s="12" customFormat="1" ht="22.5">
      <c r="B424" s="161"/>
      <c r="D424" s="143" t="s">
        <v>1665</v>
      </c>
      <c r="E424" s="162" t="s">
        <v>1</v>
      </c>
      <c r="F424" s="163" t="s">
        <v>1909</v>
      </c>
      <c r="H424" s="162" t="s">
        <v>1</v>
      </c>
      <c r="I424" s="164"/>
      <c r="L424" s="161"/>
      <c r="M424" s="165"/>
      <c r="T424" s="166"/>
      <c r="AT424" s="162" t="s">
        <v>1665</v>
      </c>
      <c r="AU424" s="162" t="s">
        <v>89</v>
      </c>
      <c r="AV424" s="12" t="s">
        <v>87</v>
      </c>
      <c r="AW424" s="12" t="s">
        <v>36</v>
      </c>
      <c r="AX424" s="12" t="s">
        <v>80</v>
      </c>
      <c r="AY424" s="162" t="s">
        <v>248</v>
      </c>
    </row>
    <row r="425" spans="2:65" s="12" customFormat="1">
      <c r="B425" s="161"/>
      <c r="D425" s="143" t="s">
        <v>1665</v>
      </c>
      <c r="E425" s="162" t="s">
        <v>1</v>
      </c>
      <c r="F425" s="163" t="s">
        <v>1910</v>
      </c>
      <c r="H425" s="162" t="s">
        <v>1</v>
      </c>
      <c r="I425" s="164"/>
      <c r="L425" s="161"/>
      <c r="M425" s="165"/>
      <c r="T425" s="166"/>
      <c r="AT425" s="162" t="s">
        <v>1665</v>
      </c>
      <c r="AU425" s="162" t="s">
        <v>89</v>
      </c>
      <c r="AV425" s="12" t="s">
        <v>87</v>
      </c>
      <c r="AW425" s="12" t="s">
        <v>36</v>
      </c>
      <c r="AX425" s="12" t="s">
        <v>80</v>
      </c>
      <c r="AY425" s="162" t="s">
        <v>248</v>
      </c>
    </row>
    <row r="426" spans="2:65" s="13" customFormat="1">
      <c r="B426" s="167"/>
      <c r="D426" s="143" t="s">
        <v>1665</v>
      </c>
      <c r="E426" s="168" t="s">
        <v>1</v>
      </c>
      <c r="F426" s="169" t="s">
        <v>1911</v>
      </c>
      <c r="H426" s="170">
        <v>36</v>
      </c>
      <c r="I426" s="171"/>
      <c r="L426" s="167"/>
      <c r="M426" s="172"/>
      <c r="T426" s="173"/>
      <c r="AT426" s="168" t="s">
        <v>1665</v>
      </c>
      <c r="AU426" s="168" t="s">
        <v>89</v>
      </c>
      <c r="AV426" s="13" t="s">
        <v>89</v>
      </c>
      <c r="AW426" s="13" t="s">
        <v>36</v>
      </c>
      <c r="AX426" s="13" t="s">
        <v>80</v>
      </c>
      <c r="AY426" s="168" t="s">
        <v>248</v>
      </c>
    </row>
    <row r="427" spans="2:65" s="14" customFormat="1">
      <c r="B427" s="174"/>
      <c r="D427" s="143" t="s">
        <v>1665</v>
      </c>
      <c r="E427" s="175" t="s">
        <v>1</v>
      </c>
      <c r="F427" s="176" t="s">
        <v>1668</v>
      </c>
      <c r="H427" s="177">
        <v>36</v>
      </c>
      <c r="I427" s="178"/>
      <c r="L427" s="174"/>
      <c r="M427" s="179"/>
      <c r="T427" s="180"/>
      <c r="AT427" s="175" t="s">
        <v>1665</v>
      </c>
      <c r="AU427" s="175" t="s">
        <v>89</v>
      </c>
      <c r="AV427" s="14" t="s">
        <v>264</v>
      </c>
      <c r="AW427" s="14" t="s">
        <v>36</v>
      </c>
      <c r="AX427" s="14" t="s">
        <v>87</v>
      </c>
      <c r="AY427" s="175" t="s">
        <v>248</v>
      </c>
    </row>
    <row r="428" spans="2:65" s="1" customFormat="1" ht="16.5" customHeight="1">
      <c r="B428" s="32"/>
      <c r="C428" s="130" t="s">
        <v>476</v>
      </c>
      <c r="D428" s="130" t="s">
        <v>249</v>
      </c>
      <c r="E428" s="131" t="s">
        <v>1920</v>
      </c>
      <c r="F428" s="132" t="s">
        <v>1921</v>
      </c>
      <c r="G428" s="133" t="s">
        <v>528</v>
      </c>
      <c r="H428" s="134">
        <v>24.4</v>
      </c>
      <c r="I428" s="135"/>
      <c r="J428" s="136">
        <f>ROUND(I428*H428,2)</f>
        <v>0</v>
      </c>
      <c r="K428" s="132" t="s">
        <v>1663</v>
      </c>
      <c r="L428" s="32"/>
      <c r="M428" s="137" t="s">
        <v>1</v>
      </c>
      <c r="N428" s="138" t="s">
        <v>45</v>
      </c>
      <c r="P428" s="139">
        <f>O428*H428</f>
        <v>0</v>
      </c>
      <c r="Q428" s="139">
        <v>0</v>
      </c>
      <c r="R428" s="139">
        <f>Q428*H428</f>
        <v>0</v>
      </c>
      <c r="S428" s="139">
        <v>3.9399999999999999E-3</v>
      </c>
      <c r="T428" s="140">
        <f>S428*H428</f>
        <v>9.6135999999999999E-2</v>
      </c>
      <c r="AR428" s="141" t="s">
        <v>359</v>
      </c>
      <c r="AT428" s="141" t="s">
        <v>249</v>
      </c>
      <c r="AU428" s="141" t="s">
        <v>89</v>
      </c>
      <c r="AY428" s="17" t="s">
        <v>248</v>
      </c>
      <c r="BE428" s="142">
        <f>IF(N428="základní",J428,0)</f>
        <v>0</v>
      </c>
      <c r="BF428" s="142">
        <f>IF(N428="snížená",J428,0)</f>
        <v>0</v>
      </c>
      <c r="BG428" s="142">
        <f>IF(N428="zákl. přenesená",J428,0)</f>
        <v>0</v>
      </c>
      <c r="BH428" s="142">
        <f>IF(N428="sníž. přenesená",J428,0)</f>
        <v>0</v>
      </c>
      <c r="BI428" s="142">
        <f>IF(N428="nulová",J428,0)</f>
        <v>0</v>
      </c>
      <c r="BJ428" s="17" t="s">
        <v>87</v>
      </c>
      <c r="BK428" s="142">
        <f>ROUND(I428*H428,2)</f>
        <v>0</v>
      </c>
      <c r="BL428" s="17" t="s">
        <v>359</v>
      </c>
      <c r="BM428" s="141" t="s">
        <v>1922</v>
      </c>
    </row>
    <row r="429" spans="2:65" s="12" customFormat="1" ht="22.5">
      <c r="B429" s="161"/>
      <c r="D429" s="143" t="s">
        <v>1665</v>
      </c>
      <c r="E429" s="162" t="s">
        <v>1</v>
      </c>
      <c r="F429" s="163" t="s">
        <v>1909</v>
      </c>
      <c r="H429" s="162" t="s">
        <v>1</v>
      </c>
      <c r="I429" s="164"/>
      <c r="L429" s="161"/>
      <c r="M429" s="165"/>
      <c r="T429" s="166"/>
      <c r="AT429" s="162" t="s">
        <v>1665</v>
      </c>
      <c r="AU429" s="162" t="s">
        <v>89</v>
      </c>
      <c r="AV429" s="12" t="s">
        <v>87</v>
      </c>
      <c r="AW429" s="12" t="s">
        <v>36</v>
      </c>
      <c r="AX429" s="12" t="s">
        <v>80</v>
      </c>
      <c r="AY429" s="162" t="s">
        <v>248</v>
      </c>
    </row>
    <row r="430" spans="2:65" s="12" customFormat="1">
      <c r="B430" s="161"/>
      <c r="D430" s="143" t="s">
        <v>1665</v>
      </c>
      <c r="E430" s="162" t="s">
        <v>1</v>
      </c>
      <c r="F430" s="163" t="s">
        <v>1910</v>
      </c>
      <c r="H430" s="162" t="s">
        <v>1</v>
      </c>
      <c r="I430" s="164"/>
      <c r="L430" s="161"/>
      <c r="M430" s="165"/>
      <c r="T430" s="166"/>
      <c r="AT430" s="162" t="s">
        <v>1665</v>
      </c>
      <c r="AU430" s="162" t="s">
        <v>89</v>
      </c>
      <c r="AV430" s="12" t="s">
        <v>87</v>
      </c>
      <c r="AW430" s="12" t="s">
        <v>36</v>
      </c>
      <c r="AX430" s="12" t="s">
        <v>80</v>
      </c>
      <c r="AY430" s="162" t="s">
        <v>248</v>
      </c>
    </row>
    <row r="431" spans="2:65" s="13" customFormat="1">
      <c r="B431" s="167"/>
      <c r="D431" s="143" t="s">
        <v>1665</v>
      </c>
      <c r="E431" s="168" t="s">
        <v>1</v>
      </c>
      <c r="F431" s="169" t="s">
        <v>1923</v>
      </c>
      <c r="H431" s="170">
        <v>24.4</v>
      </c>
      <c r="I431" s="171"/>
      <c r="L431" s="167"/>
      <c r="M431" s="172"/>
      <c r="T431" s="173"/>
      <c r="AT431" s="168" t="s">
        <v>1665</v>
      </c>
      <c r="AU431" s="168" t="s">
        <v>89</v>
      </c>
      <c r="AV431" s="13" t="s">
        <v>89</v>
      </c>
      <c r="AW431" s="13" t="s">
        <v>36</v>
      </c>
      <c r="AX431" s="13" t="s">
        <v>80</v>
      </c>
      <c r="AY431" s="168" t="s">
        <v>248</v>
      </c>
    </row>
    <row r="432" spans="2:65" s="14" customFormat="1">
      <c r="B432" s="174"/>
      <c r="D432" s="143" t="s">
        <v>1665</v>
      </c>
      <c r="E432" s="175" t="s">
        <v>1</v>
      </c>
      <c r="F432" s="176" t="s">
        <v>1668</v>
      </c>
      <c r="H432" s="177">
        <v>24.4</v>
      </c>
      <c r="I432" s="178"/>
      <c r="L432" s="174"/>
      <c r="M432" s="179"/>
      <c r="T432" s="180"/>
      <c r="AT432" s="175" t="s">
        <v>1665</v>
      </c>
      <c r="AU432" s="175" t="s">
        <v>89</v>
      </c>
      <c r="AV432" s="14" t="s">
        <v>264</v>
      </c>
      <c r="AW432" s="14" t="s">
        <v>36</v>
      </c>
      <c r="AX432" s="14" t="s">
        <v>87</v>
      </c>
      <c r="AY432" s="175" t="s">
        <v>248</v>
      </c>
    </row>
    <row r="433" spans="2:65" s="1" customFormat="1" ht="37.9" customHeight="1">
      <c r="B433" s="32"/>
      <c r="C433" s="130" t="s">
        <v>483</v>
      </c>
      <c r="D433" s="130" t="s">
        <v>249</v>
      </c>
      <c r="E433" s="131" t="s">
        <v>1924</v>
      </c>
      <c r="F433" s="132" t="s">
        <v>1925</v>
      </c>
      <c r="G433" s="133" t="s">
        <v>1926</v>
      </c>
      <c r="H433" s="134">
        <v>1</v>
      </c>
      <c r="I433" s="135"/>
      <c r="J433" s="136">
        <f>ROUND(I433*H433,2)</f>
        <v>0</v>
      </c>
      <c r="K433" s="132" t="s">
        <v>1</v>
      </c>
      <c r="L433" s="32"/>
      <c r="M433" s="137" t="s">
        <v>1</v>
      </c>
      <c r="N433" s="138" t="s">
        <v>45</v>
      </c>
      <c r="P433" s="139">
        <f>O433*H433</f>
        <v>0</v>
      </c>
      <c r="Q433" s="139">
        <v>0</v>
      </c>
      <c r="R433" s="139">
        <f>Q433*H433</f>
        <v>0</v>
      </c>
      <c r="S433" s="139">
        <v>22.018799999999999</v>
      </c>
      <c r="T433" s="140">
        <f>S433*H433</f>
        <v>22.018799999999999</v>
      </c>
      <c r="AR433" s="141" t="s">
        <v>359</v>
      </c>
      <c r="AT433" s="141" t="s">
        <v>249</v>
      </c>
      <c r="AU433" s="141" t="s">
        <v>89</v>
      </c>
      <c r="AY433" s="17" t="s">
        <v>248</v>
      </c>
      <c r="BE433" s="142">
        <f>IF(N433="základní",J433,0)</f>
        <v>0</v>
      </c>
      <c r="BF433" s="142">
        <f>IF(N433="snížená",J433,0)</f>
        <v>0</v>
      </c>
      <c r="BG433" s="142">
        <f>IF(N433="zákl. přenesená",J433,0)</f>
        <v>0</v>
      </c>
      <c r="BH433" s="142">
        <f>IF(N433="sníž. přenesená",J433,0)</f>
        <v>0</v>
      </c>
      <c r="BI433" s="142">
        <f>IF(N433="nulová",J433,0)</f>
        <v>0</v>
      </c>
      <c r="BJ433" s="17" t="s">
        <v>87</v>
      </c>
      <c r="BK433" s="142">
        <f>ROUND(I433*H433,2)</f>
        <v>0</v>
      </c>
      <c r="BL433" s="17" t="s">
        <v>359</v>
      </c>
      <c r="BM433" s="141" t="s">
        <v>1927</v>
      </c>
    </row>
    <row r="434" spans="2:65" s="12" customFormat="1" ht="22.5">
      <c r="B434" s="161"/>
      <c r="D434" s="143" t="s">
        <v>1665</v>
      </c>
      <c r="E434" s="162" t="s">
        <v>1</v>
      </c>
      <c r="F434" s="163" t="s">
        <v>1909</v>
      </c>
      <c r="H434" s="162" t="s">
        <v>1</v>
      </c>
      <c r="I434" s="164"/>
      <c r="L434" s="161"/>
      <c r="M434" s="165"/>
      <c r="T434" s="166"/>
      <c r="AT434" s="162" t="s">
        <v>1665</v>
      </c>
      <c r="AU434" s="162" t="s">
        <v>89</v>
      </c>
      <c r="AV434" s="12" t="s">
        <v>87</v>
      </c>
      <c r="AW434" s="12" t="s">
        <v>36</v>
      </c>
      <c r="AX434" s="12" t="s">
        <v>80</v>
      </c>
      <c r="AY434" s="162" t="s">
        <v>248</v>
      </c>
    </row>
    <row r="435" spans="2:65" s="12" customFormat="1">
      <c r="B435" s="161"/>
      <c r="D435" s="143" t="s">
        <v>1665</v>
      </c>
      <c r="E435" s="162" t="s">
        <v>1</v>
      </c>
      <c r="F435" s="163" t="s">
        <v>1928</v>
      </c>
      <c r="H435" s="162" t="s">
        <v>1</v>
      </c>
      <c r="I435" s="164"/>
      <c r="L435" s="161"/>
      <c r="M435" s="165"/>
      <c r="T435" s="166"/>
      <c r="AT435" s="162" t="s">
        <v>1665</v>
      </c>
      <c r="AU435" s="162" t="s">
        <v>89</v>
      </c>
      <c r="AV435" s="12" t="s">
        <v>87</v>
      </c>
      <c r="AW435" s="12" t="s">
        <v>36</v>
      </c>
      <c r="AX435" s="12" t="s">
        <v>80</v>
      </c>
      <c r="AY435" s="162" t="s">
        <v>248</v>
      </c>
    </row>
    <row r="436" spans="2:65" s="13" customFormat="1">
      <c r="B436" s="167"/>
      <c r="D436" s="143" t="s">
        <v>1665</v>
      </c>
      <c r="E436" s="168" t="s">
        <v>1</v>
      </c>
      <c r="F436" s="169" t="s">
        <v>1929</v>
      </c>
      <c r="H436" s="170">
        <v>1</v>
      </c>
      <c r="I436" s="171"/>
      <c r="L436" s="167"/>
      <c r="M436" s="172"/>
      <c r="T436" s="173"/>
      <c r="AT436" s="168" t="s">
        <v>1665</v>
      </c>
      <c r="AU436" s="168" t="s">
        <v>89</v>
      </c>
      <c r="AV436" s="13" t="s">
        <v>89</v>
      </c>
      <c r="AW436" s="13" t="s">
        <v>36</v>
      </c>
      <c r="AX436" s="13" t="s">
        <v>80</v>
      </c>
      <c r="AY436" s="168" t="s">
        <v>248</v>
      </c>
    </row>
    <row r="437" spans="2:65" s="14" customFormat="1">
      <c r="B437" s="174"/>
      <c r="D437" s="143" t="s">
        <v>1665</v>
      </c>
      <c r="E437" s="175" t="s">
        <v>1</v>
      </c>
      <c r="F437" s="176" t="s">
        <v>1668</v>
      </c>
      <c r="H437" s="177">
        <v>1</v>
      </c>
      <c r="I437" s="178"/>
      <c r="L437" s="174"/>
      <c r="M437" s="179"/>
      <c r="T437" s="180"/>
      <c r="AT437" s="175" t="s">
        <v>1665</v>
      </c>
      <c r="AU437" s="175" t="s">
        <v>89</v>
      </c>
      <c r="AV437" s="14" t="s">
        <v>264</v>
      </c>
      <c r="AW437" s="14" t="s">
        <v>36</v>
      </c>
      <c r="AX437" s="14" t="s">
        <v>87</v>
      </c>
      <c r="AY437" s="175" t="s">
        <v>248</v>
      </c>
    </row>
    <row r="438" spans="2:65" s="1" customFormat="1" ht="16.5" customHeight="1">
      <c r="B438" s="32"/>
      <c r="C438" s="130" t="s">
        <v>488</v>
      </c>
      <c r="D438" s="130" t="s">
        <v>249</v>
      </c>
      <c r="E438" s="131" t="s">
        <v>1930</v>
      </c>
      <c r="F438" s="132" t="s">
        <v>1931</v>
      </c>
      <c r="G438" s="133" t="s">
        <v>1839</v>
      </c>
      <c r="H438" s="134">
        <v>1</v>
      </c>
      <c r="I438" s="135"/>
      <c r="J438" s="136">
        <f>ROUND(I438*H438,2)</f>
        <v>0</v>
      </c>
      <c r="K438" s="132" t="s">
        <v>1</v>
      </c>
      <c r="L438" s="32"/>
      <c r="M438" s="137" t="s">
        <v>1</v>
      </c>
      <c r="N438" s="138" t="s">
        <v>45</v>
      </c>
      <c r="P438" s="139">
        <f>O438*H438</f>
        <v>0</v>
      </c>
      <c r="Q438" s="139">
        <v>0</v>
      </c>
      <c r="R438" s="139">
        <f>Q438*H438</f>
        <v>0</v>
      </c>
      <c r="S438" s="139">
        <v>0.26700000000000002</v>
      </c>
      <c r="T438" s="140">
        <f>S438*H438</f>
        <v>0.26700000000000002</v>
      </c>
      <c r="AR438" s="141" t="s">
        <v>264</v>
      </c>
      <c r="AT438" s="141" t="s">
        <v>249</v>
      </c>
      <c r="AU438" s="141" t="s">
        <v>89</v>
      </c>
      <c r="AY438" s="17" t="s">
        <v>248</v>
      </c>
      <c r="BE438" s="142">
        <f>IF(N438="základní",J438,0)</f>
        <v>0</v>
      </c>
      <c r="BF438" s="142">
        <f>IF(N438="snížená",J438,0)</f>
        <v>0</v>
      </c>
      <c r="BG438" s="142">
        <f>IF(N438="zákl. přenesená",J438,0)</f>
        <v>0</v>
      </c>
      <c r="BH438" s="142">
        <f>IF(N438="sníž. přenesená",J438,0)</f>
        <v>0</v>
      </c>
      <c r="BI438" s="142">
        <f>IF(N438="nulová",J438,0)</f>
        <v>0</v>
      </c>
      <c r="BJ438" s="17" t="s">
        <v>87</v>
      </c>
      <c r="BK438" s="142">
        <f>ROUND(I438*H438,2)</f>
        <v>0</v>
      </c>
      <c r="BL438" s="17" t="s">
        <v>264</v>
      </c>
      <c r="BM438" s="141" t="s">
        <v>1932</v>
      </c>
    </row>
    <row r="439" spans="2:65" s="12" customFormat="1">
      <c r="B439" s="161"/>
      <c r="D439" s="143" t="s">
        <v>1665</v>
      </c>
      <c r="E439" s="162" t="s">
        <v>1</v>
      </c>
      <c r="F439" s="163" t="s">
        <v>1933</v>
      </c>
      <c r="H439" s="162" t="s">
        <v>1</v>
      </c>
      <c r="I439" s="164"/>
      <c r="L439" s="161"/>
      <c r="M439" s="165"/>
      <c r="T439" s="166"/>
      <c r="AT439" s="162" t="s">
        <v>1665</v>
      </c>
      <c r="AU439" s="162" t="s">
        <v>89</v>
      </c>
      <c r="AV439" s="12" t="s">
        <v>87</v>
      </c>
      <c r="AW439" s="12" t="s">
        <v>36</v>
      </c>
      <c r="AX439" s="12" t="s">
        <v>80</v>
      </c>
      <c r="AY439" s="162" t="s">
        <v>248</v>
      </c>
    </row>
    <row r="440" spans="2:65" s="12" customFormat="1">
      <c r="B440" s="161"/>
      <c r="D440" s="143" t="s">
        <v>1665</v>
      </c>
      <c r="E440" s="162" t="s">
        <v>1</v>
      </c>
      <c r="F440" s="163" t="s">
        <v>1934</v>
      </c>
      <c r="H440" s="162" t="s">
        <v>1</v>
      </c>
      <c r="I440" s="164"/>
      <c r="L440" s="161"/>
      <c r="M440" s="165"/>
      <c r="T440" s="166"/>
      <c r="AT440" s="162" t="s">
        <v>1665</v>
      </c>
      <c r="AU440" s="162" t="s">
        <v>89</v>
      </c>
      <c r="AV440" s="12" t="s">
        <v>87</v>
      </c>
      <c r="AW440" s="12" t="s">
        <v>36</v>
      </c>
      <c r="AX440" s="12" t="s">
        <v>80</v>
      </c>
      <c r="AY440" s="162" t="s">
        <v>248</v>
      </c>
    </row>
    <row r="441" spans="2:65" s="13" customFormat="1">
      <c r="B441" s="167"/>
      <c r="D441" s="143" t="s">
        <v>1665</v>
      </c>
      <c r="E441" s="168" t="s">
        <v>1</v>
      </c>
      <c r="F441" s="169" t="s">
        <v>1929</v>
      </c>
      <c r="H441" s="170">
        <v>1</v>
      </c>
      <c r="I441" s="171"/>
      <c r="L441" s="167"/>
      <c r="M441" s="172"/>
      <c r="T441" s="173"/>
      <c r="AT441" s="168" t="s">
        <v>1665</v>
      </c>
      <c r="AU441" s="168" t="s">
        <v>89</v>
      </c>
      <c r="AV441" s="13" t="s">
        <v>89</v>
      </c>
      <c r="AW441" s="13" t="s">
        <v>36</v>
      </c>
      <c r="AX441" s="13" t="s">
        <v>80</v>
      </c>
      <c r="AY441" s="168" t="s">
        <v>248</v>
      </c>
    </row>
    <row r="442" spans="2:65" s="14" customFormat="1">
      <c r="B442" s="174"/>
      <c r="D442" s="143" t="s">
        <v>1665</v>
      </c>
      <c r="E442" s="175" t="s">
        <v>1</v>
      </c>
      <c r="F442" s="176" t="s">
        <v>1668</v>
      </c>
      <c r="H442" s="177">
        <v>1</v>
      </c>
      <c r="I442" s="178"/>
      <c r="L442" s="174"/>
      <c r="M442" s="179"/>
      <c r="T442" s="180"/>
      <c r="AT442" s="175" t="s">
        <v>1665</v>
      </c>
      <c r="AU442" s="175" t="s">
        <v>89</v>
      </c>
      <c r="AV442" s="14" t="s">
        <v>264</v>
      </c>
      <c r="AW442" s="14" t="s">
        <v>36</v>
      </c>
      <c r="AX442" s="14" t="s">
        <v>87</v>
      </c>
      <c r="AY442" s="175" t="s">
        <v>248</v>
      </c>
    </row>
    <row r="443" spans="2:65" s="1" customFormat="1" ht="16.5" customHeight="1">
      <c r="B443" s="32"/>
      <c r="C443" s="130" t="s">
        <v>493</v>
      </c>
      <c r="D443" s="130" t="s">
        <v>249</v>
      </c>
      <c r="E443" s="131" t="s">
        <v>1935</v>
      </c>
      <c r="F443" s="132" t="s">
        <v>1936</v>
      </c>
      <c r="G443" s="133" t="s">
        <v>528</v>
      </c>
      <c r="H443" s="134">
        <v>4.8</v>
      </c>
      <c r="I443" s="135"/>
      <c r="J443" s="136">
        <f>ROUND(I443*H443,2)</f>
        <v>0</v>
      </c>
      <c r="K443" s="132" t="s">
        <v>1663</v>
      </c>
      <c r="L443" s="32"/>
      <c r="M443" s="137" t="s">
        <v>1</v>
      </c>
      <c r="N443" s="138" t="s">
        <v>45</v>
      </c>
      <c r="P443" s="139">
        <f>O443*H443</f>
        <v>0</v>
      </c>
      <c r="Q443" s="139">
        <v>0</v>
      </c>
      <c r="R443" s="139">
        <f>Q443*H443</f>
        <v>0</v>
      </c>
      <c r="S443" s="139">
        <v>2.5000000000000001E-2</v>
      </c>
      <c r="T443" s="140">
        <f>S443*H443</f>
        <v>0.12</v>
      </c>
      <c r="AR443" s="141" t="s">
        <v>359</v>
      </c>
      <c r="AT443" s="141" t="s">
        <v>249</v>
      </c>
      <c r="AU443" s="141" t="s">
        <v>89</v>
      </c>
      <c r="AY443" s="17" t="s">
        <v>248</v>
      </c>
      <c r="BE443" s="142">
        <f>IF(N443="základní",J443,0)</f>
        <v>0</v>
      </c>
      <c r="BF443" s="142">
        <f>IF(N443="snížená",J443,0)</f>
        <v>0</v>
      </c>
      <c r="BG443" s="142">
        <f>IF(N443="zákl. přenesená",J443,0)</f>
        <v>0</v>
      </c>
      <c r="BH443" s="142">
        <f>IF(N443="sníž. přenesená",J443,0)</f>
        <v>0</v>
      </c>
      <c r="BI443" s="142">
        <f>IF(N443="nulová",J443,0)</f>
        <v>0</v>
      </c>
      <c r="BJ443" s="17" t="s">
        <v>87</v>
      </c>
      <c r="BK443" s="142">
        <f>ROUND(I443*H443,2)</f>
        <v>0</v>
      </c>
      <c r="BL443" s="17" t="s">
        <v>359</v>
      </c>
      <c r="BM443" s="141" t="s">
        <v>1937</v>
      </c>
    </row>
    <row r="444" spans="2:65" s="12" customFormat="1">
      <c r="B444" s="161"/>
      <c r="D444" s="143" t="s">
        <v>1665</v>
      </c>
      <c r="E444" s="162" t="s">
        <v>1</v>
      </c>
      <c r="F444" s="163" t="s">
        <v>1933</v>
      </c>
      <c r="H444" s="162" t="s">
        <v>1</v>
      </c>
      <c r="I444" s="164"/>
      <c r="L444" s="161"/>
      <c r="M444" s="165"/>
      <c r="T444" s="166"/>
      <c r="AT444" s="162" t="s">
        <v>1665</v>
      </c>
      <c r="AU444" s="162" t="s">
        <v>89</v>
      </c>
      <c r="AV444" s="12" t="s">
        <v>87</v>
      </c>
      <c r="AW444" s="12" t="s">
        <v>36</v>
      </c>
      <c r="AX444" s="12" t="s">
        <v>80</v>
      </c>
      <c r="AY444" s="162" t="s">
        <v>248</v>
      </c>
    </row>
    <row r="445" spans="2:65" s="12" customFormat="1">
      <c r="B445" s="161"/>
      <c r="D445" s="143" t="s">
        <v>1665</v>
      </c>
      <c r="E445" s="162" t="s">
        <v>1</v>
      </c>
      <c r="F445" s="163" t="s">
        <v>1934</v>
      </c>
      <c r="H445" s="162" t="s">
        <v>1</v>
      </c>
      <c r="I445" s="164"/>
      <c r="L445" s="161"/>
      <c r="M445" s="165"/>
      <c r="T445" s="166"/>
      <c r="AT445" s="162" t="s">
        <v>1665</v>
      </c>
      <c r="AU445" s="162" t="s">
        <v>89</v>
      </c>
      <c r="AV445" s="12" t="s">
        <v>87</v>
      </c>
      <c r="AW445" s="12" t="s">
        <v>36</v>
      </c>
      <c r="AX445" s="12" t="s">
        <v>80</v>
      </c>
      <c r="AY445" s="162" t="s">
        <v>248</v>
      </c>
    </row>
    <row r="446" spans="2:65" s="13" customFormat="1">
      <c r="B446" s="167"/>
      <c r="D446" s="143" t="s">
        <v>1665</v>
      </c>
      <c r="E446" s="168" t="s">
        <v>1</v>
      </c>
      <c r="F446" s="169" t="s">
        <v>1938</v>
      </c>
      <c r="H446" s="170">
        <v>4.8</v>
      </c>
      <c r="I446" s="171"/>
      <c r="L446" s="167"/>
      <c r="M446" s="172"/>
      <c r="T446" s="173"/>
      <c r="AT446" s="168" t="s">
        <v>1665</v>
      </c>
      <c r="AU446" s="168" t="s">
        <v>89</v>
      </c>
      <c r="AV446" s="13" t="s">
        <v>89</v>
      </c>
      <c r="AW446" s="13" t="s">
        <v>36</v>
      </c>
      <c r="AX446" s="13" t="s">
        <v>80</v>
      </c>
      <c r="AY446" s="168" t="s">
        <v>248</v>
      </c>
    </row>
    <row r="447" spans="2:65" s="14" customFormat="1">
      <c r="B447" s="174"/>
      <c r="D447" s="143" t="s">
        <v>1665</v>
      </c>
      <c r="E447" s="175" t="s">
        <v>1</v>
      </c>
      <c r="F447" s="176" t="s">
        <v>1668</v>
      </c>
      <c r="H447" s="177">
        <v>4.8</v>
      </c>
      <c r="I447" s="178"/>
      <c r="L447" s="174"/>
      <c r="M447" s="179"/>
      <c r="T447" s="180"/>
      <c r="AT447" s="175" t="s">
        <v>1665</v>
      </c>
      <c r="AU447" s="175" t="s">
        <v>89</v>
      </c>
      <c r="AV447" s="14" t="s">
        <v>264</v>
      </c>
      <c r="AW447" s="14" t="s">
        <v>36</v>
      </c>
      <c r="AX447" s="14" t="s">
        <v>87</v>
      </c>
      <c r="AY447" s="175" t="s">
        <v>248</v>
      </c>
    </row>
    <row r="448" spans="2:65" s="1" customFormat="1" ht="16.5" customHeight="1">
      <c r="B448" s="32"/>
      <c r="C448" s="130" t="s">
        <v>498</v>
      </c>
      <c r="D448" s="130" t="s">
        <v>249</v>
      </c>
      <c r="E448" s="131" t="s">
        <v>1939</v>
      </c>
      <c r="F448" s="132" t="s">
        <v>1940</v>
      </c>
      <c r="G448" s="133" t="s">
        <v>528</v>
      </c>
      <c r="H448" s="134">
        <v>42.8</v>
      </c>
      <c r="I448" s="135"/>
      <c r="J448" s="136">
        <f>ROUND(I448*H448,2)</f>
        <v>0</v>
      </c>
      <c r="K448" s="132" t="s">
        <v>1663</v>
      </c>
      <c r="L448" s="32"/>
      <c r="M448" s="137" t="s">
        <v>1</v>
      </c>
      <c r="N448" s="138" t="s">
        <v>45</v>
      </c>
      <c r="P448" s="139">
        <f>O448*H448</f>
        <v>0</v>
      </c>
      <c r="Q448" s="139">
        <v>0</v>
      </c>
      <c r="R448" s="139">
        <f>Q448*H448</f>
        <v>0</v>
      </c>
      <c r="S448" s="139">
        <v>6.0000000000000001E-3</v>
      </c>
      <c r="T448" s="140">
        <f>S448*H448</f>
        <v>0.25679999999999997</v>
      </c>
      <c r="AR448" s="141" t="s">
        <v>264</v>
      </c>
      <c r="AT448" s="141" t="s">
        <v>249</v>
      </c>
      <c r="AU448" s="141" t="s">
        <v>89</v>
      </c>
      <c r="AY448" s="17" t="s">
        <v>248</v>
      </c>
      <c r="BE448" s="142">
        <f>IF(N448="základní",J448,0)</f>
        <v>0</v>
      </c>
      <c r="BF448" s="142">
        <f>IF(N448="snížená",J448,0)</f>
        <v>0</v>
      </c>
      <c r="BG448" s="142">
        <f>IF(N448="zákl. přenesená",J448,0)</f>
        <v>0</v>
      </c>
      <c r="BH448" s="142">
        <f>IF(N448="sníž. přenesená",J448,0)</f>
        <v>0</v>
      </c>
      <c r="BI448" s="142">
        <f>IF(N448="nulová",J448,0)</f>
        <v>0</v>
      </c>
      <c r="BJ448" s="17" t="s">
        <v>87</v>
      </c>
      <c r="BK448" s="142">
        <f>ROUND(I448*H448,2)</f>
        <v>0</v>
      </c>
      <c r="BL448" s="17" t="s">
        <v>264</v>
      </c>
      <c r="BM448" s="141" t="s">
        <v>1941</v>
      </c>
    </row>
    <row r="449" spans="2:65" s="12" customFormat="1">
      <c r="B449" s="161"/>
      <c r="D449" s="143" t="s">
        <v>1665</v>
      </c>
      <c r="E449" s="162" t="s">
        <v>1</v>
      </c>
      <c r="F449" s="163" t="s">
        <v>1933</v>
      </c>
      <c r="H449" s="162" t="s">
        <v>1</v>
      </c>
      <c r="I449" s="164"/>
      <c r="L449" s="161"/>
      <c r="M449" s="165"/>
      <c r="T449" s="166"/>
      <c r="AT449" s="162" t="s">
        <v>1665</v>
      </c>
      <c r="AU449" s="162" t="s">
        <v>89</v>
      </c>
      <c r="AV449" s="12" t="s">
        <v>87</v>
      </c>
      <c r="AW449" s="12" t="s">
        <v>36</v>
      </c>
      <c r="AX449" s="12" t="s">
        <v>80</v>
      </c>
      <c r="AY449" s="162" t="s">
        <v>248</v>
      </c>
    </row>
    <row r="450" spans="2:65" s="12" customFormat="1">
      <c r="B450" s="161"/>
      <c r="D450" s="143" t="s">
        <v>1665</v>
      </c>
      <c r="E450" s="162" t="s">
        <v>1</v>
      </c>
      <c r="F450" s="163" t="s">
        <v>1942</v>
      </c>
      <c r="H450" s="162" t="s">
        <v>1</v>
      </c>
      <c r="I450" s="164"/>
      <c r="L450" s="161"/>
      <c r="M450" s="165"/>
      <c r="T450" s="166"/>
      <c r="AT450" s="162" t="s">
        <v>1665</v>
      </c>
      <c r="AU450" s="162" t="s">
        <v>89</v>
      </c>
      <c r="AV450" s="12" t="s">
        <v>87</v>
      </c>
      <c r="AW450" s="12" t="s">
        <v>36</v>
      </c>
      <c r="AX450" s="12" t="s">
        <v>80</v>
      </c>
      <c r="AY450" s="162" t="s">
        <v>248</v>
      </c>
    </row>
    <row r="451" spans="2:65" s="13" customFormat="1">
      <c r="B451" s="167"/>
      <c r="D451" s="143" t="s">
        <v>1665</v>
      </c>
      <c r="E451" s="168" t="s">
        <v>1</v>
      </c>
      <c r="F451" s="169" t="s">
        <v>1943</v>
      </c>
      <c r="H451" s="170">
        <v>32.090000000000003</v>
      </c>
      <c r="I451" s="171"/>
      <c r="L451" s="167"/>
      <c r="M451" s="172"/>
      <c r="T451" s="173"/>
      <c r="AT451" s="168" t="s">
        <v>1665</v>
      </c>
      <c r="AU451" s="168" t="s">
        <v>89</v>
      </c>
      <c r="AV451" s="13" t="s">
        <v>89</v>
      </c>
      <c r="AW451" s="13" t="s">
        <v>36</v>
      </c>
      <c r="AX451" s="13" t="s">
        <v>80</v>
      </c>
      <c r="AY451" s="168" t="s">
        <v>248</v>
      </c>
    </row>
    <row r="452" spans="2:65" s="12" customFormat="1">
      <c r="B452" s="161"/>
      <c r="D452" s="143" t="s">
        <v>1665</v>
      </c>
      <c r="E452" s="162" t="s">
        <v>1</v>
      </c>
      <c r="F452" s="163" t="s">
        <v>1944</v>
      </c>
      <c r="H452" s="162" t="s">
        <v>1</v>
      </c>
      <c r="I452" s="164"/>
      <c r="L452" s="161"/>
      <c r="M452" s="165"/>
      <c r="T452" s="166"/>
      <c r="AT452" s="162" t="s">
        <v>1665</v>
      </c>
      <c r="AU452" s="162" t="s">
        <v>89</v>
      </c>
      <c r="AV452" s="12" t="s">
        <v>87</v>
      </c>
      <c r="AW452" s="12" t="s">
        <v>36</v>
      </c>
      <c r="AX452" s="12" t="s">
        <v>80</v>
      </c>
      <c r="AY452" s="162" t="s">
        <v>248</v>
      </c>
    </row>
    <row r="453" spans="2:65" s="13" customFormat="1">
      <c r="B453" s="167"/>
      <c r="D453" s="143" t="s">
        <v>1665</v>
      </c>
      <c r="E453" s="168" t="s">
        <v>1</v>
      </c>
      <c r="F453" s="169" t="s">
        <v>1945</v>
      </c>
      <c r="H453" s="170">
        <v>10.71</v>
      </c>
      <c r="I453" s="171"/>
      <c r="L453" s="167"/>
      <c r="M453" s="172"/>
      <c r="T453" s="173"/>
      <c r="AT453" s="168" t="s">
        <v>1665</v>
      </c>
      <c r="AU453" s="168" t="s">
        <v>89</v>
      </c>
      <c r="AV453" s="13" t="s">
        <v>89</v>
      </c>
      <c r="AW453" s="13" t="s">
        <v>36</v>
      </c>
      <c r="AX453" s="13" t="s">
        <v>80</v>
      </c>
      <c r="AY453" s="168" t="s">
        <v>248</v>
      </c>
    </row>
    <row r="454" spans="2:65" s="14" customFormat="1">
      <c r="B454" s="174"/>
      <c r="D454" s="143" t="s">
        <v>1665</v>
      </c>
      <c r="E454" s="175" t="s">
        <v>1</v>
      </c>
      <c r="F454" s="176" t="s">
        <v>1668</v>
      </c>
      <c r="H454" s="177">
        <v>42.8</v>
      </c>
      <c r="I454" s="178"/>
      <c r="L454" s="174"/>
      <c r="M454" s="179"/>
      <c r="T454" s="180"/>
      <c r="AT454" s="175" t="s">
        <v>1665</v>
      </c>
      <c r="AU454" s="175" t="s">
        <v>89</v>
      </c>
      <c r="AV454" s="14" t="s">
        <v>264</v>
      </c>
      <c r="AW454" s="14" t="s">
        <v>36</v>
      </c>
      <c r="AX454" s="14" t="s">
        <v>87</v>
      </c>
      <c r="AY454" s="175" t="s">
        <v>248</v>
      </c>
    </row>
    <row r="455" spans="2:65" s="1" customFormat="1" ht="37.9" customHeight="1">
      <c r="B455" s="32"/>
      <c r="C455" s="130" t="s">
        <v>503</v>
      </c>
      <c r="D455" s="130" t="s">
        <v>249</v>
      </c>
      <c r="E455" s="131" t="s">
        <v>1946</v>
      </c>
      <c r="F455" s="132" t="s">
        <v>1947</v>
      </c>
      <c r="G455" s="133" t="s">
        <v>1662</v>
      </c>
      <c r="H455" s="134">
        <v>32.901000000000003</v>
      </c>
      <c r="I455" s="135"/>
      <c r="J455" s="136">
        <f>ROUND(I455*H455,2)</f>
        <v>0</v>
      </c>
      <c r="K455" s="132" t="s">
        <v>1663</v>
      </c>
      <c r="L455" s="32"/>
      <c r="M455" s="137" t="s">
        <v>1</v>
      </c>
      <c r="N455" s="138" t="s">
        <v>45</v>
      </c>
      <c r="P455" s="139">
        <f>O455*H455</f>
        <v>0</v>
      </c>
      <c r="Q455" s="139">
        <v>0</v>
      </c>
      <c r="R455" s="139">
        <f>Q455*H455</f>
        <v>0</v>
      </c>
      <c r="S455" s="139">
        <v>0.04</v>
      </c>
      <c r="T455" s="140">
        <f>S455*H455</f>
        <v>1.3160400000000001</v>
      </c>
      <c r="AR455" s="141" t="s">
        <v>264</v>
      </c>
      <c r="AT455" s="141" t="s">
        <v>249</v>
      </c>
      <c r="AU455" s="141" t="s">
        <v>89</v>
      </c>
      <c r="AY455" s="17" t="s">
        <v>248</v>
      </c>
      <c r="BE455" s="142">
        <f>IF(N455="základní",J455,0)</f>
        <v>0</v>
      </c>
      <c r="BF455" s="142">
        <f>IF(N455="snížená",J455,0)</f>
        <v>0</v>
      </c>
      <c r="BG455" s="142">
        <f>IF(N455="zákl. přenesená",J455,0)</f>
        <v>0</v>
      </c>
      <c r="BH455" s="142">
        <f>IF(N455="sníž. přenesená",J455,0)</f>
        <v>0</v>
      </c>
      <c r="BI455" s="142">
        <f>IF(N455="nulová",J455,0)</f>
        <v>0</v>
      </c>
      <c r="BJ455" s="17" t="s">
        <v>87</v>
      </c>
      <c r="BK455" s="142">
        <f>ROUND(I455*H455,2)</f>
        <v>0</v>
      </c>
      <c r="BL455" s="17" t="s">
        <v>264</v>
      </c>
      <c r="BM455" s="141" t="s">
        <v>1948</v>
      </c>
    </row>
    <row r="456" spans="2:65" s="12" customFormat="1">
      <c r="B456" s="161"/>
      <c r="D456" s="143" t="s">
        <v>1665</v>
      </c>
      <c r="E456" s="162" t="s">
        <v>1</v>
      </c>
      <c r="F456" s="163" t="s">
        <v>1933</v>
      </c>
      <c r="H456" s="162" t="s">
        <v>1</v>
      </c>
      <c r="I456" s="164"/>
      <c r="L456" s="161"/>
      <c r="M456" s="165"/>
      <c r="T456" s="166"/>
      <c r="AT456" s="162" t="s">
        <v>1665</v>
      </c>
      <c r="AU456" s="162" t="s">
        <v>89</v>
      </c>
      <c r="AV456" s="12" t="s">
        <v>87</v>
      </c>
      <c r="AW456" s="12" t="s">
        <v>36</v>
      </c>
      <c r="AX456" s="12" t="s">
        <v>80</v>
      </c>
      <c r="AY456" s="162" t="s">
        <v>248</v>
      </c>
    </row>
    <row r="457" spans="2:65" s="12" customFormat="1">
      <c r="B457" s="161"/>
      <c r="D457" s="143" t="s">
        <v>1665</v>
      </c>
      <c r="E457" s="162" t="s">
        <v>1</v>
      </c>
      <c r="F457" s="163" t="s">
        <v>1942</v>
      </c>
      <c r="H457" s="162" t="s">
        <v>1</v>
      </c>
      <c r="I457" s="164"/>
      <c r="L457" s="161"/>
      <c r="M457" s="165"/>
      <c r="T457" s="166"/>
      <c r="AT457" s="162" t="s">
        <v>1665</v>
      </c>
      <c r="AU457" s="162" t="s">
        <v>89</v>
      </c>
      <c r="AV457" s="12" t="s">
        <v>87</v>
      </c>
      <c r="AW457" s="12" t="s">
        <v>36</v>
      </c>
      <c r="AX457" s="12" t="s">
        <v>80</v>
      </c>
      <c r="AY457" s="162" t="s">
        <v>248</v>
      </c>
    </row>
    <row r="458" spans="2:65" s="13" customFormat="1">
      <c r="B458" s="167"/>
      <c r="D458" s="143" t="s">
        <v>1665</v>
      </c>
      <c r="E458" s="168" t="s">
        <v>1</v>
      </c>
      <c r="F458" s="169" t="s">
        <v>1949</v>
      </c>
      <c r="H458" s="170">
        <v>13.590999999999999</v>
      </c>
      <c r="I458" s="171"/>
      <c r="L458" s="167"/>
      <c r="M458" s="172"/>
      <c r="T458" s="173"/>
      <c r="AT458" s="168" t="s">
        <v>1665</v>
      </c>
      <c r="AU458" s="168" t="s">
        <v>89</v>
      </c>
      <c r="AV458" s="13" t="s">
        <v>89</v>
      </c>
      <c r="AW458" s="13" t="s">
        <v>36</v>
      </c>
      <c r="AX458" s="13" t="s">
        <v>80</v>
      </c>
      <c r="AY458" s="168" t="s">
        <v>248</v>
      </c>
    </row>
    <row r="459" spans="2:65" s="12" customFormat="1">
      <c r="B459" s="161"/>
      <c r="D459" s="143" t="s">
        <v>1665</v>
      </c>
      <c r="E459" s="162" t="s">
        <v>1</v>
      </c>
      <c r="F459" s="163" t="s">
        <v>1950</v>
      </c>
      <c r="H459" s="162" t="s">
        <v>1</v>
      </c>
      <c r="I459" s="164"/>
      <c r="L459" s="161"/>
      <c r="M459" s="165"/>
      <c r="T459" s="166"/>
      <c r="AT459" s="162" t="s">
        <v>1665</v>
      </c>
      <c r="AU459" s="162" t="s">
        <v>89</v>
      </c>
      <c r="AV459" s="12" t="s">
        <v>87</v>
      </c>
      <c r="AW459" s="12" t="s">
        <v>36</v>
      </c>
      <c r="AX459" s="12" t="s">
        <v>80</v>
      </c>
      <c r="AY459" s="162" t="s">
        <v>248</v>
      </c>
    </row>
    <row r="460" spans="2:65" s="13" customFormat="1">
      <c r="B460" s="167"/>
      <c r="D460" s="143" t="s">
        <v>1665</v>
      </c>
      <c r="E460" s="168" t="s">
        <v>1</v>
      </c>
      <c r="F460" s="169" t="s">
        <v>1951</v>
      </c>
      <c r="H460" s="170">
        <v>9.76</v>
      </c>
      <c r="I460" s="171"/>
      <c r="L460" s="167"/>
      <c r="M460" s="172"/>
      <c r="T460" s="173"/>
      <c r="AT460" s="168" t="s">
        <v>1665</v>
      </c>
      <c r="AU460" s="168" t="s">
        <v>89</v>
      </c>
      <c r="AV460" s="13" t="s">
        <v>89</v>
      </c>
      <c r="AW460" s="13" t="s">
        <v>36</v>
      </c>
      <c r="AX460" s="13" t="s">
        <v>80</v>
      </c>
      <c r="AY460" s="168" t="s">
        <v>248</v>
      </c>
    </row>
    <row r="461" spans="2:65" s="12" customFormat="1">
      <c r="B461" s="161"/>
      <c r="D461" s="143" t="s">
        <v>1665</v>
      </c>
      <c r="E461" s="162" t="s">
        <v>1</v>
      </c>
      <c r="F461" s="163" t="s">
        <v>1952</v>
      </c>
      <c r="H461" s="162" t="s">
        <v>1</v>
      </c>
      <c r="I461" s="164"/>
      <c r="L461" s="161"/>
      <c r="M461" s="165"/>
      <c r="T461" s="166"/>
      <c r="AT461" s="162" t="s">
        <v>1665</v>
      </c>
      <c r="AU461" s="162" t="s">
        <v>89</v>
      </c>
      <c r="AV461" s="12" t="s">
        <v>87</v>
      </c>
      <c r="AW461" s="12" t="s">
        <v>36</v>
      </c>
      <c r="AX461" s="12" t="s">
        <v>80</v>
      </c>
      <c r="AY461" s="162" t="s">
        <v>248</v>
      </c>
    </row>
    <row r="462" spans="2:65" s="13" customFormat="1">
      <c r="B462" s="167"/>
      <c r="D462" s="143" t="s">
        <v>1665</v>
      </c>
      <c r="E462" s="168" t="s">
        <v>1</v>
      </c>
      <c r="F462" s="169" t="s">
        <v>1953</v>
      </c>
      <c r="H462" s="170">
        <v>9.5500000000000007</v>
      </c>
      <c r="I462" s="171"/>
      <c r="L462" s="167"/>
      <c r="M462" s="172"/>
      <c r="T462" s="173"/>
      <c r="AT462" s="168" t="s">
        <v>1665</v>
      </c>
      <c r="AU462" s="168" t="s">
        <v>89</v>
      </c>
      <c r="AV462" s="13" t="s">
        <v>89</v>
      </c>
      <c r="AW462" s="13" t="s">
        <v>36</v>
      </c>
      <c r="AX462" s="13" t="s">
        <v>80</v>
      </c>
      <c r="AY462" s="168" t="s">
        <v>248</v>
      </c>
    </row>
    <row r="463" spans="2:65" s="14" customFormat="1">
      <c r="B463" s="174"/>
      <c r="D463" s="143" t="s">
        <v>1665</v>
      </c>
      <c r="E463" s="175" t="s">
        <v>1</v>
      </c>
      <c r="F463" s="176" t="s">
        <v>1668</v>
      </c>
      <c r="H463" s="177">
        <v>32.901000000000003</v>
      </c>
      <c r="I463" s="178"/>
      <c r="L463" s="174"/>
      <c r="M463" s="179"/>
      <c r="T463" s="180"/>
      <c r="AT463" s="175" t="s">
        <v>1665</v>
      </c>
      <c r="AU463" s="175" t="s">
        <v>89</v>
      </c>
      <c r="AV463" s="14" t="s">
        <v>264</v>
      </c>
      <c r="AW463" s="14" t="s">
        <v>36</v>
      </c>
      <c r="AX463" s="14" t="s">
        <v>87</v>
      </c>
      <c r="AY463" s="175" t="s">
        <v>248</v>
      </c>
    </row>
    <row r="464" spans="2:65" s="1" customFormat="1" ht="24.2" customHeight="1">
      <c r="B464" s="32"/>
      <c r="C464" s="130" t="s">
        <v>508</v>
      </c>
      <c r="D464" s="130" t="s">
        <v>249</v>
      </c>
      <c r="E464" s="131" t="s">
        <v>1954</v>
      </c>
      <c r="F464" s="132" t="s">
        <v>1955</v>
      </c>
      <c r="G464" s="133" t="s">
        <v>528</v>
      </c>
      <c r="H464" s="134">
        <v>3.25</v>
      </c>
      <c r="I464" s="135"/>
      <c r="J464" s="136">
        <f>ROUND(I464*H464,2)</f>
        <v>0</v>
      </c>
      <c r="K464" s="132" t="s">
        <v>1663</v>
      </c>
      <c r="L464" s="32"/>
      <c r="M464" s="137" t="s">
        <v>1</v>
      </c>
      <c r="N464" s="138" t="s">
        <v>45</v>
      </c>
      <c r="P464" s="139">
        <f>O464*H464</f>
        <v>0</v>
      </c>
      <c r="Q464" s="139">
        <v>0</v>
      </c>
      <c r="R464" s="139">
        <f>Q464*H464</f>
        <v>0</v>
      </c>
      <c r="S464" s="139">
        <v>0.05</v>
      </c>
      <c r="T464" s="140">
        <f>S464*H464</f>
        <v>0.16250000000000001</v>
      </c>
      <c r="AR464" s="141" t="s">
        <v>359</v>
      </c>
      <c r="AT464" s="141" t="s">
        <v>249</v>
      </c>
      <c r="AU464" s="141" t="s">
        <v>89</v>
      </c>
      <c r="AY464" s="17" t="s">
        <v>248</v>
      </c>
      <c r="BE464" s="142">
        <f>IF(N464="základní",J464,0)</f>
        <v>0</v>
      </c>
      <c r="BF464" s="142">
        <f>IF(N464="snížená",J464,0)</f>
        <v>0</v>
      </c>
      <c r="BG464" s="142">
        <f>IF(N464="zákl. přenesená",J464,0)</f>
        <v>0</v>
      </c>
      <c r="BH464" s="142">
        <f>IF(N464="sníž. přenesená",J464,0)</f>
        <v>0</v>
      </c>
      <c r="BI464" s="142">
        <f>IF(N464="nulová",J464,0)</f>
        <v>0</v>
      </c>
      <c r="BJ464" s="17" t="s">
        <v>87</v>
      </c>
      <c r="BK464" s="142">
        <f>ROUND(I464*H464,2)</f>
        <v>0</v>
      </c>
      <c r="BL464" s="17" t="s">
        <v>359</v>
      </c>
      <c r="BM464" s="141" t="s">
        <v>1956</v>
      </c>
    </row>
    <row r="465" spans="2:65" s="12" customFormat="1" ht="22.5">
      <c r="B465" s="161"/>
      <c r="D465" s="143" t="s">
        <v>1665</v>
      </c>
      <c r="E465" s="162" t="s">
        <v>1</v>
      </c>
      <c r="F465" s="163" t="s">
        <v>1909</v>
      </c>
      <c r="H465" s="162" t="s">
        <v>1</v>
      </c>
      <c r="I465" s="164"/>
      <c r="L465" s="161"/>
      <c r="M465" s="165"/>
      <c r="T465" s="166"/>
      <c r="AT465" s="162" t="s">
        <v>1665</v>
      </c>
      <c r="AU465" s="162" t="s">
        <v>89</v>
      </c>
      <c r="AV465" s="12" t="s">
        <v>87</v>
      </c>
      <c r="AW465" s="12" t="s">
        <v>36</v>
      </c>
      <c r="AX465" s="12" t="s">
        <v>80</v>
      </c>
      <c r="AY465" s="162" t="s">
        <v>248</v>
      </c>
    </row>
    <row r="466" spans="2:65" s="12" customFormat="1">
      <c r="B466" s="161"/>
      <c r="D466" s="143" t="s">
        <v>1665</v>
      </c>
      <c r="E466" s="162" t="s">
        <v>1</v>
      </c>
      <c r="F466" s="163" t="s">
        <v>1957</v>
      </c>
      <c r="H466" s="162" t="s">
        <v>1</v>
      </c>
      <c r="I466" s="164"/>
      <c r="L466" s="161"/>
      <c r="M466" s="165"/>
      <c r="T466" s="166"/>
      <c r="AT466" s="162" t="s">
        <v>1665</v>
      </c>
      <c r="AU466" s="162" t="s">
        <v>89</v>
      </c>
      <c r="AV466" s="12" t="s">
        <v>87</v>
      </c>
      <c r="AW466" s="12" t="s">
        <v>36</v>
      </c>
      <c r="AX466" s="12" t="s">
        <v>80</v>
      </c>
      <c r="AY466" s="162" t="s">
        <v>248</v>
      </c>
    </row>
    <row r="467" spans="2:65" s="13" customFormat="1">
      <c r="B467" s="167"/>
      <c r="D467" s="143" t="s">
        <v>1665</v>
      </c>
      <c r="E467" s="168" t="s">
        <v>1</v>
      </c>
      <c r="F467" s="169" t="s">
        <v>1958</v>
      </c>
      <c r="H467" s="170">
        <v>3.25</v>
      </c>
      <c r="I467" s="171"/>
      <c r="L467" s="167"/>
      <c r="M467" s="172"/>
      <c r="T467" s="173"/>
      <c r="AT467" s="168" t="s">
        <v>1665</v>
      </c>
      <c r="AU467" s="168" t="s">
        <v>89</v>
      </c>
      <c r="AV467" s="13" t="s">
        <v>89</v>
      </c>
      <c r="AW467" s="13" t="s">
        <v>36</v>
      </c>
      <c r="AX467" s="13" t="s">
        <v>80</v>
      </c>
      <c r="AY467" s="168" t="s">
        <v>248</v>
      </c>
    </row>
    <row r="468" spans="2:65" s="14" customFormat="1">
      <c r="B468" s="174"/>
      <c r="D468" s="143" t="s">
        <v>1665</v>
      </c>
      <c r="E468" s="175" t="s">
        <v>1</v>
      </c>
      <c r="F468" s="176" t="s">
        <v>1668</v>
      </c>
      <c r="H468" s="177">
        <v>3.25</v>
      </c>
      <c r="I468" s="178"/>
      <c r="L468" s="174"/>
      <c r="M468" s="179"/>
      <c r="T468" s="180"/>
      <c r="AT468" s="175" t="s">
        <v>1665</v>
      </c>
      <c r="AU468" s="175" t="s">
        <v>89</v>
      </c>
      <c r="AV468" s="14" t="s">
        <v>264</v>
      </c>
      <c r="AW468" s="14" t="s">
        <v>36</v>
      </c>
      <c r="AX468" s="14" t="s">
        <v>87</v>
      </c>
      <c r="AY468" s="175" t="s">
        <v>248</v>
      </c>
    </row>
    <row r="469" spans="2:65" s="1" customFormat="1" ht="16.5" customHeight="1">
      <c r="B469" s="32"/>
      <c r="C469" s="130" t="s">
        <v>513</v>
      </c>
      <c r="D469" s="130" t="s">
        <v>249</v>
      </c>
      <c r="E469" s="131" t="s">
        <v>1959</v>
      </c>
      <c r="F469" s="132" t="s">
        <v>1960</v>
      </c>
      <c r="G469" s="133" t="s">
        <v>528</v>
      </c>
      <c r="H469" s="134">
        <v>14.02</v>
      </c>
      <c r="I469" s="135"/>
      <c r="J469" s="136">
        <f>ROUND(I469*H469,2)</f>
        <v>0</v>
      </c>
      <c r="K469" s="132" t="s">
        <v>1663</v>
      </c>
      <c r="L469" s="32"/>
      <c r="M469" s="137" t="s">
        <v>1</v>
      </c>
      <c r="N469" s="138" t="s">
        <v>45</v>
      </c>
      <c r="P469" s="139">
        <f>O469*H469</f>
        <v>0</v>
      </c>
      <c r="Q469" s="139">
        <v>0</v>
      </c>
      <c r="R469" s="139">
        <f>Q469*H469</f>
        <v>0</v>
      </c>
      <c r="S469" s="139">
        <v>6.0000000000000001E-3</v>
      </c>
      <c r="T469" s="140">
        <f>S469*H469</f>
        <v>8.412E-2</v>
      </c>
      <c r="AR469" s="141" t="s">
        <v>264</v>
      </c>
      <c r="AT469" s="141" t="s">
        <v>249</v>
      </c>
      <c r="AU469" s="141" t="s">
        <v>89</v>
      </c>
      <c r="AY469" s="17" t="s">
        <v>248</v>
      </c>
      <c r="BE469" s="142">
        <f>IF(N469="základní",J469,0)</f>
        <v>0</v>
      </c>
      <c r="BF469" s="142">
        <f>IF(N469="snížená",J469,0)</f>
        <v>0</v>
      </c>
      <c r="BG469" s="142">
        <f>IF(N469="zákl. přenesená",J469,0)</f>
        <v>0</v>
      </c>
      <c r="BH469" s="142">
        <f>IF(N469="sníž. přenesená",J469,0)</f>
        <v>0</v>
      </c>
      <c r="BI469" s="142">
        <f>IF(N469="nulová",J469,0)</f>
        <v>0</v>
      </c>
      <c r="BJ469" s="17" t="s">
        <v>87</v>
      </c>
      <c r="BK469" s="142">
        <f>ROUND(I469*H469,2)</f>
        <v>0</v>
      </c>
      <c r="BL469" s="17" t="s">
        <v>264</v>
      </c>
      <c r="BM469" s="141" t="s">
        <v>1961</v>
      </c>
    </row>
    <row r="470" spans="2:65" s="12" customFormat="1">
      <c r="B470" s="161"/>
      <c r="D470" s="143" t="s">
        <v>1665</v>
      </c>
      <c r="E470" s="162" t="s">
        <v>1</v>
      </c>
      <c r="F470" s="163" t="s">
        <v>1933</v>
      </c>
      <c r="H470" s="162" t="s">
        <v>1</v>
      </c>
      <c r="I470" s="164"/>
      <c r="L470" s="161"/>
      <c r="M470" s="165"/>
      <c r="T470" s="166"/>
      <c r="AT470" s="162" t="s">
        <v>1665</v>
      </c>
      <c r="AU470" s="162" t="s">
        <v>89</v>
      </c>
      <c r="AV470" s="12" t="s">
        <v>87</v>
      </c>
      <c r="AW470" s="12" t="s">
        <v>36</v>
      </c>
      <c r="AX470" s="12" t="s">
        <v>80</v>
      </c>
      <c r="AY470" s="162" t="s">
        <v>248</v>
      </c>
    </row>
    <row r="471" spans="2:65" s="12" customFormat="1">
      <c r="B471" s="161"/>
      <c r="D471" s="143" t="s">
        <v>1665</v>
      </c>
      <c r="E471" s="162" t="s">
        <v>1</v>
      </c>
      <c r="F471" s="163" t="s">
        <v>1942</v>
      </c>
      <c r="H471" s="162" t="s">
        <v>1</v>
      </c>
      <c r="I471" s="164"/>
      <c r="L471" s="161"/>
      <c r="M471" s="165"/>
      <c r="T471" s="166"/>
      <c r="AT471" s="162" t="s">
        <v>1665</v>
      </c>
      <c r="AU471" s="162" t="s">
        <v>89</v>
      </c>
      <c r="AV471" s="12" t="s">
        <v>87</v>
      </c>
      <c r="AW471" s="12" t="s">
        <v>36</v>
      </c>
      <c r="AX471" s="12" t="s">
        <v>80</v>
      </c>
      <c r="AY471" s="162" t="s">
        <v>248</v>
      </c>
    </row>
    <row r="472" spans="2:65" s="13" customFormat="1">
      <c r="B472" s="167"/>
      <c r="D472" s="143" t="s">
        <v>1665</v>
      </c>
      <c r="E472" s="168" t="s">
        <v>1</v>
      </c>
      <c r="F472" s="169" t="s">
        <v>1962</v>
      </c>
      <c r="H472" s="170">
        <v>8.92</v>
      </c>
      <c r="I472" s="171"/>
      <c r="L472" s="167"/>
      <c r="M472" s="172"/>
      <c r="T472" s="173"/>
      <c r="AT472" s="168" t="s">
        <v>1665</v>
      </c>
      <c r="AU472" s="168" t="s">
        <v>89</v>
      </c>
      <c r="AV472" s="13" t="s">
        <v>89</v>
      </c>
      <c r="AW472" s="13" t="s">
        <v>36</v>
      </c>
      <c r="AX472" s="13" t="s">
        <v>80</v>
      </c>
      <c r="AY472" s="168" t="s">
        <v>248</v>
      </c>
    </row>
    <row r="473" spans="2:65" s="12" customFormat="1">
      <c r="B473" s="161"/>
      <c r="D473" s="143" t="s">
        <v>1665</v>
      </c>
      <c r="E473" s="162" t="s">
        <v>1</v>
      </c>
      <c r="F473" s="163" t="s">
        <v>1950</v>
      </c>
      <c r="H473" s="162" t="s">
        <v>1</v>
      </c>
      <c r="I473" s="164"/>
      <c r="L473" s="161"/>
      <c r="M473" s="165"/>
      <c r="T473" s="166"/>
      <c r="AT473" s="162" t="s">
        <v>1665</v>
      </c>
      <c r="AU473" s="162" t="s">
        <v>89</v>
      </c>
      <c r="AV473" s="12" t="s">
        <v>87</v>
      </c>
      <c r="AW473" s="12" t="s">
        <v>36</v>
      </c>
      <c r="AX473" s="12" t="s">
        <v>80</v>
      </c>
      <c r="AY473" s="162" t="s">
        <v>248</v>
      </c>
    </row>
    <row r="474" spans="2:65" s="13" customFormat="1">
      <c r="B474" s="167"/>
      <c r="D474" s="143" t="s">
        <v>1665</v>
      </c>
      <c r="E474" s="168" t="s">
        <v>1</v>
      </c>
      <c r="F474" s="169" t="s">
        <v>1963</v>
      </c>
      <c r="H474" s="170">
        <v>5.0999999999999996</v>
      </c>
      <c r="I474" s="171"/>
      <c r="L474" s="167"/>
      <c r="M474" s="172"/>
      <c r="T474" s="173"/>
      <c r="AT474" s="168" t="s">
        <v>1665</v>
      </c>
      <c r="AU474" s="168" t="s">
        <v>89</v>
      </c>
      <c r="AV474" s="13" t="s">
        <v>89</v>
      </c>
      <c r="AW474" s="13" t="s">
        <v>36</v>
      </c>
      <c r="AX474" s="13" t="s">
        <v>80</v>
      </c>
      <c r="AY474" s="168" t="s">
        <v>248</v>
      </c>
    </row>
    <row r="475" spans="2:65" s="14" customFormat="1">
      <c r="B475" s="174"/>
      <c r="D475" s="143" t="s">
        <v>1665</v>
      </c>
      <c r="E475" s="175" t="s">
        <v>1</v>
      </c>
      <c r="F475" s="176" t="s">
        <v>1668</v>
      </c>
      <c r="H475" s="177">
        <v>14.02</v>
      </c>
      <c r="I475" s="178"/>
      <c r="L475" s="174"/>
      <c r="M475" s="179"/>
      <c r="T475" s="180"/>
      <c r="AT475" s="175" t="s">
        <v>1665</v>
      </c>
      <c r="AU475" s="175" t="s">
        <v>89</v>
      </c>
      <c r="AV475" s="14" t="s">
        <v>264</v>
      </c>
      <c r="AW475" s="14" t="s">
        <v>36</v>
      </c>
      <c r="AX475" s="14" t="s">
        <v>87</v>
      </c>
      <c r="AY475" s="175" t="s">
        <v>248</v>
      </c>
    </row>
    <row r="476" spans="2:65" s="1" customFormat="1" ht="21.75" customHeight="1">
      <c r="B476" s="32"/>
      <c r="C476" s="130" t="s">
        <v>517</v>
      </c>
      <c r="D476" s="130" t="s">
        <v>249</v>
      </c>
      <c r="E476" s="131" t="s">
        <v>1964</v>
      </c>
      <c r="F476" s="132" t="s">
        <v>1965</v>
      </c>
      <c r="G476" s="133" t="s">
        <v>1839</v>
      </c>
      <c r="H476" s="134">
        <v>3</v>
      </c>
      <c r="I476" s="135"/>
      <c r="J476" s="136">
        <f>ROUND(I476*H476,2)</f>
        <v>0</v>
      </c>
      <c r="K476" s="132" t="s">
        <v>1</v>
      </c>
      <c r="L476" s="32"/>
      <c r="M476" s="137" t="s">
        <v>1</v>
      </c>
      <c r="N476" s="138" t="s">
        <v>45</v>
      </c>
      <c r="P476" s="139">
        <f>O476*H476</f>
        <v>0</v>
      </c>
      <c r="Q476" s="139">
        <v>5.4949999999999999E-2</v>
      </c>
      <c r="R476" s="139">
        <f>Q476*H476</f>
        <v>0.16485</v>
      </c>
      <c r="S476" s="139">
        <v>1.1249499999999999</v>
      </c>
      <c r="T476" s="140">
        <f>S476*H476</f>
        <v>3.3748499999999995</v>
      </c>
      <c r="AR476" s="141" t="s">
        <v>264</v>
      </c>
      <c r="AT476" s="141" t="s">
        <v>249</v>
      </c>
      <c r="AU476" s="141" t="s">
        <v>89</v>
      </c>
      <c r="AY476" s="17" t="s">
        <v>248</v>
      </c>
      <c r="BE476" s="142">
        <f>IF(N476="základní",J476,0)</f>
        <v>0</v>
      </c>
      <c r="BF476" s="142">
        <f>IF(N476="snížená",J476,0)</f>
        <v>0</v>
      </c>
      <c r="BG476" s="142">
        <f>IF(N476="zákl. přenesená",J476,0)</f>
        <v>0</v>
      </c>
      <c r="BH476" s="142">
        <f>IF(N476="sníž. přenesená",J476,0)</f>
        <v>0</v>
      </c>
      <c r="BI476" s="142">
        <f>IF(N476="nulová",J476,0)</f>
        <v>0</v>
      </c>
      <c r="BJ476" s="17" t="s">
        <v>87</v>
      </c>
      <c r="BK476" s="142">
        <f>ROUND(I476*H476,2)</f>
        <v>0</v>
      </c>
      <c r="BL476" s="17" t="s">
        <v>264</v>
      </c>
      <c r="BM476" s="141" t="s">
        <v>1966</v>
      </c>
    </row>
    <row r="477" spans="2:65" s="12" customFormat="1">
      <c r="B477" s="161"/>
      <c r="D477" s="143" t="s">
        <v>1665</v>
      </c>
      <c r="E477" s="162" t="s">
        <v>1</v>
      </c>
      <c r="F477" s="163" t="s">
        <v>1933</v>
      </c>
      <c r="H477" s="162" t="s">
        <v>1</v>
      </c>
      <c r="I477" s="164"/>
      <c r="L477" s="161"/>
      <c r="M477" s="165"/>
      <c r="T477" s="166"/>
      <c r="AT477" s="162" t="s">
        <v>1665</v>
      </c>
      <c r="AU477" s="162" t="s">
        <v>89</v>
      </c>
      <c r="AV477" s="12" t="s">
        <v>87</v>
      </c>
      <c r="AW477" s="12" t="s">
        <v>36</v>
      </c>
      <c r="AX477" s="12" t="s">
        <v>80</v>
      </c>
      <c r="AY477" s="162" t="s">
        <v>248</v>
      </c>
    </row>
    <row r="478" spans="2:65" s="12" customFormat="1">
      <c r="B478" s="161"/>
      <c r="D478" s="143" t="s">
        <v>1665</v>
      </c>
      <c r="E478" s="162" t="s">
        <v>1</v>
      </c>
      <c r="F478" s="163" t="s">
        <v>1967</v>
      </c>
      <c r="H478" s="162" t="s">
        <v>1</v>
      </c>
      <c r="I478" s="164"/>
      <c r="L478" s="161"/>
      <c r="M478" s="165"/>
      <c r="T478" s="166"/>
      <c r="AT478" s="162" t="s">
        <v>1665</v>
      </c>
      <c r="AU478" s="162" t="s">
        <v>89</v>
      </c>
      <c r="AV478" s="12" t="s">
        <v>87</v>
      </c>
      <c r="AW478" s="12" t="s">
        <v>36</v>
      </c>
      <c r="AX478" s="12" t="s">
        <v>80</v>
      </c>
      <c r="AY478" s="162" t="s">
        <v>248</v>
      </c>
    </row>
    <row r="479" spans="2:65" s="13" customFormat="1">
      <c r="B479" s="167"/>
      <c r="D479" s="143" t="s">
        <v>1665</v>
      </c>
      <c r="E479" s="168" t="s">
        <v>1</v>
      </c>
      <c r="F479" s="169" t="s">
        <v>1968</v>
      </c>
      <c r="H479" s="170">
        <v>3</v>
      </c>
      <c r="I479" s="171"/>
      <c r="L479" s="167"/>
      <c r="M479" s="172"/>
      <c r="T479" s="173"/>
      <c r="AT479" s="168" t="s">
        <v>1665</v>
      </c>
      <c r="AU479" s="168" t="s">
        <v>89</v>
      </c>
      <c r="AV479" s="13" t="s">
        <v>89</v>
      </c>
      <c r="AW479" s="13" t="s">
        <v>36</v>
      </c>
      <c r="AX479" s="13" t="s">
        <v>80</v>
      </c>
      <c r="AY479" s="168" t="s">
        <v>248</v>
      </c>
    </row>
    <row r="480" spans="2:65" s="14" customFormat="1">
      <c r="B480" s="174"/>
      <c r="D480" s="143" t="s">
        <v>1665</v>
      </c>
      <c r="E480" s="175" t="s">
        <v>1</v>
      </c>
      <c r="F480" s="176" t="s">
        <v>1668</v>
      </c>
      <c r="H480" s="177">
        <v>3</v>
      </c>
      <c r="I480" s="178"/>
      <c r="L480" s="174"/>
      <c r="M480" s="179"/>
      <c r="T480" s="180"/>
      <c r="AT480" s="175" t="s">
        <v>1665</v>
      </c>
      <c r="AU480" s="175" t="s">
        <v>89</v>
      </c>
      <c r="AV480" s="14" t="s">
        <v>264</v>
      </c>
      <c r="AW480" s="14" t="s">
        <v>36</v>
      </c>
      <c r="AX480" s="14" t="s">
        <v>87</v>
      </c>
      <c r="AY480" s="175" t="s">
        <v>248</v>
      </c>
    </row>
    <row r="481" spans="2:65" s="1" customFormat="1" ht="24.2" customHeight="1">
      <c r="B481" s="32"/>
      <c r="C481" s="130" t="s">
        <v>521</v>
      </c>
      <c r="D481" s="130" t="s">
        <v>249</v>
      </c>
      <c r="E481" s="131" t="s">
        <v>1969</v>
      </c>
      <c r="F481" s="132" t="s">
        <v>1970</v>
      </c>
      <c r="G481" s="133" t="s">
        <v>1839</v>
      </c>
      <c r="H481" s="134">
        <v>6</v>
      </c>
      <c r="I481" s="135"/>
      <c r="J481" s="136">
        <f>ROUND(I481*H481,2)</f>
        <v>0</v>
      </c>
      <c r="K481" s="132" t="s">
        <v>1</v>
      </c>
      <c r="L481" s="32"/>
      <c r="M481" s="137" t="s">
        <v>1</v>
      </c>
      <c r="N481" s="138" t="s">
        <v>45</v>
      </c>
      <c r="P481" s="139">
        <f>O481*H481</f>
        <v>0</v>
      </c>
      <c r="Q481" s="139">
        <v>0.28778999999999999</v>
      </c>
      <c r="R481" s="139">
        <f>Q481*H481</f>
        <v>1.7267399999999999</v>
      </c>
      <c r="S481" s="139">
        <v>0.58779000000000003</v>
      </c>
      <c r="T481" s="140">
        <f>S481*H481</f>
        <v>3.5267400000000002</v>
      </c>
      <c r="AR481" s="141" t="s">
        <v>264</v>
      </c>
      <c r="AT481" s="141" t="s">
        <v>249</v>
      </c>
      <c r="AU481" s="141" t="s">
        <v>89</v>
      </c>
      <c r="AY481" s="17" t="s">
        <v>248</v>
      </c>
      <c r="BE481" s="142">
        <f>IF(N481="základní",J481,0)</f>
        <v>0</v>
      </c>
      <c r="BF481" s="142">
        <f>IF(N481="snížená",J481,0)</f>
        <v>0</v>
      </c>
      <c r="BG481" s="142">
        <f>IF(N481="zákl. přenesená",J481,0)</f>
        <v>0</v>
      </c>
      <c r="BH481" s="142">
        <f>IF(N481="sníž. přenesená",J481,0)</f>
        <v>0</v>
      </c>
      <c r="BI481" s="142">
        <f>IF(N481="nulová",J481,0)</f>
        <v>0</v>
      </c>
      <c r="BJ481" s="17" t="s">
        <v>87</v>
      </c>
      <c r="BK481" s="142">
        <f>ROUND(I481*H481,2)</f>
        <v>0</v>
      </c>
      <c r="BL481" s="17" t="s">
        <v>264</v>
      </c>
      <c r="BM481" s="141" t="s">
        <v>1971</v>
      </c>
    </row>
    <row r="482" spans="2:65" s="12" customFormat="1">
      <c r="B482" s="161"/>
      <c r="D482" s="143" t="s">
        <v>1665</v>
      </c>
      <c r="E482" s="162" t="s">
        <v>1</v>
      </c>
      <c r="F482" s="163" t="s">
        <v>1933</v>
      </c>
      <c r="H482" s="162" t="s">
        <v>1</v>
      </c>
      <c r="I482" s="164"/>
      <c r="L482" s="161"/>
      <c r="M482" s="165"/>
      <c r="T482" s="166"/>
      <c r="AT482" s="162" t="s">
        <v>1665</v>
      </c>
      <c r="AU482" s="162" t="s">
        <v>89</v>
      </c>
      <c r="AV482" s="12" t="s">
        <v>87</v>
      </c>
      <c r="AW482" s="12" t="s">
        <v>36</v>
      </c>
      <c r="AX482" s="12" t="s">
        <v>80</v>
      </c>
      <c r="AY482" s="162" t="s">
        <v>248</v>
      </c>
    </row>
    <row r="483" spans="2:65" s="12" customFormat="1">
      <c r="B483" s="161"/>
      <c r="D483" s="143" t="s">
        <v>1665</v>
      </c>
      <c r="E483" s="162" t="s">
        <v>1</v>
      </c>
      <c r="F483" s="163" t="s">
        <v>1972</v>
      </c>
      <c r="H483" s="162" t="s">
        <v>1</v>
      </c>
      <c r="I483" s="164"/>
      <c r="L483" s="161"/>
      <c r="M483" s="165"/>
      <c r="T483" s="166"/>
      <c r="AT483" s="162" t="s">
        <v>1665</v>
      </c>
      <c r="AU483" s="162" t="s">
        <v>89</v>
      </c>
      <c r="AV483" s="12" t="s">
        <v>87</v>
      </c>
      <c r="AW483" s="12" t="s">
        <v>36</v>
      </c>
      <c r="AX483" s="12" t="s">
        <v>80</v>
      </c>
      <c r="AY483" s="162" t="s">
        <v>248</v>
      </c>
    </row>
    <row r="484" spans="2:65" s="13" customFormat="1">
      <c r="B484" s="167"/>
      <c r="D484" s="143" t="s">
        <v>1665</v>
      </c>
      <c r="E484" s="168" t="s">
        <v>1</v>
      </c>
      <c r="F484" s="169" t="s">
        <v>1973</v>
      </c>
      <c r="H484" s="170">
        <v>6</v>
      </c>
      <c r="I484" s="171"/>
      <c r="L484" s="167"/>
      <c r="M484" s="172"/>
      <c r="T484" s="173"/>
      <c r="AT484" s="168" t="s">
        <v>1665</v>
      </c>
      <c r="AU484" s="168" t="s">
        <v>89</v>
      </c>
      <c r="AV484" s="13" t="s">
        <v>89</v>
      </c>
      <c r="AW484" s="13" t="s">
        <v>36</v>
      </c>
      <c r="AX484" s="13" t="s">
        <v>80</v>
      </c>
      <c r="AY484" s="168" t="s">
        <v>248</v>
      </c>
    </row>
    <row r="485" spans="2:65" s="14" customFormat="1">
      <c r="B485" s="174"/>
      <c r="D485" s="143" t="s">
        <v>1665</v>
      </c>
      <c r="E485" s="175" t="s">
        <v>1</v>
      </c>
      <c r="F485" s="176" t="s">
        <v>1668</v>
      </c>
      <c r="H485" s="177">
        <v>6</v>
      </c>
      <c r="I485" s="178"/>
      <c r="L485" s="174"/>
      <c r="M485" s="179"/>
      <c r="T485" s="180"/>
      <c r="AT485" s="175" t="s">
        <v>1665</v>
      </c>
      <c r="AU485" s="175" t="s">
        <v>89</v>
      </c>
      <c r="AV485" s="14" t="s">
        <v>264</v>
      </c>
      <c r="AW485" s="14" t="s">
        <v>36</v>
      </c>
      <c r="AX485" s="14" t="s">
        <v>87</v>
      </c>
      <c r="AY485" s="175" t="s">
        <v>248</v>
      </c>
    </row>
    <row r="486" spans="2:65" s="1" customFormat="1" ht="24.2" customHeight="1">
      <c r="B486" s="32"/>
      <c r="C486" s="130" t="s">
        <v>525</v>
      </c>
      <c r="D486" s="130" t="s">
        <v>249</v>
      </c>
      <c r="E486" s="131" t="s">
        <v>1974</v>
      </c>
      <c r="F486" s="132" t="s">
        <v>1975</v>
      </c>
      <c r="G486" s="133" t="s">
        <v>1926</v>
      </c>
      <c r="H486" s="134">
        <v>1</v>
      </c>
      <c r="I486" s="135"/>
      <c r="J486" s="136">
        <f>ROUND(I486*H486,2)</f>
        <v>0</v>
      </c>
      <c r="K486" s="132" t="s">
        <v>1</v>
      </c>
      <c r="L486" s="32"/>
      <c r="M486" s="137" t="s">
        <v>1</v>
      </c>
      <c r="N486" s="138" t="s">
        <v>45</v>
      </c>
      <c r="P486" s="139">
        <f>O486*H486</f>
        <v>0</v>
      </c>
      <c r="Q486" s="139">
        <v>0</v>
      </c>
      <c r="R486" s="139">
        <f>Q486*H486</f>
        <v>0</v>
      </c>
      <c r="S486" s="139">
        <v>1.7781</v>
      </c>
      <c r="T486" s="140">
        <f>S486*H486</f>
        <v>1.7781</v>
      </c>
      <c r="AR486" s="141" t="s">
        <v>264</v>
      </c>
      <c r="AT486" s="141" t="s">
        <v>249</v>
      </c>
      <c r="AU486" s="141" t="s">
        <v>89</v>
      </c>
      <c r="AY486" s="17" t="s">
        <v>248</v>
      </c>
      <c r="BE486" s="142">
        <f>IF(N486="základní",J486,0)</f>
        <v>0</v>
      </c>
      <c r="BF486" s="142">
        <f>IF(N486="snížená",J486,0)</f>
        <v>0</v>
      </c>
      <c r="BG486" s="142">
        <f>IF(N486="zákl. přenesená",J486,0)</f>
        <v>0</v>
      </c>
      <c r="BH486" s="142">
        <f>IF(N486="sníž. přenesená",J486,0)</f>
        <v>0</v>
      </c>
      <c r="BI486" s="142">
        <f>IF(N486="nulová",J486,0)</f>
        <v>0</v>
      </c>
      <c r="BJ486" s="17" t="s">
        <v>87</v>
      </c>
      <c r="BK486" s="142">
        <f>ROUND(I486*H486,2)</f>
        <v>0</v>
      </c>
      <c r="BL486" s="17" t="s">
        <v>264</v>
      </c>
      <c r="BM486" s="141" t="s">
        <v>1976</v>
      </c>
    </row>
    <row r="487" spans="2:65" s="12" customFormat="1">
      <c r="B487" s="161"/>
      <c r="D487" s="143" t="s">
        <v>1665</v>
      </c>
      <c r="E487" s="162" t="s">
        <v>1</v>
      </c>
      <c r="F487" s="163" t="s">
        <v>1933</v>
      </c>
      <c r="H487" s="162" t="s">
        <v>1</v>
      </c>
      <c r="I487" s="164"/>
      <c r="L487" s="161"/>
      <c r="M487" s="165"/>
      <c r="T487" s="166"/>
      <c r="AT487" s="162" t="s">
        <v>1665</v>
      </c>
      <c r="AU487" s="162" t="s">
        <v>89</v>
      </c>
      <c r="AV487" s="12" t="s">
        <v>87</v>
      </c>
      <c r="AW487" s="12" t="s">
        <v>36</v>
      </c>
      <c r="AX487" s="12" t="s">
        <v>80</v>
      </c>
      <c r="AY487" s="162" t="s">
        <v>248</v>
      </c>
    </row>
    <row r="488" spans="2:65" s="12" customFormat="1">
      <c r="B488" s="161"/>
      <c r="D488" s="143" t="s">
        <v>1665</v>
      </c>
      <c r="E488" s="162" t="s">
        <v>1</v>
      </c>
      <c r="F488" s="163" t="s">
        <v>1977</v>
      </c>
      <c r="H488" s="162" t="s">
        <v>1</v>
      </c>
      <c r="I488" s="164"/>
      <c r="L488" s="161"/>
      <c r="M488" s="165"/>
      <c r="T488" s="166"/>
      <c r="AT488" s="162" t="s">
        <v>1665</v>
      </c>
      <c r="AU488" s="162" t="s">
        <v>89</v>
      </c>
      <c r="AV488" s="12" t="s">
        <v>87</v>
      </c>
      <c r="AW488" s="12" t="s">
        <v>36</v>
      </c>
      <c r="AX488" s="12" t="s">
        <v>80</v>
      </c>
      <c r="AY488" s="162" t="s">
        <v>248</v>
      </c>
    </row>
    <row r="489" spans="2:65" s="13" customFormat="1">
      <c r="B489" s="167"/>
      <c r="D489" s="143" t="s">
        <v>1665</v>
      </c>
      <c r="E489" s="168" t="s">
        <v>1</v>
      </c>
      <c r="F489" s="169" t="s">
        <v>1929</v>
      </c>
      <c r="H489" s="170">
        <v>1</v>
      </c>
      <c r="I489" s="171"/>
      <c r="L489" s="167"/>
      <c r="M489" s="172"/>
      <c r="T489" s="173"/>
      <c r="AT489" s="168" t="s">
        <v>1665</v>
      </c>
      <c r="AU489" s="168" t="s">
        <v>89</v>
      </c>
      <c r="AV489" s="13" t="s">
        <v>89</v>
      </c>
      <c r="AW489" s="13" t="s">
        <v>36</v>
      </c>
      <c r="AX489" s="13" t="s">
        <v>80</v>
      </c>
      <c r="AY489" s="168" t="s">
        <v>248</v>
      </c>
    </row>
    <row r="490" spans="2:65" s="14" customFormat="1">
      <c r="B490" s="174"/>
      <c r="D490" s="143" t="s">
        <v>1665</v>
      </c>
      <c r="E490" s="175" t="s">
        <v>1</v>
      </c>
      <c r="F490" s="176" t="s">
        <v>1668</v>
      </c>
      <c r="H490" s="177">
        <v>1</v>
      </c>
      <c r="I490" s="178"/>
      <c r="L490" s="174"/>
      <c r="M490" s="179"/>
      <c r="T490" s="180"/>
      <c r="AT490" s="175" t="s">
        <v>1665</v>
      </c>
      <c r="AU490" s="175" t="s">
        <v>89</v>
      </c>
      <c r="AV490" s="14" t="s">
        <v>264</v>
      </c>
      <c r="AW490" s="14" t="s">
        <v>36</v>
      </c>
      <c r="AX490" s="14" t="s">
        <v>87</v>
      </c>
      <c r="AY490" s="175" t="s">
        <v>248</v>
      </c>
    </row>
    <row r="491" spans="2:65" s="1" customFormat="1" ht="16.5" customHeight="1">
      <c r="B491" s="32"/>
      <c r="C491" s="130" t="s">
        <v>530</v>
      </c>
      <c r="D491" s="130" t="s">
        <v>249</v>
      </c>
      <c r="E491" s="131" t="s">
        <v>1978</v>
      </c>
      <c r="F491" s="132" t="s">
        <v>1979</v>
      </c>
      <c r="G491" s="133" t="s">
        <v>1671</v>
      </c>
      <c r="H491" s="134">
        <v>21.334</v>
      </c>
      <c r="I491" s="135"/>
      <c r="J491" s="136">
        <f>ROUND(I491*H491,2)</f>
        <v>0</v>
      </c>
      <c r="K491" s="132" t="s">
        <v>1663</v>
      </c>
      <c r="L491" s="32"/>
      <c r="M491" s="137" t="s">
        <v>1</v>
      </c>
      <c r="N491" s="138" t="s">
        <v>45</v>
      </c>
      <c r="P491" s="139">
        <f>O491*H491</f>
        <v>0</v>
      </c>
      <c r="Q491" s="139">
        <v>0</v>
      </c>
      <c r="R491" s="139">
        <f>Q491*H491</f>
        <v>0</v>
      </c>
      <c r="S491" s="139">
        <v>1</v>
      </c>
      <c r="T491" s="140">
        <f>S491*H491</f>
        <v>21.334</v>
      </c>
      <c r="AR491" s="141" t="s">
        <v>264</v>
      </c>
      <c r="AT491" s="141" t="s">
        <v>249</v>
      </c>
      <c r="AU491" s="141" t="s">
        <v>89</v>
      </c>
      <c r="AY491" s="17" t="s">
        <v>248</v>
      </c>
      <c r="BE491" s="142">
        <f>IF(N491="základní",J491,0)</f>
        <v>0</v>
      </c>
      <c r="BF491" s="142">
        <f>IF(N491="snížená",J491,0)</f>
        <v>0</v>
      </c>
      <c r="BG491" s="142">
        <f>IF(N491="zákl. přenesená",J491,0)</f>
        <v>0</v>
      </c>
      <c r="BH491" s="142">
        <f>IF(N491="sníž. přenesená",J491,0)</f>
        <v>0</v>
      </c>
      <c r="BI491" s="142">
        <f>IF(N491="nulová",J491,0)</f>
        <v>0</v>
      </c>
      <c r="BJ491" s="17" t="s">
        <v>87</v>
      </c>
      <c r="BK491" s="142">
        <f>ROUND(I491*H491,2)</f>
        <v>0</v>
      </c>
      <c r="BL491" s="17" t="s">
        <v>264</v>
      </c>
      <c r="BM491" s="141" t="s">
        <v>1980</v>
      </c>
    </row>
    <row r="492" spans="2:65" s="12" customFormat="1">
      <c r="B492" s="161"/>
      <c r="D492" s="143" t="s">
        <v>1665</v>
      </c>
      <c r="E492" s="162" t="s">
        <v>1</v>
      </c>
      <c r="F492" s="163" t="s">
        <v>1933</v>
      </c>
      <c r="H492" s="162" t="s">
        <v>1</v>
      </c>
      <c r="I492" s="164"/>
      <c r="L492" s="161"/>
      <c r="M492" s="165"/>
      <c r="T492" s="166"/>
      <c r="AT492" s="162" t="s">
        <v>1665</v>
      </c>
      <c r="AU492" s="162" t="s">
        <v>89</v>
      </c>
      <c r="AV492" s="12" t="s">
        <v>87</v>
      </c>
      <c r="AW492" s="12" t="s">
        <v>36</v>
      </c>
      <c r="AX492" s="12" t="s">
        <v>80</v>
      </c>
      <c r="AY492" s="162" t="s">
        <v>248</v>
      </c>
    </row>
    <row r="493" spans="2:65" s="12" customFormat="1">
      <c r="B493" s="161"/>
      <c r="D493" s="143" t="s">
        <v>1665</v>
      </c>
      <c r="E493" s="162" t="s">
        <v>1</v>
      </c>
      <c r="F493" s="163" t="s">
        <v>1981</v>
      </c>
      <c r="H493" s="162" t="s">
        <v>1</v>
      </c>
      <c r="I493" s="164"/>
      <c r="L493" s="161"/>
      <c r="M493" s="165"/>
      <c r="T493" s="166"/>
      <c r="AT493" s="162" t="s">
        <v>1665</v>
      </c>
      <c r="AU493" s="162" t="s">
        <v>89</v>
      </c>
      <c r="AV493" s="12" t="s">
        <v>87</v>
      </c>
      <c r="AW493" s="12" t="s">
        <v>36</v>
      </c>
      <c r="AX493" s="12" t="s">
        <v>80</v>
      </c>
      <c r="AY493" s="162" t="s">
        <v>248</v>
      </c>
    </row>
    <row r="494" spans="2:65" s="13" customFormat="1">
      <c r="B494" s="167"/>
      <c r="D494" s="143" t="s">
        <v>1665</v>
      </c>
      <c r="E494" s="168" t="s">
        <v>1</v>
      </c>
      <c r="F494" s="169" t="s">
        <v>1982</v>
      </c>
      <c r="H494" s="170">
        <v>19.524999999999999</v>
      </c>
      <c r="I494" s="171"/>
      <c r="L494" s="167"/>
      <c r="M494" s="172"/>
      <c r="T494" s="173"/>
      <c r="AT494" s="168" t="s">
        <v>1665</v>
      </c>
      <c r="AU494" s="168" t="s">
        <v>89</v>
      </c>
      <c r="AV494" s="13" t="s">
        <v>89</v>
      </c>
      <c r="AW494" s="13" t="s">
        <v>36</v>
      </c>
      <c r="AX494" s="13" t="s">
        <v>80</v>
      </c>
      <c r="AY494" s="168" t="s">
        <v>248</v>
      </c>
    </row>
    <row r="495" spans="2:65" s="12" customFormat="1">
      <c r="B495" s="161"/>
      <c r="D495" s="143" t="s">
        <v>1665</v>
      </c>
      <c r="E495" s="162" t="s">
        <v>1</v>
      </c>
      <c r="F495" s="163" t="s">
        <v>1983</v>
      </c>
      <c r="H495" s="162" t="s">
        <v>1</v>
      </c>
      <c r="I495" s="164"/>
      <c r="L495" s="161"/>
      <c r="M495" s="165"/>
      <c r="T495" s="166"/>
      <c r="AT495" s="162" t="s">
        <v>1665</v>
      </c>
      <c r="AU495" s="162" t="s">
        <v>89</v>
      </c>
      <c r="AV495" s="12" t="s">
        <v>87</v>
      </c>
      <c r="AW495" s="12" t="s">
        <v>36</v>
      </c>
      <c r="AX495" s="12" t="s">
        <v>80</v>
      </c>
      <c r="AY495" s="162" t="s">
        <v>248</v>
      </c>
    </row>
    <row r="496" spans="2:65" s="13" customFormat="1">
      <c r="B496" s="167"/>
      <c r="D496" s="143" t="s">
        <v>1665</v>
      </c>
      <c r="E496" s="168" t="s">
        <v>1</v>
      </c>
      <c r="F496" s="169" t="s">
        <v>1984</v>
      </c>
      <c r="H496" s="170">
        <v>1.4850000000000001</v>
      </c>
      <c r="I496" s="171"/>
      <c r="L496" s="167"/>
      <c r="M496" s="172"/>
      <c r="T496" s="173"/>
      <c r="AT496" s="168" t="s">
        <v>1665</v>
      </c>
      <c r="AU496" s="168" t="s">
        <v>89</v>
      </c>
      <c r="AV496" s="13" t="s">
        <v>89</v>
      </c>
      <c r="AW496" s="13" t="s">
        <v>36</v>
      </c>
      <c r="AX496" s="13" t="s">
        <v>80</v>
      </c>
      <c r="AY496" s="168" t="s">
        <v>248</v>
      </c>
    </row>
    <row r="497" spans="2:65" s="13" customFormat="1">
      <c r="B497" s="167"/>
      <c r="D497" s="143" t="s">
        <v>1665</v>
      </c>
      <c r="E497" s="168" t="s">
        <v>1</v>
      </c>
      <c r="F497" s="169" t="s">
        <v>1985</v>
      </c>
      <c r="H497" s="170">
        <v>0.32400000000000001</v>
      </c>
      <c r="I497" s="171"/>
      <c r="L497" s="167"/>
      <c r="M497" s="172"/>
      <c r="T497" s="173"/>
      <c r="AT497" s="168" t="s">
        <v>1665</v>
      </c>
      <c r="AU497" s="168" t="s">
        <v>89</v>
      </c>
      <c r="AV497" s="13" t="s">
        <v>89</v>
      </c>
      <c r="AW497" s="13" t="s">
        <v>36</v>
      </c>
      <c r="AX497" s="13" t="s">
        <v>80</v>
      </c>
      <c r="AY497" s="168" t="s">
        <v>248</v>
      </c>
    </row>
    <row r="498" spans="2:65" s="14" customFormat="1">
      <c r="B498" s="174"/>
      <c r="D498" s="143" t="s">
        <v>1665</v>
      </c>
      <c r="E498" s="175" t="s">
        <v>1</v>
      </c>
      <c r="F498" s="176" t="s">
        <v>1668</v>
      </c>
      <c r="H498" s="177">
        <v>21.334</v>
      </c>
      <c r="I498" s="178"/>
      <c r="L498" s="174"/>
      <c r="M498" s="179"/>
      <c r="T498" s="180"/>
      <c r="AT498" s="175" t="s">
        <v>1665</v>
      </c>
      <c r="AU498" s="175" t="s">
        <v>89</v>
      </c>
      <c r="AV498" s="14" t="s">
        <v>264</v>
      </c>
      <c r="AW498" s="14" t="s">
        <v>36</v>
      </c>
      <c r="AX498" s="14" t="s">
        <v>87</v>
      </c>
      <c r="AY498" s="175" t="s">
        <v>248</v>
      </c>
    </row>
    <row r="499" spans="2:65" s="1" customFormat="1" ht="24.2" customHeight="1">
      <c r="B499" s="32"/>
      <c r="C499" s="130" t="s">
        <v>534</v>
      </c>
      <c r="D499" s="130" t="s">
        <v>249</v>
      </c>
      <c r="E499" s="131" t="s">
        <v>1986</v>
      </c>
      <c r="F499" s="132" t="s">
        <v>1987</v>
      </c>
      <c r="G499" s="133" t="s">
        <v>1662</v>
      </c>
      <c r="H499" s="134">
        <v>75.575999999999993</v>
      </c>
      <c r="I499" s="135"/>
      <c r="J499" s="136">
        <f>ROUND(I499*H499,2)</f>
        <v>0</v>
      </c>
      <c r="K499" s="132" t="s">
        <v>1</v>
      </c>
      <c r="L499" s="32"/>
      <c r="M499" s="137" t="s">
        <v>1</v>
      </c>
      <c r="N499" s="138" t="s">
        <v>45</v>
      </c>
      <c r="P499" s="139">
        <f>O499*H499</f>
        <v>0</v>
      </c>
      <c r="Q499" s="139">
        <v>0</v>
      </c>
      <c r="R499" s="139">
        <f>Q499*H499</f>
        <v>0</v>
      </c>
      <c r="S499" s="139">
        <v>2E-3</v>
      </c>
      <c r="T499" s="140">
        <f>S499*H499</f>
        <v>0.15115199999999998</v>
      </c>
      <c r="AR499" s="141" t="s">
        <v>264</v>
      </c>
      <c r="AT499" s="141" t="s">
        <v>249</v>
      </c>
      <c r="AU499" s="141" t="s">
        <v>89</v>
      </c>
      <c r="AY499" s="17" t="s">
        <v>248</v>
      </c>
      <c r="BE499" s="142">
        <f>IF(N499="základní",J499,0)</f>
        <v>0</v>
      </c>
      <c r="BF499" s="142">
        <f>IF(N499="snížená",J499,0)</f>
        <v>0</v>
      </c>
      <c r="BG499" s="142">
        <f>IF(N499="zákl. přenesená",J499,0)</f>
        <v>0</v>
      </c>
      <c r="BH499" s="142">
        <f>IF(N499="sníž. přenesená",J499,0)</f>
        <v>0</v>
      </c>
      <c r="BI499" s="142">
        <f>IF(N499="nulová",J499,0)</f>
        <v>0</v>
      </c>
      <c r="BJ499" s="17" t="s">
        <v>87</v>
      </c>
      <c r="BK499" s="142">
        <f>ROUND(I499*H499,2)</f>
        <v>0</v>
      </c>
      <c r="BL499" s="17" t="s">
        <v>264</v>
      </c>
      <c r="BM499" s="141" t="s">
        <v>1988</v>
      </c>
    </row>
    <row r="500" spans="2:65" s="12" customFormat="1">
      <c r="B500" s="161"/>
      <c r="D500" s="143" t="s">
        <v>1665</v>
      </c>
      <c r="E500" s="162" t="s">
        <v>1</v>
      </c>
      <c r="F500" s="163" t="s">
        <v>1933</v>
      </c>
      <c r="H500" s="162" t="s">
        <v>1</v>
      </c>
      <c r="I500" s="164"/>
      <c r="L500" s="161"/>
      <c r="M500" s="165"/>
      <c r="T500" s="166"/>
      <c r="AT500" s="162" t="s">
        <v>1665</v>
      </c>
      <c r="AU500" s="162" t="s">
        <v>89</v>
      </c>
      <c r="AV500" s="12" t="s">
        <v>87</v>
      </c>
      <c r="AW500" s="12" t="s">
        <v>36</v>
      </c>
      <c r="AX500" s="12" t="s">
        <v>80</v>
      </c>
      <c r="AY500" s="162" t="s">
        <v>248</v>
      </c>
    </row>
    <row r="501" spans="2:65" s="12" customFormat="1">
      <c r="B501" s="161"/>
      <c r="D501" s="143" t="s">
        <v>1665</v>
      </c>
      <c r="E501" s="162" t="s">
        <v>1</v>
      </c>
      <c r="F501" s="163" t="s">
        <v>1989</v>
      </c>
      <c r="H501" s="162" t="s">
        <v>1</v>
      </c>
      <c r="I501" s="164"/>
      <c r="L501" s="161"/>
      <c r="M501" s="165"/>
      <c r="T501" s="166"/>
      <c r="AT501" s="162" t="s">
        <v>1665</v>
      </c>
      <c r="AU501" s="162" t="s">
        <v>89</v>
      </c>
      <c r="AV501" s="12" t="s">
        <v>87</v>
      </c>
      <c r="AW501" s="12" t="s">
        <v>36</v>
      </c>
      <c r="AX501" s="12" t="s">
        <v>80</v>
      </c>
      <c r="AY501" s="162" t="s">
        <v>248</v>
      </c>
    </row>
    <row r="502" spans="2:65" s="13" customFormat="1">
      <c r="B502" s="167"/>
      <c r="D502" s="143" t="s">
        <v>1665</v>
      </c>
      <c r="E502" s="168" t="s">
        <v>1</v>
      </c>
      <c r="F502" s="169" t="s">
        <v>1990</v>
      </c>
      <c r="H502" s="170">
        <v>75.575999999999993</v>
      </c>
      <c r="I502" s="171"/>
      <c r="L502" s="167"/>
      <c r="M502" s="172"/>
      <c r="T502" s="173"/>
      <c r="AT502" s="168" t="s">
        <v>1665</v>
      </c>
      <c r="AU502" s="168" t="s">
        <v>89</v>
      </c>
      <c r="AV502" s="13" t="s">
        <v>89</v>
      </c>
      <c r="AW502" s="13" t="s">
        <v>36</v>
      </c>
      <c r="AX502" s="13" t="s">
        <v>80</v>
      </c>
      <c r="AY502" s="168" t="s">
        <v>248</v>
      </c>
    </row>
    <row r="503" spans="2:65" s="14" customFormat="1">
      <c r="B503" s="174"/>
      <c r="D503" s="143" t="s">
        <v>1665</v>
      </c>
      <c r="E503" s="175" t="s">
        <v>1</v>
      </c>
      <c r="F503" s="176" t="s">
        <v>1668</v>
      </c>
      <c r="H503" s="177">
        <v>75.575999999999993</v>
      </c>
      <c r="I503" s="178"/>
      <c r="L503" s="174"/>
      <c r="M503" s="179"/>
      <c r="T503" s="180"/>
      <c r="AT503" s="175" t="s">
        <v>1665</v>
      </c>
      <c r="AU503" s="175" t="s">
        <v>89</v>
      </c>
      <c r="AV503" s="14" t="s">
        <v>264</v>
      </c>
      <c r="AW503" s="14" t="s">
        <v>36</v>
      </c>
      <c r="AX503" s="14" t="s">
        <v>87</v>
      </c>
      <c r="AY503" s="175" t="s">
        <v>248</v>
      </c>
    </row>
    <row r="504" spans="2:65" s="1" customFormat="1" ht="21.75" customHeight="1">
      <c r="B504" s="32"/>
      <c r="C504" s="130" t="s">
        <v>538</v>
      </c>
      <c r="D504" s="130" t="s">
        <v>249</v>
      </c>
      <c r="E504" s="131" t="s">
        <v>1991</v>
      </c>
      <c r="F504" s="132" t="s">
        <v>1992</v>
      </c>
      <c r="G504" s="133" t="s">
        <v>1662</v>
      </c>
      <c r="H504" s="134">
        <v>27.12</v>
      </c>
      <c r="I504" s="135"/>
      <c r="J504" s="136">
        <f>ROUND(I504*H504,2)</f>
        <v>0</v>
      </c>
      <c r="K504" s="132" t="s">
        <v>1</v>
      </c>
      <c r="L504" s="32"/>
      <c r="M504" s="137" t="s">
        <v>1</v>
      </c>
      <c r="N504" s="138" t="s">
        <v>45</v>
      </c>
      <c r="P504" s="139">
        <f>O504*H504</f>
        <v>0</v>
      </c>
      <c r="Q504" s="139">
        <v>0</v>
      </c>
      <c r="R504" s="139">
        <f>Q504*H504</f>
        <v>0</v>
      </c>
      <c r="S504" s="139">
        <v>2E-3</v>
      </c>
      <c r="T504" s="140">
        <f>S504*H504</f>
        <v>5.4240000000000003E-2</v>
      </c>
      <c r="AR504" s="141" t="s">
        <v>264</v>
      </c>
      <c r="AT504" s="141" t="s">
        <v>249</v>
      </c>
      <c r="AU504" s="141" t="s">
        <v>89</v>
      </c>
      <c r="AY504" s="17" t="s">
        <v>248</v>
      </c>
      <c r="BE504" s="142">
        <f>IF(N504="základní",J504,0)</f>
        <v>0</v>
      </c>
      <c r="BF504" s="142">
        <f>IF(N504="snížená",J504,0)</f>
        <v>0</v>
      </c>
      <c r="BG504" s="142">
        <f>IF(N504="zákl. přenesená",J504,0)</f>
        <v>0</v>
      </c>
      <c r="BH504" s="142">
        <f>IF(N504="sníž. přenesená",J504,0)</f>
        <v>0</v>
      </c>
      <c r="BI504" s="142">
        <f>IF(N504="nulová",J504,0)</f>
        <v>0</v>
      </c>
      <c r="BJ504" s="17" t="s">
        <v>87</v>
      </c>
      <c r="BK504" s="142">
        <f>ROUND(I504*H504,2)</f>
        <v>0</v>
      </c>
      <c r="BL504" s="17" t="s">
        <v>264</v>
      </c>
      <c r="BM504" s="141" t="s">
        <v>1993</v>
      </c>
    </row>
    <row r="505" spans="2:65" s="12" customFormat="1">
      <c r="B505" s="161"/>
      <c r="D505" s="143" t="s">
        <v>1665</v>
      </c>
      <c r="E505" s="162" t="s">
        <v>1</v>
      </c>
      <c r="F505" s="163" t="s">
        <v>1933</v>
      </c>
      <c r="H505" s="162" t="s">
        <v>1</v>
      </c>
      <c r="I505" s="164"/>
      <c r="L505" s="161"/>
      <c r="M505" s="165"/>
      <c r="T505" s="166"/>
      <c r="AT505" s="162" t="s">
        <v>1665</v>
      </c>
      <c r="AU505" s="162" t="s">
        <v>89</v>
      </c>
      <c r="AV505" s="12" t="s">
        <v>87</v>
      </c>
      <c r="AW505" s="12" t="s">
        <v>36</v>
      </c>
      <c r="AX505" s="12" t="s">
        <v>80</v>
      </c>
      <c r="AY505" s="162" t="s">
        <v>248</v>
      </c>
    </row>
    <row r="506" spans="2:65" s="12" customFormat="1">
      <c r="B506" s="161"/>
      <c r="D506" s="143" t="s">
        <v>1665</v>
      </c>
      <c r="E506" s="162" t="s">
        <v>1</v>
      </c>
      <c r="F506" s="163" t="s">
        <v>1994</v>
      </c>
      <c r="H506" s="162" t="s">
        <v>1</v>
      </c>
      <c r="I506" s="164"/>
      <c r="L506" s="161"/>
      <c r="M506" s="165"/>
      <c r="T506" s="166"/>
      <c r="AT506" s="162" t="s">
        <v>1665</v>
      </c>
      <c r="AU506" s="162" t="s">
        <v>89</v>
      </c>
      <c r="AV506" s="12" t="s">
        <v>87</v>
      </c>
      <c r="AW506" s="12" t="s">
        <v>36</v>
      </c>
      <c r="AX506" s="12" t="s">
        <v>80</v>
      </c>
      <c r="AY506" s="162" t="s">
        <v>248</v>
      </c>
    </row>
    <row r="507" spans="2:65" s="13" customFormat="1">
      <c r="B507" s="167"/>
      <c r="D507" s="143" t="s">
        <v>1665</v>
      </c>
      <c r="E507" s="168" t="s">
        <v>1</v>
      </c>
      <c r="F507" s="169" t="s">
        <v>1995</v>
      </c>
      <c r="H507" s="170">
        <v>27.12</v>
      </c>
      <c r="I507" s="171"/>
      <c r="L507" s="167"/>
      <c r="M507" s="172"/>
      <c r="T507" s="173"/>
      <c r="AT507" s="168" t="s">
        <v>1665</v>
      </c>
      <c r="AU507" s="168" t="s">
        <v>89</v>
      </c>
      <c r="AV507" s="13" t="s">
        <v>89</v>
      </c>
      <c r="AW507" s="13" t="s">
        <v>36</v>
      </c>
      <c r="AX507" s="13" t="s">
        <v>80</v>
      </c>
      <c r="AY507" s="168" t="s">
        <v>248</v>
      </c>
    </row>
    <row r="508" spans="2:65" s="14" customFormat="1">
      <c r="B508" s="174"/>
      <c r="D508" s="143" t="s">
        <v>1665</v>
      </c>
      <c r="E508" s="175" t="s">
        <v>1</v>
      </c>
      <c r="F508" s="176" t="s">
        <v>1668</v>
      </c>
      <c r="H508" s="177">
        <v>27.12</v>
      </c>
      <c r="I508" s="178"/>
      <c r="L508" s="174"/>
      <c r="M508" s="179"/>
      <c r="T508" s="180"/>
      <c r="AT508" s="175" t="s">
        <v>1665</v>
      </c>
      <c r="AU508" s="175" t="s">
        <v>89</v>
      </c>
      <c r="AV508" s="14" t="s">
        <v>264</v>
      </c>
      <c r="AW508" s="14" t="s">
        <v>36</v>
      </c>
      <c r="AX508" s="14" t="s">
        <v>87</v>
      </c>
      <c r="AY508" s="175" t="s">
        <v>248</v>
      </c>
    </row>
    <row r="509" spans="2:65" s="1" customFormat="1" ht="24.2" customHeight="1">
      <c r="B509" s="32"/>
      <c r="C509" s="130" t="s">
        <v>542</v>
      </c>
      <c r="D509" s="130" t="s">
        <v>249</v>
      </c>
      <c r="E509" s="131" t="s">
        <v>1996</v>
      </c>
      <c r="F509" s="132" t="s">
        <v>1997</v>
      </c>
      <c r="G509" s="133" t="s">
        <v>1662</v>
      </c>
      <c r="H509" s="134">
        <v>18.48</v>
      </c>
      <c r="I509" s="135"/>
      <c r="J509" s="136">
        <f>ROUND(I509*H509,2)</f>
        <v>0</v>
      </c>
      <c r="K509" s="132" t="s">
        <v>1663</v>
      </c>
      <c r="L509" s="32"/>
      <c r="M509" s="137" t="s">
        <v>1</v>
      </c>
      <c r="N509" s="138" t="s">
        <v>45</v>
      </c>
      <c r="P509" s="139">
        <f>O509*H509</f>
        <v>0</v>
      </c>
      <c r="Q509" s="139">
        <v>0</v>
      </c>
      <c r="R509" s="139">
        <f>Q509*H509</f>
        <v>0</v>
      </c>
      <c r="S509" s="139">
        <v>0.05</v>
      </c>
      <c r="T509" s="140">
        <f>S509*H509</f>
        <v>0.92400000000000004</v>
      </c>
      <c r="AR509" s="141" t="s">
        <v>264</v>
      </c>
      <c r="AT509" s="141" t="s">
        <v>249</v>
      </c>
      <c r="AU509" s="141" t="s">
        <v>89</v>
      </c>
      <c r="AY509" s="17" t="s">
        <v>248</v>
      </c>
      <c r="BE509" s="142">
        <f>IF(N509="základní",J509,0)</f>
        <v>0</v>
      </c>
      <c r="BF509" s="142">
        <f>IF(N509="snížená",J509,0)</f>
        <v>0</v>
      </c>
      <c r="BG509" s="142">
        <f>IF(N509="zákl. přenesená",J509,0)</f>
        <v>0</v>
      </c>
      <c r="BH509" s="142">
        <f>IF(N509="sníž. přenesená",J509,0)</f>
        <v>0</v>
      </c>
      <c r="BI509" s="142">
        <f>IF(N509="nulová",J509,0)</f>
        <v>0</v>
      </c>
      <c r="BJ509" s="17" t="s">
        <v>87</v>
      </c>
      <c r="BK509" s="142">
        <f>ROUND(I509*H509,2)</f>
        <v>0</v>
      </c>
      <c r="BL509" s="17" t="s">
        <v>264</v>
      </c>
      <c r="BM509" s="141" t="s">
        <v>1998</v>
      </c>
    </row>
    <row r="510" spans="2:65" s="12" customFormat="1">
      <c r="B510" s="161"/>
      <c r="D510" s="143" t="s">
        <v>1665</v>
      </c>
      <c r="E510" s="162" t="s">
        <v>1</v>
      </c>
      <c r="F510" s="163" t="s">
        <v>1933</v>
      </c>
      <c r="H510" s="162" t="s">
        <v>1</v>
      </c>
      <c r="I510" s="164"/>
      <c r="L510" s="161"/>
      <c r="M510" s="165"/>
      <c r="T510" s="166"/>
      <c r="AT510" s="162" t="s">
        <v>1665</v>
      </c>
      <c r="AU510" s="162" t="s">
        <v>89</v>
      </c>
      <c r="AV510" s="12" t="s">
        <v>87</v>
      </c>
      <c r="AW510" s="12" t="s">
        <v>36</v>
      </c>
      <c r="AX510" s="12" t="s">
        <v>80</v>
      </c>
      <c r="AY510" s="162" t="s">
        <v>248</v>
      </c>
    </row>
    <row r="511" spans="2:65" s="12" customFormat="1">
      <c r="B511" s="161"/>
      <c r="D511" s="143" t="s">
        <v>1665</v>
      </c>
      <c r="E511" s="162" t="s">
        <v>1</v>
      </c>
      <c r="F511" s="163" t="s">
        <v>1999</v>
      </c>
      <c r="H511" s="162" t="s">
        <v>1</v>
      </c>
      <c r="I511" s="164"/>
      <c r="L511" s="161"/>
      <c r="M511" s="165"/>
      <c r="T511" s="166"/>
      <c r="AT511" s="162" t="s">
        <v>1665</v>
      </c>
      <c r="AU511" s="162" t="s">
        <v>89</v>
      </c>
      <c r="AV511" s="12" t="s">
        <v>87</v>
      </c>
      <c r="AW511" s="12" t="s">
        <v>36</v>
      </c>
      <c r="AX511" s="12" t="s">
        <v>80</v>
      </c>
      <c r="AY511" s="162" t="s">
        <v>248</v>
      </c>
    </row>
    <row r="512" spans="2:65" s="13" customFormat="1">
      <c r="B512" s="167"/>
      <c r="D512" s="143" t="s">
        <v>1665</v>
      </c>
      <c r="E512" s="168" t="s">
        <v>1</v>
      </c>
      <c r="F512" s="169" t="s">
        <v>2000</v>
      </c>
      <c r="H512" s="170">
        <v>11.52</v>
      </c>
      <c r="I512" s="171"/>
      <c r="L512" s="167"/>
      <c r="M512" s="172"/>
      <c r="T512" s="173"/>
      <c r="AT512" s="168" t="s">
        <v>1665</v>
      </c>
      <c r="AU512" s="168" t="s">
        <v>89</v>
      </c>
      <c r="AV512" s="13" t="s">
        <v>89</v>
      </c>
      <c r="AW512" s="13" t="s">
        <v>36</v>
      </c>
      <c r="AX512" s="13" t="s">
        <v>80</v>
      </c>
      <c r="AY512" s="168" t="s">
        <v>248</v>
      </c>
    </row>
    <row r="513" spans="2:65" s="13" customFormat="1">
      <c r="B513" s="167"/>
      <c r="D513" s="143" t="s">
        <v>1665</v>
      </c>
      <c r="E513" s="168" t="s">
        <v>1</v>
      </c>
      <c r="F513" s="169" t="s">
        <v>2001</v>
      </c>
      <c r="H513" s="170">
        <v>6.96</v>
      </c>
      <c r="I513" s="171"/>
      <c r="L513" s="167"/>
      <c r="M513" s="172"/>
      <c r="T513" s="173"/>
      <c r="AT513" s="168" t="s">
        <v>1665</v>
      </c>
      <c r="AU513" s="168" t="s">
        <v>89</v>
      </c>
      <c r="AV513" s="13" t="s">
        <v>89</v>
      </c>
      <c r="AW513" s="13" t="s">
        <v>36</v>
      </c>
      <c r="AX513" s="13" t="s">
        <v>80</v>
      </c>
      <c r="AY513" s="168" t="s">
        <v>248</v>
      </c>
    </row>
    <row r="514" spans="2:65" s="14" customFormat="1">
      <c r="B514" s="174"/>
      <c r="D514" s="143" t="s">
        <v>1665</v>
      </c>
      <c r="E514" s="175" t="s">
        <v>1</v>
      </c>
      <c r="F514" s="176" t="s">
        <v>1668</v>
      </c>
      <c r="H514" s="177">
        <v>18.48</v>
      </c>
      <c r="I514" s="178"/>
      <c r="L514" s="174"/>
      <c r="M514" s="179"/>
      <c r="T514" s="180"/>
      <c r="AT514" s="175" t="s">
        <v>1665</v>
      </c>
      <c r="AU514" s="175" t="s">
        <v>89</v>
      </c>
      <c r="AV514" s="14" t="s">
        <v>264</v>
      </c>
      <c r="AW514" s="14" t="s">
        <v>36</v>
      </c>
      <c r="AX514" s="14" t="s">
        <v>87</v>
      </c>
      <c r="AY514" s="175" t="s">
        <v>248</v>
      </c>
    </row>
    <row r="515" spans="2:65" s="1" customFormat="1" ht="21.75" customHeight="1">
      <c r="B515" s="32"/>
      <c r="C515" s="130" t="s">
        <v>546</v>
      </c>
      <c r="D515" s="130" t="s">
        <v>249</v>
      </c>
      <c r="E515" s="131" t="s">
        <v>2002</v>
      </c>
      <c r="F515" s="132" t="s">
        <v>2003</v>
      </c>
      <c r="G515" s="133" t="s">
        <v>1662</v>
      </c>
      <c r="H515" s="134">
        <v>1</v>
      </c>
      <c r="I515" s="135"/>
      <c r="J515" s="136">
        <f>ROUND(I515*H515,2)</f>
        <v>0</v>
      </c>
      <c r="K515" s="132" t="s">
        <v>1663</v>
      </c>
      <c r="L515" s="32"/>
      <c r="M515" s="137" t="s">
        <v>1</v>
      </c>
      <c r="N515" s="138" t="s">
        <v>45</v>
      </c>
      <c r="P515" s="139">
        <f>O515*H515</f>
        <v>0</v>
      </c>
      <c r="Q515" s="139">
        <v>0</v>
      </c>
      <c r="R515" s="139">
        <f>Q515*H515</f>
        <v>0</v>
      </c>
      <c r="S515" s="139">
        <v>7.5999999999999998E-2</v>
      </c>
      <c r="T515" s="140">
        <f>S515*H515</f>
        <v>7.5999999999999998E-2</v>
      </c>
      <c r="AR515" s="141" t="s">
        <v>264</v>
      </c>
      <c r="AT515" s="141" t="s">
        <v>249</v>
      </c>
      <c r="AU515" s="141" t="s">
        <v>89</v>
      </c>
      <c r="AY515" s="17" t="s">
        <v>248</v>
      </c>
      <c r="BE515" s="142">
        <f>IF(N515="základní",J515,0)</f>
        <v>0</v>
      </c>
      <c r="BF515" s="142">
        <f>IF(N515="snížená",J515,0)</f>
        <v>0</v>
      </c>
      <c r="BG515" s="142">
        <f>IF(N515="zákl. přenesená",J515,0)</f>
        <v>0</v>
      </c>
      <c r="BH515" s="142">
        <f>IF(N515="sníž. přenesená",J515,0)</f>
        <v>0</v>
      </c>
      <c r="BI515" s="142">
        <f>IF(N515="nulová",J515,0)</f>
        <v>0</v>
      </c>
      <c r="BJ515" s="17" t="s">
        <v>87</v>
      </c>
      <c r="BK515" s="142">
        <f>ROUND(I515*H515,2)</f>
        <v>0</v>
      </c>
      <c r="BL515" s="17" t="s">
        <v>264</v>
      </c>
      <c r="BM515" s="141" t="s">
        <v>2004</v>
      </c>
    </row>
    <row r="516" spans="2:65" s="12" customFormat="1">
      <c r="B516" s="161"/>
      <c r="D516" s="143" t="s">
        <v>1665</v>
      </c>
      <c r="E516" s="162" t="s">
        <v>1</v>
      </c>
      <c r="F516" s="163" t="s">
        <v>1933</v>
      </c>
      <c r="H516" s="162" t="s">
        <v>1</v>
      </c>
      <c r="I516" s="164"/>
      <c r="L516" s="161"/>
      <c r="M516" s="165"/>
      <c r="T516" s="166"/>
      <c r="AT516" s="162" t="s">
        <v>1665</v>
      </c>
      <c r="AU516" s="162" t="s">
        <v>89</v>
      </c>
      <c r="AV516" s="12" t="s">
        <v>87</v>
      </c>
      <c r="AW516" s="12" t="s">
        <v>36</v>
      </c>
      <c r="AX516" s="12" t="s">
        <v>80</v>
      </c>
      <c r="AY516" s="162" t="s">
        <v>248</v>
      </c>
    </row>
    <row r="517" spans="2:65" s="12" customFormat="1">
      <c r="B517" s="161"/>
      <c r="D517" s="143" t="s">
        <v>1665</v>
      </c>
      <c r="E517" s="162" t="s">
        <v>1</v>
      </c>
      <c r="F517" s="163" t="s">
        <v>2005</v>
      </c>
      <c r="H517" s="162" t="s">
        <v>1</v>
      </c>
      <c r="I517" s="164"/>
      <c r="L517" s="161"/>
      <c r="M517" s="165"/>
      <c r="T517" s="166"/>
      <c r="AT517" s="162" t="s">
        <v>1665</v>
      </c>
      <c r="AU517" s="162" t="s">
        <v>89</v>
      </c>
      <c r="AV517" s="12" t="s">
        <v>87</v>
      </c>
      <c r="AW517" s="12" t="s">
        <v>36</v>
      </c>
      <c r="AX517" s="12" t="s">
        <v>80</v>
      </c>
      <c r="AY517" s="162" t="s">
        <v>248</v>
      </c>
    </row>
    <row r="518" spans="2:65" s="13" customFormat="1">
      <c r="B518" s="167"/>
      <c r="D518" s="143" t="s">
        <v>1665</v>
      </c>
      <c r="E518" s="168" t="s">
        <v>1</v>
      </c>
      <c r="F518" s="169" t="s">
        <v>2006</v>
      </c>
      <c r="H518" s="170">
        <v>1</v>
      </c>
      <c r="I518" s="171"/>
      <c r="L518" s="167"/>
      <c r="M518" s="172"/>
      <c r="T518" s="173"/>
      <c r="AT518" s="168" t="s">
        <v>1665</v>
      </c>
      <c r="AU518" s="168" t="s">
        <v>89</v>
      </c>
      <c r="AV518" s="13" t="s">
        <v>89</v>
      </c>
      <c r="AW518" s="13" t="s">
        <v>36</v>
      </c>
      <c r="AX518" s="13" t="s">
        <v>80</v>
      </c>
      <c r="AY518" s="168" t="s">
        <v>248</v>
      </c>
    </row>
    <row r="519" spans="2:65" s="14" customFormat="1">
      <c r="B519" s="174"/>
      <c r="D519" s="143" t="s">
        <v>1665</v>
      </c>
      <c r="E519" s="175" t="s">
        <v>1</v>
      </c>
      <c r="F519" s="176" t="s">
        <v>1668</v>
      </c>
      <c r="H519" s="177">
        <v>1</v>
      </c>
      <c r="I519" s="178"/>
      <c r="L519" s="174"/>
      <c r="M519" s="179"/>
      <c r="T519" s="180"/>
      <c r="AT519" s="175" t="s">
        <v>1665</v>
      </c>
      <c r="AU519" s="175" t="s">
        <v>89</v>
      </c>
      <c r="AV519" s="14" t="s">
        <v>264</v>
      </c>
      <c r="AW519" s="14" t="s">
        <v>36</v>
      </c>
      <c r="AX519" s="14" t="s">
        <v>87</v>
      </c>
      <c r="AY519" s="175" t="s">
        <v>248</v>
      </c>
    </row>
    <row r="520" spans="2:65" s="1" customFormat="1" ht="16.5" customHeight="1">
      <c r="B520" s="32"/>
      <c r="C520" s="130" t="s">
        <v>550</v>
      </c>
      <c r="D520" s="130" t="s">
        <v>249</v>
      </c>
      <c r="E520" s="131" t="s">
        <v>2007</v>
      </c>
      <c r="F520" s="132" t="s">
        <v>2008</v>
      </c>
      <c r="G520" s="133" t="s">
        <v>1662</v>
      </c>
      <c r="H520" s="134">
        <v>5.75</v>
      </c>
      <c r="I520" s="135"/>
      <c r="J520" s="136">
        <f>ROUND(I520*H520,2)</f>
        <v>0</v>
      </c>
      <c r="K520" s="132" t="s">
        <v>1663</v>
      </c>
      <c r="L520" s="32"/>
      <c r="M520" s="137" t="s">
        <v>1</v>
      </c>
      <c r="N520" s="138" t="s">
        <v>45</v>
      </c>
      <c r="P520" s="139">
        <f>O520*H520</f>
        <v>0</v>
      </c>
      <c r="Q520" s="139">
        <v>0</v>
      </c>
      <c r="R520" s="139">
        <f>Q520*H520</f>
        <v>0</v>
      </c>
      <c r="S520" s="139">
        <v>6.6000000000000003E-2</v>
      </c>
      <c r="T520" s="140">
        <f>S520*H520</f>
        <v>0.3795</v>
      </c>
      <c r="AR520" s="141" t="s">
        <v>264</v>
      </c>
      <c r="AT520" s="141" t="s">
        <v>249</v>
      </c>
      <c r="AU520" s="141" t="s">
        <v>89</v>
      </c>
      <c r="AY520" s="17" t="s">
        <v>248</v>
      </c>
      <c r="BE520" s="142">
        <f>IF(N520="základní",J520,0)</f>
        <v>0</v>
      </c>
      <c r="BF520" s="142">
        <f>IF(N520="snížená",J520,0)</f>
        <v>0</v>
      </c>
      <c r="BG520" s="142">
        <f>IF(N520="zákl. přenesená",J520,0)</f>
        <v>0</v>
      </c>
      <c r="BH520" s="142">
        <f>IF(N520="sníž. přenesená",J520,0)</f>
        <v>0</v>
      </c>
      <c r="BI520" s="142">
        <f>IF(N520="nulová",J520,0)</f>
        <v>0</v>
      </c>
      <c r="BJ520" s="17" t="s">
        <v>87</v>
      </c>
      <c r="BK520" s="142">
        <f>ROUND(I520*H520,2)</f>
        <v>0</v>
      </c>
      <c r="BL520" s="17" t="s">
        <v>264</v>
      </c>
      <c r="BM520" s="141" t="s">
        <v>2009</v>
      </c>
    </row>
    <row r="521" spans="2:65" s="12" customFormat="1">
      <c r="B521" s="161"/>
      <c r="D521" s="143" t="s">
        <v>1665</v>
      </c>
      <c r="E521" s="162" t="s">
        <v>1</v>
      </c>
      <c r="F521" s="163" t="s">
        <v>1933</v>
      </c>
      <c r="H521" s="162" t="s">
        <v>1</v>
      </c>
      <c r="I521" s="164"/>
      <c r="L521" s="161"/>
      <c r="M521" s="165"/>
      <c r="T521" s="166"/>
      <c r="AT521" s="162" t="s">
        <v>1665</v>
      </c>
      <c r="AU521" s="162" t="s">
        <v>89</v>
      </c>
      <c r="AV521" s="12" t="s">
        <v>87</v>
      </c>
      <c r="AW521" s="12" t="s">
        <v>36</v>
      </c>
      <c r="AX521" s="12" t="s">
        <v>80</v>
      </c>
      <c r="AY521" s="162" t="s">
        <v>248</v>
      </c>
    </row>
    <row r="522" spans="2:65" s="12" customFormat="1">
      <c r="B522" s="161"/>
      <c r="D522" s="143" t="s">
        <v>1665</v>
      </c>
      <c r="E522" s="162" t="s">
        <v>1</v>
      </c>
      <c r="F522" s="163" t="s">
        <v>2010</v>
      </c>
      <c r="H522" s="162" t="s">
        <v>1</v>
      </c>
      <c r="I522" s="164"/>
      <c r="L522" s="161"/>
      <c r="M522" s="165"/>
      <c r="T522" s="166"/>
      <c r="AT522" s="162" t="s">
        <v>1665</v>
      </c>
      <c r="AU522" s="162" t="s">
        <v>89</v>
      </c>
      <c r="AV522" s="12" t="s">
        <v>87</v>
      </c>
      <c r="AW522" s="12" t="s">
        <v>36</v>
      </c>
      <c r="AX522" s="12" t="s">
        <v>80</v>
      </c>
      <c r="AY522" s="162" t="s">
        <v>248</v>
      </c>
    </row>
    <row r="523" spans="2:65" s="13" customFormat="1">
      <c r="B523" s="167"/>
      <c r="D523" s="143" t="s">
        <v>1665</v>
      </c>
      <c r="E523" s="168" t="s">
        <v>1</v>
      </c>
      <c r="F523" s="169" t="s">
        <v>2011</v>
      </c>
      <c r="H523" s="170">
        <v>5.75</v>
      </c>
      <c r="I523" s="171"/>
      <c r="L523" s="167"/>
      <c r="M523" s="172"/>
      <c r="T523" s="173"/>
      <c r="AT523" s="168" t="s">
        <v>1665</v>
      </c>
      <c r="AU523" s="168" t="s">
        <v>89</v>
      </c>
      <c r="AV523" s="13" t="s">
        <v>89</v>
      </c>
      <c r="AW523" s="13" t="s">
        <v>36</v>
      </c>
      <c r="AX523" s="13" t="s">
        <v>80</v>
      </c>
      <c r="AY523" s="168" t="s">
        <v>248</v>
      </c>
    </row>
    <row r="524" spans="2:65" s="14" customFormat="1">
      <c r="B524" s="174"/>
      <c r="D524" s="143" t="s">
        <v>1665</v>
      </c>
      <c r="E524" s="175" t="s">
        <v>1</v>
      </c>
      <c r="F524" s="176" t="s">
        <v>1668</v>
      </c>
      <c r="H524" s="177">
        <v>5.75</v>
      </c>
      <c r="I524" s="178"/>
      <c r="L524" s="174"/>
      <c r="M524" s="179"/>
      <c r="T524" s="180"/>
      <c r="AT524" s="175" t="s">
        <v>1665</v>
      </c>
      <c r="AU524" s="175" t="s">
        <v>89</v>
      </c>
      <c r="AV524" s="14" t="s">
        <v>264</v>
      </c>
      <c r="AW524" s="14" t="s">
        <v>36</v>
      </c>
      <c r="AX524" s="14" t="s">
        <v>87</v>
      </c>
      <c r="AY524" s="175" t="s">
        <v>248</v>
      </c>
    </row>
    <row r="525" spans="2:65" s="1" customFormat="1" ht="24.2" customHeight="1">
      <c r="B525" s="32"/>
      <c r="C525" s="130" t="s">
        <v>554</v>
      </c>
      <c r="D525" s="130" t="s">
        <v>249</v>
      </c>
      <c r="E525" s="131" t="s">
        <v>2012</v>
      </c>
      <c r="F525" s="132" t="s">
        <v>2013</v>
      </c>
      <c r="G525" s="133" t="s">
        <v>1662</v>
      </c>
      <c r="H525" s="134">
        <v>5.76</v>
      </c>
      <c r="I525" s="135"/>
      <c r="J525" s="136">
        <f>ROUND(I525*H525,2)</f>
        <v>0</v>
      </c>
      <c r="K525" s="132" t="s">
        <v>1663</v>
      </c>
      <c r="L525" s="32"/>
      <c r="M525" s="137" t="s">
        <v>1</v>
      </c>
      <c r="N525" s="138" t="s">
        <v>45</v>
      </c>
      <c r="P525" s="139">
        <f>O525*H525</f>
        <v>0</v>
      </c>
      <c r="Q525" s="139">
        <v>0</v>
      </c>
      <c r="R525" s="139">
        <f>Q525*H525</f>
        <v>0</v>
      </c>
      <c r="S525" s="139">
        <v>4.2999999999999997E-2</v>
      </c>
      <c r="T525" s="140">
        <f>S525*H525</f>
        <v>0.24767999999999998</v>
      </c>
      <c r="AR525" s="141" t="s">
        <v>264</v>
      </c>
      <c r="AT525" s="141" t="s">
        <v>249</v>
      </c>
      <c r="AU525" s="141" t="s">
        <v>89</v>
      </c>
      <c r="AY525" s="17" t="s">
        <v>248</v>
      </c>
      <c r="BE525" s="142">
        <f>IF(N525="základní",J525,0)</f>
        <v>0</v>
      </c>
      <c r="BF525" s="142">
        <f>IF(N525="snížená",J525,0)</f>
        <v>0</v>
      </c>
      <c r="BG525" s="142">
        <f>IF(N525="zákl. přenesená",J525,0)</f>
        <v>0</v>
      </c>
      <c r="BH525" s="142">
        <f>IF(N525="sníž. přenesená",J525,0)</f>
        <v>0</v>
      </c>
      <c r="BI525" s="142">
        <f>IF(N525="nulová",J525,0)</f>
        <v>0</v>
      </c>
      <c r="BJ525" s="17" t="s">
        <v>87</v>
      </c>
      <c r="BK525" s="142">
        <f>ROUND(I525*H525,2)</f>
        <v>0</v>
      </c>
      <c r="BL525" s="17" t="s">
        <v>264</v>
      </c>
      <c r="BM525" s="141" t="s">
        <v>2014</v>
      </c>
    </row>
    <row r="526" spans="2:65" s="12" customFormat="1">
      <c r="B526" s="161"/>
      <c r="D526" s="143" t="s">
        <v>1665</v>
      </c>
      <c r="E526" s="162" t="s">
        <v>1</v>
      </c>
      <c r="F526" s="163" t="s">
        <v>1933</v>
      </c>
      <c r="H526" s="162" t="s">
        <v>1</v>
      </c>
      <c r="I526" s="164"/>
      <c r="L526" s="161"/>
      <c r="M526" s="165"/>
      <c r="T526" s="166"/>
      <c r="AT526" s="162" t="s">
        <v>1665</v>
      </c>
      <c r="AU526" s="162" t="s">
        <v>89</v>
      </c>
      <c r="AV526" s="12" t="s">
        <v>87</v>
      </c>
      <c r="AW526" s="12" t="s">
        <v>36</v>
      </c>
      <c r="AX526" s="12" t="s">
        <v>80</v>
      </c>
      <c r="AY526" s="162" t="s">
        <v>248</v>
      </c>
    </row>
    <row r="527" spans="2:65" s="12" customFormat="1">
      <c r="B527" s="161"/>
      <c r="D527" s="143" t="s">
        <v>1665</v>
      </c>
      <c r="E527" s="162" t="s">
        <v>1</v>
      </c>
      <c r="F527" s="163" t="s">
        <v>2015</v>
      </c>
      <c r="H527" s="162" t="s">
        <v>1</v>
      </c>
      <c r="I527" s="164"/>
      <c r="L527" s="161"/>
      <c r="M527" s="165"/>
      <c r="T527" s="166"/>
      <c r="AT527" s="162" t="s">
        <v>1665</v>
      </c>
      <c r="AU527" s="162" t="s">
        <v>89</v>
      </c>
      <c r="AV527" s="12" t="s">
        <v>87</v>
      </c>
      <c r="AW527" s="12" t="s">
        <v>36</v>
      </c>
      <c r="AX527" s="12" t="s">
        <v>80</v>
      </c>
      <c r="AY527" s="162" t="s">
        <v>248</v>
      </c>
    </row>
    <row r="528" spans="2:65" s="13" customFormat="1">
      <c r="B528" s="167"/>
      <c r="D528" s="143" t="s">
        <v>1665</v>
      </c>
      <c r="E528" s="168" t="s">
        <v>1</v>
      </c>
      <c r="F528" s="169" t="s">
        <v>2016</v>
      </c>
      <c r="H528" s="170">
        <v>5.76</v>
      </c>
      <c r="I528" s="171"/>
      <c r="L528" s="167"/>
      <c r="M528" s="172"/>
      <c r="T528" s="173"/>
      <c r="AT528" s="168" t="s">
        <v>1665</v>
      </c>
      <c r="AU528" s="168" t="s">
        <v>89</v>
      </c>
      <c r="AV528" s="13" t="s">
        <v>89</v>
      </c>
      <c r="AW528" s="13" t="s">
        <v>36</v>
      </c>
      <c r="AX528" s="13" t="s">
        <v>80</v>
      </c>
      <c r="AY528" s="168" t="s">
        <v>248</v>
      </c>
    </row>
    <row r="529" spans="2:65" s="14" customFormat="1">
      <c r="B529" s="174"/>
      <c r="D529" s="143" t="s">
        <v>1665</v>
      </c>
      <c r="E529" s="175" t="s">
        <v>1</v>
      </c>
      <c r="F529" s="176" t="s">
        <v>1668</v>
      </c>
      <c r="H529" s="177">
        <v>5.76</v>
      </c>
      <c r="I529" s="178"/>
      <c r="L529" s="174"/>
      <c r="M529" s="179"/>
      <c r="T529" s="180"/>
      <c r="AT529" s="175" t="s">
        <v>1665</v>
      </c>
      <c r="AU529" s="175" t="s">
        <v>89</v>
      </c>
      <c r="AV529" s="14" t="s">
        <v>264</v>
      </c>
      <c r="AW529" s="14" t="s">
        <v>36</v>
      </c>
      <c r="AX529" s="14" t="s">
        <v>87</v>
      </c>
      <c r="AY529" s="175" t="s">
        <v>248</v>
      </c>
    </row>
    <row r="530" spans="2:65" s="1" customFormat="1" ht="21.75" customHeight="1">
      <c r="B530" s="32"/>
      <c r="C530" s="130" t="s">
        <v>558</v>
      </c>
      <c r="D530" s="130" t="s">
        <v>249</v>
      </c>
      <c r="E530" s="131" t="s">
        <v>2017</v>
      </c>
      <c r="F530" s="132" t="s">
        <v>2018</v>
      </c>
      <c r="G530" s="133" t="s">
        <v>1662</v>
      </c>
      <c r="H530" s="134">
        <v>1.8180000000000001</v>
      </c>
      <c r="I530" s="135"/>
      <c r="J530" s="136">
        <f>ROUND(I530*H530,2)</f>
        <v>0</v>
      </c>
      <c r="K530" s="132" t="s">
        <v>1663</v>
      </c>
      <c r="L530" s="32"/>
      <c r="M530" s="137" t="s">
        <v>1</v>
      </c>
      <c r="N530" s="138" t="s">
        <v>45</v>
      </c>
      <c r="P530" s="139">
        <f>O530*H530</f>
        <v>0</v>
      </c>
      <c r="Q530" s="139">
        <v>0</v>
      </c>
      <c r="R530" s="139">
        <f>Q530*H530</f>
        <v>0</v>
      </c>
      <c r="S530" s="139">
        <v>8.3000000000000004E-2</v>
      </c>
      <c r="T530" s="140">
        <f>S530*H530</f>
        <v>0.150894</v>
      </c>
      <c r="AR530" s="141" t="s">
        <v>264</v>
      </c>
      <c r="AT530" s="141" t="s">
        <v>249</v>
      </c>
      <c r="AU530" s="141" t="s">
        <v>89</v>
      </c>
      <c r="AY530" s="17" t="s">
        <v>248</v>
      </c>
      <c r="BE530" s="142">
        <f>IF(N530="základní",J530,0)</f>
        <v>0</v>
      </c>
      <c r="BF530" s="142">
        <f>IF(N530="snížená",J530,0)</f>
        <v>0</v>
      </c>
      <c r="BG530" s="142">
        <f>IF(N530="zákl. přenesená",J530,0)</f>
        <v>0</v>
      </c>
      <c r="BH530" s="142">
        <f>IF(N530="sníž. přenesená",J530,0)</f>
        <v>0</v>
      </c>
      <c r="BI530" s="142">
        <f>IF(N530="nulová",J530,0)</f>
        <v>0</v>
      </c>
      <c r="BJ530" s="17" t="s">
        <v>87</v>
      </c>
      <c r="BK530" s="142">
        <f>ROUND(I530*H530,2)</f>
        <v>0</v>
      </c>
      <c r="BL530" s="17" t="s">
        <v>264</v>
      </c>
      <c r="BM530" s="141" t="s">
        <v>2019</v>
      </c>
    </row>
    <row r="531" spans="2:65" s="12" customFormat="1">
      <c r="B531" s="161"/>
      <c r="D531" s="143" t="s">
        <v>1665</v>
      </c>
      <c r="E531" s="162" t="s">
        <v>1</v>
      </c>
      <c r="F531" s="163" t="s">
        <v>1933</v>
      </c>
      <c r="H531" s="162" t="s">
        <v>1</v>
      </c>
      <c r="I531" s="164"/>
      <c r="L531" s="161"/>
      <c r="M531" s="165"/>
      <c r="T531" s="166"/>
      <c r="AT531" s="162" t="s">
        <v>1665</v>
      </c>
      <c r="AU531" s="162" t="s">
        <v>89</v>
      </c>
      <c r="AV531" s="12" t="s">
        <v>87</v>
      </c>
      <c r="AW531" s="12" t="s">
        <v>36</v>
      </c>
      <c r="AX531" s="12" t="s">
        <v>80</v>
      </c>
      <c r="AY531" s="162" t="s">
        <v>248</v>
      </c>
    </row>
    <row r="532" spans="2:65" s="12" customFormat="1">
      <c r="B532" s="161"/>
      <c r="D532" s="143" t="s">
        <v>1665</v>
      </c>
      <c r="E532" s="162" t="s">
        <v>1</v>
      </c>
      <c r="F532" s="163" t="s">
        <v>2020</v>
      </c>
      <c r="H532" s="162" t="s">
        <v>1</v>
      </c>
      <c r="I532" s="164"/>
      <c r="L532" s="161"/>
      <c r="M532" s="165"/>
      <c r="T532" s="166"/>
      <c r="AT532" s="162" t="s">
        <v>1665</v>
      </c>
      <c r="AU532" s="162" t="s">
        <v>89</v>
      </c>
      <c r="AV532" s="12" t="s">
        <v>87</v>
      </c>
      <c r="AW532" s="12" t="s">
        <v>36</v>
      </c>
      <c r="AX532" s="12" t="s">
        <v>80</v>
      </c>
      <c r="AY532" s="162" t="s">
        <v>248</v>
      </c>
    </row>
    <row r="533" spans="2:65" s="13" customFormat="1">
      <c r="B533" s="167"/>
      <c r="D533" s="143" t="s">
        <v>1665</v>
      </c>
      <c r="E533" s="168" t="s">
        <v>1</v>
      </c>
      <c r="F533" s="169" t="s">
        <v>2021</v>
      </c>
      <c r="H533" s="170">
        <v>1.8180000000000001</v>
      </c>
      <c r="I533" s="171"/>
      <c r="L533" s="167"/>
      <c r="M533" s="172"/>
      <c r="T533" s="173"/>
      <c r="AT533" s="168" t="s">
        <v>1665</v>
      </c>
      <c r="AU533" s="168" t="s">
        <v>89</v>
      </c>
      <c r="AV533" s="13" t="s">
        <v>89</v>
      </c>
      <c r="AW533" s="13" t="s">
        <v>36</v>
      </c>
      <c r="AX533" s="13" t="s">
        <v>80</v>
      </c>
      <c r="AY533" s="168" t="s">
        <v>248</v>
      </c>
    </row>
    <row r="534" spans="2:65" s="14" customFormat="1">
      <c r="B534" s="174"/>
      <c r="D534" s="143" t="s">
        <v>1665</v>
      </c>
      <c r="E534" s="175" t="s">
        <v>1</v>
      </c>
      <c r="F534" s="176" t="s">
        <v>1668</v>
      </c>
      <c r="H534" s="177">
        <v>1.8180000000000001</v>
      </c>
      <c r="I534" s="178"/>
      <c r="L534" s="174"/>
      <c r="M534" s="179"/>
      <c r="T534" s="180"/>
      <c r="AT534" s="175" t="s">
        <v>1665</v>
      </c>
      <c r="AU534" s="175" t="s">
        <v>89</v>
      </c>
      <c r="AV534" s="14" t="s">
        <v>264</v>
      </c>
      <c r="AW534" s="14" t="s">
        <v>36</v>
      </c>
      <c r="AX534" s="14" t="s">
        <v>87</v>
      </c>
      <c r="AY534" s="175" t="s">
        <v>248</v>
      </c>
    </row>
    <row r="535" spans="2:65" s="1" customFormat="1" ht="24.2" customHeight="1">
      <c r="B535" s="32"/>
      <c r="C535" s="130" t="s">
        <v>562</v>
      </c>
      <c r="D535" s="130" t="s">
        <v>249</v>
      </c>
      <c r="E535" s="131" t="s">
        <v>2022</v>
      </c>
      <c r="F535" s="132" t="s">
        <v>2023</v>
      </c>
      <c r="G535" s="133" t="s">
        <v>1839</v>
      </c>
      <c r="H535" s="134">
        <v>1</v>
      </c>
      <c r="I535" s="135"/>
      <c r="J535" s="136">
        <f>ROUND(I535*H535,2)</f>
        <v>0</v>
      </c>
      <c r="K535" s="132" t="s">
        <v>1</v>
      </c>
      <c r="L535" s="32"/>
      <c r="M535" s="137" t="s">
        <v>1</v>
      </c>
      <c r="N535" s="138" t="s">
        <v>45</v>
      </c>
      <c r="P535" s="139">
        <f>O535*H535</f>
        <v>0</v>
      </c>
      <c r="Q535" s="139">
        <v>0</v>
      </c>
      <c r="R535" s="139">
        <f>Q535*H535</f>
        <v>0</v>
      </c>
      <c r="S535" s="139">
        <v>5.3999999999999999E-2</v>
      </c>
      <c r="T535" s="140">
        <f>S535*H535</f>
        <v>5.3999999999999999E-2</v>
      </c>
      <c r="AR535" s="141" t="s">
        <v>264</v>
      </c>
      <c r="AT535" s="141" t="s">
        <v>249</v>
      </c>
      <c r="AU535" s="141" t="s">
        <v>89</v>
      </c>
      <c r="AY535" s="17" t="s">
        <v>248</v>
      </c>
      <c r="BE535" s="142">
        <f>IF(N535="základní",J535,0)</f>
        <v>0</v>
      </c>
      <c r="BF535" s="142">
        <f>IF(N535="snížená",J535,0)</f>
        <v>0</v>
      </c>
      <c r="BG535" s="142">
        <f>IF(N535="zákl. přenesená",J535,0)</f>
        <v>0</v>
      </c>
      <c r="BH535" s="142">
        <f>IF(N535="sníž. přenesená",J535,0)</f>
        <v>0</v>
      </c>
      <c r="BI535" s="142">
        <f>IF(N535="nulová",J535,0)</f>
        <v>0</v>
      </c>
      <c r="BJ535" s="17" t="s">
        <v>87</v>
      </c>
      <c r="BK535" s="142">
        <f>ROUND(I535*H535,2)</f>
        <v>0</v>
      </c>
      <c r="BL535" s="17" t="s">
        <v>264</v>
      </c>
      <c r="BM535" s="141" t="s">
        <v>2024</v>
      </c>
    </row>
    <row r="536" spans="2:65" s="12" customFormat="1">
      <c r="B536" s="161"/>
      <c r="D536" s="143" t="s">
        <v>1665</v>
      </c>
      <c r="E536" s="162" t="s">
        <v>1</v>
      </c>
      <c r="F536" s="163" t="s">
        <v>1933</v>
      </c>
      <c r="H536" s="162" t="s">
        <v>1</v>
      </c>
      <c r="I536" s="164"/>
      <c r="L536" s="161"/>
      <c r="M536" s="165"/>
      <c r="T536" s="166"/>
      <c r="AT536" s="162" t="s">
        <v>1665</v>
      </c>
      <c r="AU536" s="162" t="s">
        <v>89</v>
      </c>
      <c r="AV536" s="12" t="s">
        <v>87</v>
      </c>
      <c r="AW536" s="12" t="s">
        <v>36</v>
      </c>
      <c r="AX536" s="12" t="s">
        <v>80</v>
      </c>
      <c r="AY536" s="162" t="s">
        <v>248</v>
      </c>
    </row>
    <row r="537" spans="2:65" s="12" customFormat="1">
      <c r="B537" s="161"/>
      <c r="D537" s="143" t="s">
        <v>1665</v>
      </c>
      <c r="E537" s="162" t="s">
        <v>1</v>
      </c>
      <c r="F537" s="163" t="s">
        <v>2025</v>
      </c>
      <c r="H537" s="162" t="s">
        <v>1</v>
      </c>
      <c r="I537" s="164"/>
      <c r="L537" s="161"/>
      <c r="M537" s="165"/>
      <c r="T537" s="166"/>
      <c r="AT537" s="162" t="s">
        <v>1665</v>
      </c>
      <c r="AU537" s="162" t="s">
        <v>89</v>
      </c>
      <c r="AV537" s="12" t="s">
        <v>87</v>
      </c>
      <c r="AW537" s="12" t="s">
        <v>36</v>
      </c>
      <c r="AX537" s="12" t="s">
        <v>80</v>
      </c>
      <c r="AY537" s="162" t="s">
        <v>248</v>
      </c>
    </row>
    <row r="538" spans="2:65" s="13" customFormat="1">
      <c r="B538" s="167"/>
      <c r="D538" s="143" t="s">
        <v>1665</v>
      </c>
      <c r="E538" s="168" t="s">
        <v>1</v>
      </c>
      <c r="F538" s="169" t="s">
        <v>1929</v>
      </c>
      <c r="H538" s="170">
        <v>1</v>
      </c>
      <c r="I538" s="171"/>
      <c r="L538" s="167"/>
      <c r="M538" s="172"/>
      <c r="T538" s="173"/>
      <c r="AT538" s="168" t="s">
        <v>1665</v>
      </c>
      <c r="AU538" s="168" t="s">
        <v>89</v>
      </c>
      <c r="AV538" s="13" t="s">
        <v>89</v>
      </c>
      <c r="AW538" s="13" t="s">
        <v>36</v>
      </c>
      <c r="AX538" s="13" t="s">
        <v>80</v>
      </c>
      <c r="AY538" s="168" t="s">
        <v>248</v>
      </c>
    </row>
    <row r="539" spans="2:65" s="14" customFormat="1">
      <c r="B539" s="174"/>
      <c r="D539" s="143" t="s">
        <v>1665</v>
      </c>
      <c r="E539" s="175" t="s">
        <v>1</v>
      </c>
      <c r="F539" s="176" t="s">
        <v>1668</v>
      </c>
      <c r="H539" s="177">
        <v>1</v>
      </c>
      <c r="I539" s="178"/>
      <c r="L539" s="174"/>
      <c r="M539" s="179"/>
      <c r="T539" s="180"/>
      <c r="AT539" s="175" t="s">
        <v>1665</v>
      </c>
      <c r="AU539" s="175" t="s">
        <v>89</v>
      </c>
      <c r="AV539" s="14" t="s">
        <v>264</v>
      </c>
      <c r="AW539" s="14" t="s">
        <v>36</v>
      </c>
      <c r="AX539" s="14" t="s">
        <v>87</v>
      </c>
      <c r="AY539" s="175" t="s">
        <v>248</v>
      </c>
    </row>
    <row r="540" spans="2:65" s="1" customFormat="1" ht="37.9" customHeight="1">
      <c r="B540" s="32"/>
      <c r="C540" s="130" t="s">
        <v>253</v>
      </c>
      <c r="D540" s="130" t="s">
        <v>249</v>
      </c>
      <c r="E540" s="131" t="s">
        <v>2026</v>
      </c>
      <c r="F540" s="132" t="s">
        <v>2027</v>
      </c>
      <c r="G540" s="133" t="s">
        <v>1662</v>
      </c>
      <c r="H540" s="134">
        <v>455.31</v>
      </c>
      <c r="I540" s="135"/>
      <c r="J540" s="136">
        <f>ROUND(I540*H540,2)</f>
        <v>0</v>
      </c>
      <c r="K540" s="132" t="s">
        <v>1663</v>
      </c>
      <c r="L540" s="32"/>
      <c r="M540" s="137" t="s">
        <v>1</v>
      </c>
      <c r="N540" s="138" t="s">
        <v>45</v>
      </c>
      <c r="P540" s="139">
        <f>O540*H540</f>
        <v>0</v>
      </c>
      <c r="Q540" s="139">
        <v>0</v>
      </c>
      <c r="R540" s="139">
        <f>Q540*H540</f>
        <v>0</v>
      </c>
      <c r="S540" s="139">
        <v>5.8999999999999997E-2</v>
      </c>
      <c r="T540" s="140">
        <f>S540*H540</f>
        <v>26.863289999999999</v>
      </c>
      <c r="AR540" s="141" t="s">
        <v>264</v>
      </c>
      <c r="AT540" s="141" t="s">
        <v>249</v>
      </c>
      <c r="AU540" s="141" t="s">
        <v>89</v>
      </c>
      <c r="AY540" s="17" t="s">
        <v>248</v>
      </c>
      <c r="BE540" s="142">
        <f>IF(N540="základní",J540,0)</f>
        <v>0</v>
      </c>
      <c r="BF540" s="142">
        <f>IF(N540="snížená",J540,0)</f>
        <v>0</v>
      </c>
      <c r="BG540" s="142">
        <f>IF(N540="zákl. přenesená",J540,0)</f>
        <v>0</v>
      </c>
      <c r="BH540" s="142">
        <f>IF(N540="sníž. přenesená",J540,0)</f>
        <v>0</v>
      </c>
      <c r="BI540" s="142">
        <f>IF(N540="nulová",J540,0)</f>
        <v>0</v>
      </c>
      <c r="BJ540" s="17" t="s">
        <v>87</v>
      </c>
      <c r="BK540" s="142">
        <f>ROUND(I540*H540,2)</f>
        <v>0</v>
      </c>
      <c r="BL540" s="17" t="s">
        <v>264</v>
      </c>
      <c r="BM540" s="141" t="s">
        <v>2028</v>
      </c>
    </row>
    <row r="541" spans="2:65" s="12" customFormat="1" ht="22.5">
      <c r="B541" s="161"/>
      <c r="D541" s="143" t="s">
        <v>1665</v>
      </c>
      <c r="E541" s="162" t="s">
        <v>1</v>
      </c>
      <c r="F541" s="163" t="s">
        <v>1898</v>
      </c>
      <c r="H541" s="162" t="s">
        <v>1</v>
      </c>
      <c r="I541" s="164"/>
      <c r="L541" s="161"/>
      <c r="M541" s="165"/>
      <c r="T541" s="166"/>
      <c r="AT541" s="162" t="s">
        <v>1665</v>
      </c>
      <c r="AU541" s="162" t="s">
        <v>89</v>
      </c>
      <c r="AV541" s="12" t="s">
        <v>87</v>
      </c>
      <c r="AW541" s="12" t="s">
        <v>36</v>
      </c>
      <c r="AX541" s="12" t="s">
        <v>80</v>
      </c>
      <c r="AY541" s="162" t="s">
        <v>248</v>
      </c>
    </row>
    <row r="542" spans="2:65" s="12" customFormat="1">
      <c r="B542" s="161"/>
      <c r="D542" s="143" t="s">
        <v>1665</v>
      </c>
      <c r="E542" s="162" t="s">
        <v>1</v>
      </c>
      <c r="F542" s="163" t="s">
        <v>2029</v>
      </c>
      <c r="H542" s="162" t="s">
        <v>1</v>
      </c>
      <c r="I542" s="164"/>
      <c r="L542" s="161"/>
      <c r="M542" s="165"/>
      <c r="T542" s="166"/>
      <c r="AT542" s="162" t="s">
        <v>1665</v>
      </c>
      <c r="AU542" s="162" t="s">
        <v>89</v>
      </c>
      <c r="AV542" s="12" t="s">
        <v>87</v>
      </c>
      <c r="AW542" s="12" t="s">
        <v>36</v>
      </c>
      <c r="AX542" s="12" t="s">
        <v>80</v>
      </c>
      <c r="AY542" s="162" t="s">
        <v>248</v>
      </c>
    </row>
    <row r="543" spans="2:65" s="13" customFormat="1">
      <c r="B543" s="167"/>
      <c r="D543" s="143" t="s">
        <v>1665</v>
      </c>
      <c r="E543" s="168" t="s">
        <v>1</v>
      </c>
      <c r="F543" s="169" t="s">
        <v>1770</v>
      </c>
      <c r="H543" s="170">
        <v>123.755</v>
      </c>
      <c r="I543" s="171"/>
      <c r="L543" s="167"/>
      <c r="M543" s="172"/>
      <c r="T543" s="173"/>
      <c r="AT543" s="168" t="s">
        <v>1665</v>
      </c>
      <c r="AU543" s="168" t="s">
        <v>89</v>
      </c>
      <c r="AV543" s="13" t="s">
        <v>89</v>
      </c>
      <c r="AW543" s="13" t="s">
        <v>36</v>
      </c>
      <c r="AX543" s="13" t="s">
        <v>80</v>
      </c>
      <c r="AY543" s="168" t="s">
        <v>248</v>
      </c>
    </row>
    <row r="544" spans="2:65" s="13" customFormat="1">
      <c r="B544" s="167"/>
      <c r="D544" s="143" t="s">
        <v>1665</v>
      </c>
      <c r="E544" s="168" t="s">
        <v>1</v>
      </c>
      <c r="F544" s="169" t="s">
        <v>2030</v>
      </c>
      <c r="H544" s="170">
        <v>123.755</v>
      </c>
      <c r="I544" s="171"/>
      <c r="L544" s="167"/>
      <c r="M544" s="172"/>
      <c r="T544" s="173"/>
      <c r="AT544" s="168" t="s">
        <v>1665</v>
      </c>
      <c r="AU544" s="168" t="s">
        <v>89</v>
      </c>
      <c r="AV544" s="13" t="s">
        <v>89</v>
      </c>
      <c r="AW544" s="13" t="s">
        <v>36</v>
      </c>
      <c r="AX544" s="13" t="s">
        <v>80</v>
      </c>
      <c r="AY544" s="168" t="s">
        <v>248</v>
      </c>
    </row>
    <row r="545" spans="2:65" s="13" customFormat="1">
      <c r="B545" s="167"/>
      <c r="D545" s="143" t="s">
        <v>1665</v>
      </c>
      <c r="E545" s="168" t="s">
        <v>1</v>
      </c>
      <c r="F545" s="169" t="s">
        <v>2031</v>
      </c>
      <c r="H545" s="170">
        <v>118.05</v>
      </c>
      <c r="I545" s="171"/>
      <c r="L545" s="167"/>
      <c r="M545" s="172"/>
      <c r="T545" s="173"/>
      <c r="AT545" s="168" t="s">
        <v>1665</v>
      </c>
      <c r="AU545" s="168" t="s">
        <v>89</v>
      </c>
      <c r="AV545" s="13" t="s">
        <v>89</v>
      </c>
      <c r="AW545" s="13" t="s">
        <v>36</v>
      </c>
      <c r="AX545" s="13" t="s">
        <v>80</v>
      </c>
      <c r="AY545" s="168" t="s">
        <v>248</v>
      </c>
    </row>
    <row r="546" spans="2:65" s="13" customFormat="1">
      <c r="B546" s="167"/>
      <c r="D546" s="143" t="s">
        <v>1665</v>
      </c>
      <c r="E546" s="168" t="s">
        <v>1</v>
      </c>
      <c r="F546" s="169" t="s">
        <v>2032</v>
      </c>
      <c r="H546" s="170">
        <v>89.75</v>
      </c>
      <c r="I546" s="171"/>
      <c r="L546" s="167"/>
      <c r="M546" s="172"/>
      <c r="T546" s="173"/>
      <c r="AT546" s="168" t="s">
        <v>1665</v>
      </c>
      <c r="AU546" s="168" t="s">
        <v>89</v>
      </c>
      <c r="AV546" s="13" t="s">
        <v>89</v>
      </c>
      <c r="AW546" s="13" t="s">
        <v>36</v>
      </c>
      <c r="AX546" s="13" t="s">
        <v>80</v>
      </c>
      <c r="AY546" s="168" t="s">
        <v>248</v>
      </c>
    </row>
    <row r="547" spans="2:65" s="15" customFormat="1">
      <c r="B547" s="181"/>
      <c r="D547" s="143" t="s">
        <v>1665</v>
      </c>
      <c r="E547" s="182" t="s">
        <v>1</v>
      </c>
      <c r="F547" s="183" t="s">
        <v>1683</v>
      </c>
      <c r="H547" s="184">
        <v>455.31</v>
      </c>
      <c r="I547" s="185"/>
      <c r="L547" s="181"/>
      <c r="M547" s="186"/>
      <c r="T547" s="187"/>
      <c r="AT547" s="182" t="s">
        <v>1665</v>
      </c>
      <c r="AU547" s="182" t="s">
        <v>89</v>
      </c>
      <c r="AV547" s="15" t="s">
        <v>247</v>
      </c>
      <c r="AW547" s="15" t="s">
        <v>36</v>
      </c>
      <c r="AX547" s="15" t="s">
        <v>87</v>
      </c>
      <c r="AY547" s="182" t="s">
        <v>248</v>
      </c>
    </row>
    <row r="548" spans="2:65" s="1" customFormat="1" ht="24.2" customHeight="1">
      <c r="B548" s="32"/>
      <c r="C548" s="130" t="s">
        <v>569</v>
      </c>
      <c r="D548" s="130" t="s">
        <v>249</v>
      </c>
      <c r="E548" s="131" t="s">
        <v>2033</v>
      </c>
      <c r="F548" s="132" t="s">
        <v>2034</v>
      </c>
      <c r="G548" s="133" t="s">
        <v>1662</v>
      </c>
      <c r="H548" s="134">
        <v>69.704999999999998</v>
      </c>
      <c r="I548" s="135"/>
      <c r="J548" s="136">
        <f>ROUND(I548*H548,2)</f>
        <v>0</v>
      </c>
      <c r="K548" s="132" t="s">
        <v>1663</v>
      </c>
      <c r="L548" s="32"/>
      <c r="M548" s="137" t="s">
        <v>1</v>
      </c>
      <c r="N548" s="138" t="s">
        <v>45</v>
      </c>
      <c r="P548" s="139">
        <f>O548*H548</f>
        <v>0</v>
      </c>
      <c r="Q548" s="139">
        <v>0</v>
      </c>
      <c r="R548" s="139">
        <f>Q548*H548</f>
        <v>0</v>
      </c>
      <c r="S548" s="139">
        <v>8.8999999999999996E-2</v>
      </c>
      <c r="T548" s="140">
        <f>S548*H548</f>
        <v>6.2037449999999996</v>
      </c>
      <c r="AR548" s="141" t="s">
        <v>264</v>
      </c>
      <c r="AT548" s="141" t="s">
        <v>249</v>
      </c>
      <c r="AU548" s="141" t="s">
        <v>89</v>
      </c>
      <c r="AY548" s="17" t="s">
        <v>248</v>
      </c>
      <c r="BE548" s="142">
        <f>IF(N548="základní",J548,0)</f>
        <v>0</v>
      </c>
      <c r="BF548" s="142">
        <f>IF(N548="snížená",J548,0)</f>
        <v>0</v>
      </c>
      <c r="BG548" s="142">
        <f>IF(N548="zákl. přenesená",J548,0)</f>
        <v>0</v>
      </c>
      <c r="BH548" s="142">
        <f>IF(N548="sníž. přenesená",J548,0)</f>
        <v>0</v>
      </c>
      <c r="BI548" s="142">
        <f>IF(N548="nulová",J548,0)</f>
        <v>0</v>
      </c>
      <c r="BJ548" s="17" t="s">
        <v>87</v>
      </c>
      <c r="BK548" s="142">
        <f>ROUND(I548*H548,2)</f>
        <v>0</v>
      </c>
      <c r="BL548" s="17" t="s">
        <v>264</v>
      </c>
      <c r="BM548" s="141" t="s">
        <v>2035</v>
      </c>
    </row>
    <row r="549" spans="2:65" s="12" customFormat="1" ht="22.5">
      <c r="B549" s="161"/>
      <c r="D549" s="143" t="s">
        <v>1665</v>
      </c>
      <c r="E549" s="162" t="s">
        <v>1</v>
      </c>
      <c r="F549" s="163" t="s">
        <v>1898</v>
      </c>
      <c r="H549" s="162" t="s">
        <v>1</v>
      </c>
      <c r="I549" s="164"/>
      <c r="L549" s="161"/>
      <c r="M549" s="165"/>
      <c r="T549" s="166"/>
      <c r="AT549" s="162" t="s">
        <v>1665</v>
      </c>
      <c r="AU549" s="162" t="s">
        <v>89</v>
      </c>
      <c r="AV549" s="12" t="s">
        <v>87</v>
      </c>
      <c r="AW549" s="12" t="s">
        <v>36</v>
      </c>
      <c r="AX549" s="12" t="s">
        <v>80</v>
      </c>
      <c r="AY549" s="162" t="s">
        <v>248</v>
      </c>
    </row>
    <row r="550" spans="2:65" s="12" customFormat="1">
      <c r="B550" s="161"/>
      <c r="D550" s="143" t="s">
        <v>1665</v>
      </c>
      <c r="E550" s="162" t="s">
        <v>1</v>
      </c>
      <c r="F550" s="163" t="s">
        <v>2036</v>
      </c>
      <c r="H550" s="162" t="s">
        <v>1</v>
      </c>
      <c r="I550" s="164"/>
      <c r="L550" s="161"/>
      <c r="M550" s="165"/>
      <c r="T550" s="166"/>
      <c r="AT550" s="162" t="s">
        <v>1665</v>
      </c>
      <c r="AU550" s="162" t="s">
        <v>89</v>
      </c>
      <c r="AV550" s="12" t="s">
        <v>87</v>
      </c>
      <c r="AW550" s="12" t="s">
        <v>36</v>
      </c>
      <c r="AX550" s="12" t="s">
        <v>80</v>
      </c>
      <c r="AY550" s="162" t="s">
        <v>248</v>
      </c>
    </row>
    <row r="551" spans="2:65" s="13" customFormat="1">
      <c r="B551" s="167"/>
      <c r="D551" s="143" t="s">
        <v>1665</v>
      </c>
      <c r="E551" s="168" t="s">
        <v>1</v>
      </c>
      <c r="F551" s="169" t="s">
        <v>1775</v>
      </c>
      <c r="H551" s="170">
        <v>19.66</v>
      </c>
      <c r="I551" s="171"/>
      <c r="L551" s="167"/>
      <c r="M551" s="172"/>
      <c r="T551" s="173"/>
      <c r="AT551" s="168" t="s">
        <v>1665</v>
      </c>
      <c r="AU551" s="168" t="s">
        <v>89</v>
      </c>
      <c r="AV551" s="13" t="s">
        <v>89</v>
      </c>
      <c r="AW551" s="13" t="s">
        <v>36</v>
      </c>
      <c r="AX551" s="13" t="s">
        <v>80</v>
      </c>
      <c r="AY551" s="168" t="s">
        <v>248</v>
      </c>
    </row>
    <row r="552" spans="2:65" s="13" customFormat="1">
      <c r="B552" s="167"/>
      <c r="D552" s="143" t="s">
        <v>1665</v>
      </c>
      <c r="E552" s="168" t="s">
        <v>1</v>
      </c>
      <c r="F552" s="169" t="s">
        <v>1776</v>
      </c>
      <c r="H552" s="170">
        <v>21.754999999999999</v>
      </c>
      <c r="I552" s="171"/>
      <c r="L552" s="167"/>
      <c r="M552" s="172"/>
      <c r="T552" s="173"/>
      <c r="AT552" s="168" t="s">
        <v>1665</v>
      </c>
      <c r="AU552" s="168" t="s">
        <v>89</v>
      </c>
      <c r="AV552" s="13" t="s">
        <v>89</v>
      </c>
      <c r="AW552" s="13" t="s">
        <v>36</v>
      </c>
      <c r="AX552" s="13" t="s">
        <v>80</v>
      </c>
      <c r="AY552" s="168" t="s">
        <v>248</v>
      </c>
    </row>
    <row r="553" spans="2:65" s="13" customFormat="1">
      <c r="B553" s="167"/>
      <c r="D553" s="143" t="s">
        <v>1665</v>
      </c>
      <c r="E553" s="168" t="s">
        <v>1</v>
      </c>
      <c r="F553" s="169" t="s">
        <v>2037</v>
      </c>
      <c r="H553" s="170">
        <v>25.44</v>
      </c>
      <c r="I553" s="171"/>
      <c r="L553" s="167"/>
      <c r="M553" s="172"/>
      <c r="T553" s="173"/>
      <c r="AT553" s="168" t="s">
        <v>1665</v>
      </c>
      <c r="AU553" s="168" t="s">
        <v>89</v>
      </c>
      <c r="AV553" s="13" t="s">
        <v>89</v>
      </c>
      <c r="AW553" s="13" t="s">
        <v>36</v>
      </c>
      <c r="AX553" s="13" t="s">
        <v>80</v>
      </c>
      <c r="AY553" s="168" t="s">
        <v>248</v>
      </c>
    </row>
    <row r="554" spans="2:65" s="13" customFormat="1">
      <c r="B554" s="167"/>
      <c r="D554" s="143" t="s">
        <v>1665</v>
      </c>
      <c r="E554" s="168" t="s">
        <v>1</v>
      </c>
      <c r="F554" s="169" t="s">
        <v>2038</v>
      </c>
      <c r="H554" s="170">
        <v>2.85</v>
      </c>
      <c r="I554" s="171"/>
      <c r="L554" s="167"/>
      <c r="M554" s="172"/>
      <c r="T554" s="173"/>
      <c r="AT554" s="168" t="s">
        <v>1665</v>
      </c>
      <c r="AU554" s="168" t="s">
        <v>89</v>
      </c>
      <c r="AV554" s="13" t="s">
        <v>89</v>
      </c>
      <c r="AW554" s="13" t="s">
        <v>36</v>
      </c>
      <c r="AX554" s="13" t="s">
        <v>80</v>
      </c>
      <c r="AY554" s="168" t="s">
        <v>248</v>
      </c>
    </row>
    <row r="555" spans="2:65" s="14" customFormat="1">
      <c r="B555" s="174"/>
      <c r="D555" s="143" t="s">
        <v>1665</v>
      </c>
      <c r="E555" s="175" t="s">
        <v>1</v>
      </c>
      <c r="F555" s="176" t="s">
        <v>1668</v>
      </c>
      <c r="H555" s="177">
        <v>69.704999999999998</v>
      </c>
      <c r="I555" s="178"/>
      <c r="L555" s="174"/>
      <c r="M555" s="179"/>
      <c r="T555" s="180"/>
      <c r="AT555" s="175" t="s">
        <v>1665</v>
      </c>
      <c r="AU555" s="175" t="s">
        <v>89</v>
      </c>
      <c r="AV555" s="14" t="s">
        <v>264</v>
      </c>
      <c r="AW555" s="14" t="s">
        <v>36</v>
      </c>
      <c r="AX555" s="14" t="s">
        <v>87</v>
      </c>
      <c r="AY555" s="175" t="s">
        <v>248</v>
      </c>
    </row>
    <row r="556" spans="2:65" s="1" customFormat="1" ht="24.2" customHeight="1">
      <c r="B556" s="32"/>
      <c r="C556" s="130" t="s">
        <v>573</v>
      </c>
      <c r="D556" s="130" t="s">
        <v>249</v>
      </c>
      <c r="E556" s="131" t="s">
        <v>2039</v>
      </c>
      <c r="F556" s="132" t="s">
        <v>2040</v>
      </c>
      <c r="G556" s="133" t="s">
        <v>1671</v>
      </c>
      <c r="H556" s="134">
        <v>37.369</v>
      </c>
      <c r="I556" s="135"/>
      <c r="J556" s="136">
        <f>ROUND(I556*H556,2)</f>
        <v>0</v>
      </c>
      <c r="K556" s="132" t="s">
        <v>1663</v>
      </c>
      <c r="L556" s="32"/>
      <c r="M556" s="137" t="s">
        <v>1</v>
      </c>
      <c r="N556" s="138" t="s">
        <v>45</v>
      </c>
      <c r="P556" s="139">
        <f>O556*H556</f>
        <v>0</v>
      </c>
      <c r="Q556" s="139">
        <v>1E-4</v>
      </c>
      <c r="R556" s="139">
        <f>Q556*H556</f>
        <v>3.7369E-3</v>
      </c>
      <c r="S556" s="139">
        <v>2.41</v>
      </c>
      <c r="T556" s="140">
        <f>S556*H556</f>
        <v>90.059290000000004</v>
      </c>
      <c r="AR556" s="141" t="s">
        <v>264</v>
      </c>
      <c r="AT556" s="141" t="s">
        <v>249</v>
      </c>
      <c r="AU556" s="141" t="s">
        <v>89</v>
      </c>
      <c r="AY556" s="17" t="s">
        <v>248</v>
      </c>
      <c r="BE556" s="142">
        <f>IF(N556="základní",J556,0)</f>
        <v>0</v>
      </c>
      <c r="BF556" s="142">
        <f>IF(N556="snížená",J556,0)</f>
        <v>0</v>
      </c>
      <c r="BG556" s="142">
        <f>IF(N556="zákl. přenesená",J556,0)</f>
        <v>0</v>
      </c>
      <c r="BH556" s="142">
        <f>IF(N556="sníž. přenesená",J556,0)</f>
        <v>0</v>
      </c>
      <c r="BI556" s="142">
        <f>IF(N556="nulová",J556,0)</f>
        <v>0</v>
      </c>
      <c r="BJ556" s="17" t="s">
        <v>87</v>
      </c>
      <c r="BK556" s="142">
        <f>ROUND(I556*H556,2)</f>
        <v>0</v>
      </c>
      <c r="BL556" s="17" t="s">
        <v>264</v>
      </c>
      <c r="BM556" s="141" t="s">
        <v>2041</v>
      </c>
    </row>
    <row r="557" spans="2:65" s="12" customFormat="1">
      <c r="B557" s="161"/>
      <c r="D557" s="143" t="s">
        <v>1665</v>
      </c>
      <c r="E557" s="162" t="s">
        <v>1</v>
      </c>
      <c r="F557" s="163" t="s">
        <v>1933</v>
      </c>
      <c r="H557" s="162" t="s">
        <v>1</v>
      </c>
      <c r="I557" s="164"/>
      <c r="L557" s="161"/>
      <c r="M557" s="165"/>
      <c r="T557" s="166"/>
      <c r="AT557" s="162" t="s">
        <v>1665</v>
      </c>
      <c r="AU557" s="162" t="s">
        <v>89</v>
      </c>
      <c r="AV557" s="12" t="s">
        <v>87</v>
      </c>
      <c r="AW557" s="12" t="s">
        <v>36</v>
      </c>
      <c r="AX557" s="12" t="s">
        <v>80</v>
      </c>
      <c r="AY557" s="162" t="s">
        <v>248</v>
      </c>
    </row>
    <row r="558" spans="2:65" s="12" customFormat="1">
      <c r="B558" s="161"/>
      <c r="D558" s="143" t="s">
        <v>1665</v>
      </c>
      <c r="E558" s="162" t="s">
        <v>1</v>
      </c>
      <c r="F558" s="163" t="s">
        <v>2042</v>
      </c>
      <c r="H558" s="162" t="s">
        <v>1</v>
      </c>
      <c r="I558" s="164"/>
      <c r="L558" s="161"/>
      <c r="M558" s="165"/>
      <c r="T558" s="166"/>
      <c r="AT558" s="162" t="s">
        <v>1665</v>
      </c>
      <c r="AU558" s="162" t="s">
        <v>89</v>
      </c>
      <c r="AV558" s="12" t="s">
        <v>87</v>
      </c>
      <c r="AW558" s="12" t="s">
        <v>36</v>
      </c>
      <c r="AX558" s="12" t="s">
        <v>80</v>
      </c>
      <c r="AY558" s="162" t="s">
        <v>248</v>
      </c>
    </row>
    <row r="559" spans="2:65" s="13" customFormat="1" ht="22.5">
      <c r="B559" s="167"/>
      <c r="D559" s="143" t="s">
        <v>1665</v>
      </c>
      <c r="E559" s="168" t="s">
        <v>1</v>
      </c>
      <c r="F559" s="169" t="s">
        <v>2043</v>
      </c>
      <c r="H559" s="170">
        <v>28.847999999999999</v>
      </c>
      <c r="I559" s="171"/>
      <c r="L559" s="167"/>
      <c r="M559" s="172"/>
      <c r="T559" s="173"/>
      <c r="AT559" s="168" t="s">
        <v>1665</v>
      </c>
      <c r="AU559" s="168" t="s">
        <v>89</v>
      </c>
      <c r="AV559" s="13" t="s">
        <v>89</v>
      </c>
      <c r="AW559" s="13" t="s">
        <v>36</v>
      </c>
      <c r="AX559" s="13" t="s">
        <v>80</v>
      </c>
      <c r="AY559" s="168" t="s">
        <v>248</v>
      </c>
    </row>
    <row r="560" spans="2:65" s="13" customFormat="1">
      <c r="B560" s="167"/>
      <c r="D560" s="143" t="s">
        <v>1665</v>
      </c>
      <c r="E560" s="168" t="s">
        <v>1</v>
      </c>
      <c r="F560" s="169" t="s">
        <v>2044</v>
      </c>
      <c r="H560" s="170">
        <v>1.82</v>
      </c>
      <c r="I560" s="171"/>
      <c r="L560" s="167"/>
      <c r="M560" s="172"/>
      <c r="T560" s="173"/>
      <c r="AT560" s="168" t="s">
        <v>1665</v>
      </c>
      <c r="AU560" s="168" t="s">
        <v>89</v>
      </c>
      <c r="AV560" s="13" t="s">
        <v>89</v>
      </c>
      <c r="AW560" s="13" t="s">
        <v>36</v>
      </c>
      <c r="AX560" s="13" t="s">
        <v>80</v>
      </c>
      <c r="AY560" s="168" t="s">
        <v>248</v>
      </c>
    </row>
    <row r="561" spans="2:65" s="12" customFormat="1">
      <c r="B561" s="161"/>
      <c r="D561" s="143" t="s">
        <v>1665</v>
      </c>
      <c r="E561" s="162" t="s">
        <v>1</v>
      </c>
      <c r="F561" s="163" t="s">
        <v>1821</v>
      </c>
      <c r="H561" s="162" t="s">
        <v>1</v>
      </c>
      <c r="I561" s="164"/>
      <c r="L561" s="161"/>
      <c r="M561" s="165"/>
      <c r="T561" s="166"/>
      <c r="AT561" s="162" t="s">
        <v>1665</v>
      </c>
      <c r="AU561" s="162" t="s">
        <v>89</v>
      </c>
      <c r="AV561" s="12" t="s">
        <v>87</v>
      </c>
      <c r="AW561" s="12" t="s">
        <v>36</v>
      </c>
      <c r="AX561" s="12" t="s">
        <v>80</v>
      </c>
      <c r="AY561" s="162" t="s">
        <v>248</v>
      </c>
    </row>
    <row r="562" spans="2:65" s="13" customFormat="1" ht="33.75">
      <c r="B562" s="167"/>
      <c r="D562" s="143" t="s">
        <v>1665</v>
      </c>
      <c r="E562" s="168" t="s">
        <v>1</v>
      </c>
      <c r="F562" s="169" t="s">
        <v>2045</v>
      </c>
      <c r="H562" s="170">
        <v>2.2250000000000001</v>
      </c>
      <c r="I562" s="171"/>
      <c r="L562" s="167"/>
      <c r="M562" s="172"/>
      <c r="T562" s="173"/>
      <c r="AT562" s="168" t="s">
        <v>1665</v>
      </c>
      <c r="AU562" s="168" t="s">
        <v>89</v>
      </c>
      <c r="AV562" s="13" t="s">
        <v>89</v>
      </c>
      <c r="AW562" s="13" t="s">
        <v>36</v>
      </c>
      <c r="AX562" s="13" t="s">
        <v>80</v>
      </c>
      <c r="AY562" s="168" t="s">
        <v>248</v>
      </c>
    </row>
    <row r="563" spans="2:65" s="12" customFormat="1">
      <c r="B563" s="161"/>
      <c r="D563" s="143" t="s">
        <v>1665</v>
      </c>
      <c r="E563" s="162" t="s">
        <v>1</v>
      </c>
      <c r="F563" s="163" t="s">
        <v>2046</v>
      </c>
      <c r="H563" s="162" t="s">
        <v>1</v>
      </c>
      <c r="I563" s="164"/>
      <c r="L563" s="161"/>
      <c r="M563" s="165"/>
      <c r="T563" s="166"/>
      <c r="AT563" s="162" t="s">
        <v>1665</v>
      </c>
      <c r="AU563" s="162" t="s">
        <v>89</v>
      </c>
      <c r="AV563" s="12" t="s">
        <v>87</v>
      </c>
      <c r="AW563" s="12" t="s">
        <v>36</v>
      </c>
      <c r="AX563" s="12" t="s">
        <v>80</v>
      </c>
      <c r="AY563" s="162" t="s">
        <v>248</v>
      </c>
    </row>
    <row r="564" spans="2:65" s="13" customFormat="1" ht="22.5">
      <c r="B564" s="167"/>
      <c r="D564" s="143" t="s">
        <v>1665</v>
      </c>
      <c r="E564" s="168" t="s">
        <v>1</v>
      </c>
      <c r="F564" s="169" t="s">
        <v>2047</v>
      </c>
      <c r="H564" s="170">
        <v>1.458</v>
      </c>
      <c r="I564" s="171"/>
      <c r="L564" s="167"/>
      <c r="M564" s="172"/>
      <c r="T564" s="173"/>
      <c r="AT564" s="168" t="s">
        <v>1665</v>
      </c>
      <c r="AU564" s="168" t="s">
        <v>89</v>
      </c>
      <c r="AV564" s="13" t="s">
        <v>89</v>
      </c>
      <c r="AW564" s="13" t="s">
        <v>36</v>
      </c>
      <c r="AX564" s="13" t="s">
        <v>80</v>
      </c>
      <c r="AY564" s="168" t="s">
        <v>248</v>
      </c>
    </row>
    <row r="565" spans="2:65" s="12" customFormat="1">
      <c r="B565" s="161"/>
      <c r="D565" s="143" t="s">
        <v>1665</v>
      </c>
      <c r="E565" s="162" t="s">
        <v>1</v>
      </c>
      <c r="F565" s="163" t="s">
        <v>2048</v>
      </c>
      <c r="H565" s="162" t="s">
        <v>1</v>
      </c>
      <c r="I565" s="164"/>
      <c r="L565" s="161"/>
      <c r="M565" s="165"/>
      <c r="T565" s="166"/>
      <c r="AT565" s="162" t="s">
        <v>1665</v>
      </c>
      <c r="AU565" s="162" t="s">
        <v>89</v>
      </c>
      <c r="AV565" s="12" t="s">
        <v>87</v>
      </c>
      <c r="AW565" s="12" t="s">
        <v>36</v>
      </c>
      <c r="AX565" s="12" t="s">
        <v>80</v>
      </c>
      <c r="AY565" s="162" t="s">
        <v>248</v>
      </c>
    </row>
    <row r="566" spans="2:65" s="13" customFormat="1">
      <c r="B566" s="167"/>
      <c r="D566" s="143" t="s">
        <v>1665</v>
      </c>
      <c r="E566" s="168" t="s">
        <v>1</v>
      </c>
      <c r="F566" s="169" t="s">
        <v>2049</v>
      </c>
      <c r="H566" s="170">
        <v>1.008</v>
      </c>
      <c r="I566" s="171"/>
      <c r="L566" s="167"/>
      <c r="M566" s="172"/>
      <c r="T566" s="173"/>
      <c r="AT566" s="168" t="s">
        <v>1665</v>
      </c>
      <c r="AU566" s="168" t="s">
        <v>89</v>
      </c>
      <c r="AV566" s="13" t="s">
        <v>89</v>
      </c>
      <c r="AW566" s="13" t="s">
        <v>36</v>
      </c>
      <c r="AX566" s="13" t="s">
        <v>80</v>
      </c>
      <c r="AY566" s="168" t="s">
        <v>248</v>
      </c>
    </row>
    <row r="567" spans="2:65" s="12" customFormat="1">
      <c r="B567" s="161"/>
      <c r="D567" s="143" t="s">
        <v>1665</v>
      </c>
      <c r="E567" s="162" t="s">
        <v>1</v>
      </c>
      <c r="F567" s="163" t="s">
        <v>1983</v>
      </c>
      <c r="H567" s="162" t="s">
        <v>1</v>
      </c>
      <c r="I567" s="164"/>
      <c r="L567" s="161"/>
      <c r="M567" s="165"/>
      <c r="T567" s="166"/>
      <c r="AT567" s="162" t="s">
        <v>1665</v>
      </c>
      <c r="AU567" s="162" t="s">
        <v>89</v>
      </c>
      <c r="AV567" s="12" t="s">
        <v>87</v>
      </c>
      <c r="AW567" s="12" t="s">
        <v>36</v>
      </c>
      <c r="AX567" s="12" t="s">
        <v>80</v>
      </c>
      <c r="AY567" s="162" t="s">
        <v>248</v>
      </c>
    </row>
    <row r="568" spans="2:65" s="13" customFormat="1">
      <c r="B568" s="167"/>
      <c r="D568" s="143" t="s">
        <v>1665</v>
      </c>
      <c r="E568" s="168" t="s">
        <v>1</v>
      </c>
      <c r="F568" s="169" t="s">
        <v>2050</v>
      </c>
      <c r="H568" s="170">
        <v>2.0099999999999998</v>
      </c>
      <c r="I568" s="171"/>
      <c r="L568" s="167"/>
      <c r="M568" s="172"/>
      <c r="T568" s="173"/>
      <c r="AT568" s="168" t="s">
        <v>1665</v>
      </c>
      <c r="AU568" s="168" t="s">
        <v>89</v>
      </c>
      <c r="AV568" s="13" t="s">
        <v>89</v>
      </c>
      <c r="AW568" s="13" t="s">
        <v>36</v>
      </c>
      <c r="AX568" s="13" t="s">
        <v>80</v>
      </c>
      <c r="AY568" s="168" t="s">
        <v>248</v>
      </c>
    </row>
    <row r="569" spans="2:65" s="14" customFormat="1">
      <c r="B569" s="174"/>
      <c r="D569" s="143" t="s">
        <v>1665</v>
      </c>
      <c r="E569" s="175" t="s">
        <v>1</v>
      </c>
      <c r="F569" s="176" t="s">
        <v>1668</v>
      </c>
      <c r="H569" s="177">
        <v>37.369</v>
      </c>
      <c r="I569" s="178"/>
      <c r="L569" s="174"/>
      <c r="M569" s="179"/>
      <c r="T569" s="180"/>
      <c r="AT569" s="175" t="s">
        <v>1665</v>
      </c>
      <c r="AU569" s="175" t="s">
        <v>89</v>
      </c>
      <c r="AV569" s="14" t="s">
        <v>264</v>
      </c>
      <c r="AW569" s="14" t="s">
        <v>36</v>
      </c>
      <c r="AX569" s="14" t="s">
        <v>87</v>
      </c>
      <c r="AY569" s="175" t="s">
        <v>248</v>
      </c>
    </row>
    <row r="570" spans="2:65" s="1" customFormat="1" ht="24.2" customHeight="1">
      <c r="B570" s="32"/>
      <c r="C570" s="130" t="s">
        <v>577</v>
      </c>
      <c r="D570" s="130" t="s">
        <v>249</v>
      </c>
      <c r="E570" s="131" t="s">
        <v>2051</v>
      </c>
      <c r="F570" s="132" t="s">
        <v>2052</v>
      </c>
      <c r="G570" s="133" t="s">
        <v>1671</v>
      </c>
      <c r="H570" s="134">
        <v>0.311</v>
      </c>
      <c r="I570" s="135"/>
      <c r="J570" s="136">
        <f>ROUND(I570*H570,2)</f>
        <v>0</v>
      </c>
      <c r="K570" s="132" t="s">
        <v>1663</v>
      </c>
      <c r="L570" s="32"/>
      <c r="M570" s="137" t="s">
        <v>1</v>
      </c>
      <c r="N570" s="138" t="s">
        <v>45</v>
      </c>
      <c r="P570" s="139">
        <f>O570*H570</f>
        <v>0</v>
      </c>
      <c r="Q570" s="139">
        <v>0</v>
      </c>
      <c r="R570" s="139">
        <f>Q570*H570</f>
        <v>0</v>
      </c>
      <c r="S570" s="139">
        <v>2.2000000000000002</v>
      </c>
      <c r="T570" s="140">
        <f>S570*H570</f>
        <v>0.68420000000000003</v>
      </c>
      <c r="AR570" s="141" t="s">
        <v>264</v>
      </c>
      <c r="AT570" s="141" t="s">
        <v>249</v>
      </c>
      <c r="AU570" s="141" t="s">
        <v>89</v>
      </c>
      <c r="AY570" s="17" t="s">
        <v>248</v>
      </c>
      <c r="BE570" s="142">
        <f>IF(N570="základní",J570,0)</f>
        <v>0</v>
      </c>
      <c r="BF570" s="142">
        <f>IF(N570="snížená",J570,0)</f>
        <v>0</v>
      </c>
      <c r="BG570" s="142">
        <f>IF(N570="zákl. přenesená",J570,0)</f>
        <v>0</v>
      </c>
      <c r="BH570" s="142">
        <f>IF(N570="sníž. přenesená",J570,0)</f>
        <v>0</v>
      </c>
      <c r="BI570" s="142">
        <f>IF(N570="nulová",J570,0)</f>
        <v>0</v>
      </c>
      <c r="BJ570" s="17" t="s">
        <v>87</v>
      </c>
      <c r="BK570" s="142">
        <f>ROUND(I570*H570,2)</f>
        <v>0</v>
      </c>
      <c r="BL570" s="17" t="s">
        <v>264</v>
      </c>
      <c r="BM570" s="141" t="s">
        <v>2053</v>
      </c>
    </row>
    <row r="571" spans="2:65" s="12" customFormat="1">
      <c r="B571" s="161"/>
      <c r="D571" s="143" t="s">
        <v>1665</v>
      </c>
      <c r="E571" s="162" t="s">
        <v>1</v>
      </c>
      <c r="F571" s="163" t="s">
        <v>1933</v>
      </c>
      <c r="H571" s="162" t="s">
        <v>1</v>
      </c>
      <c r="I571" s="164"/>
      <c r="L571" s="161"/>
      <c r="M571" s="165"/>
      <c r="T571" s="166"/>
      <c r="AT571" s="162" t="s">
        <v>1665</v>
      </c>
      <c r="AU571" s="162" t="s">
        <v>89</v>
      </c>
      <c r="AV571" s="12" t="s">
        <v>87</v>
      </c>
      <c r="AW571" s="12" t="s">
        <v>36</v>
      </c>
      <c r="AX571" s="12" t="s">
        <v>80</v>
      </c>
      <c r="AY571" s="162" t="s">
        <v>248</v>
      </c>
    </row>
    <row r="572" spans="2:65" s="12" customFormat="1">
      <c r="B572" s="161"/>
      <c r="D572" s="143" t="s">
        <v>1665</v>
      </c>
      <c r="E572" s="162" t="s">
        <v>1</v>
      </c>
      <c r="F572" s="163" t="s">
        <v>2054</v>
      </c>
      <c r="H572" s="162" t="s">
        <v>1</v>
      </c>
      <c r="I572" s="164"/>
      <c r="L572" s="161"/>
      <c r="M572" s="165"/>
      <c r="T572" s="166"/>
      <c r="AT572" s="162" t="s">
        <v>1665</v>
      </c>
      <c r="AU572" s="162" t="s">
        <v>89</v>
      </c>
      <c r="AV572" s="12" t="s">
        <v>87</v>
      </c>
      <c r="AW572" s="12" t="s">
        <v>36</v>
      </c>
      <c r="AX572" s="12" t="s">
        <v>80</v>
      </c>
      <c r="AY572" s="162" t="s">
        <v>248</v>
      </c>
    </row>
    <row r="573" spans="2:65" s="13" customFormat="1">
      <c r="B573" s="167"/>
      <c r="D573" s="143" t="s">
        <v>1665</v>
      </c>
      <c r="E573" s="168" t="s">
        <v>1</v>
      </c>
      <c r="F573" s="169" t="s">
        <v>2055</v>
      </c>
      <c r="H573" s="170">
        <v>0.311</v>
      </c>
      <c r="I573" s="171"/>
      <c r="L573" s="167"/>
      <c r="M573" s="172"/>
      <c r="T573" s="173"/>
      <c r="AT573" s="168" t="s">
        <v>1665</v>
      </c>
      <c r="AU573" s="168" t="s">
        <v>89</v>
      </c>
      <c r="AV573" s="13" t="s">
        <v>89</v>
      </c>
      <c r="AW573" s="13" t="s">
        <v>36</v>
      </c>
      <c r="AX573" s="13" t="s">
        <v>80</v>
      </c>
      <c r="AY573" s="168" t="s">
        <v>248</v>
      </c>
    </row>
    <row r="574" spans="2:65" s="14" customFormat="1">
      <c r="B574" s="174"/>
      <c r="D574" s="143" t="s">
        <v>1665</v>
      </c>
      <c r="E574" s="175" t="s">
        <v>1</v>
      </c>
      <c r="F574" s="176" t="s">
        <v>1668</v>
      </c>
      <c r="H574" s="177">
        <v>0.311</v>
      </c>
      <c r="I574" s="178"/>
      <c r="L574" s="174"/>
      <c r="M574" s="179"/>
      <c r="T574" s="180"/>
      <c r="AT574" s="175" t="s">
        <v>1665</v>
      </c>
      <c r="AU574" s="175" t="s">
        <v>89</v>
      </c>
      <c r="AV574" s="14" t="s">
        <v>264</v>
      </c>
      <c r="AW574" s="14" t="s">
        <v>36</v>
      </c>
      <c r="AX574" s="14" t="s">
        <v>87</v>
      </c>
      <c r="AY574" s="175" t="s">
        <v>248</v>
      </c>
    </row>
    <row r="575" spans="2:65" s="10" customFormat="1" ht="22.9" customHeight="1">
      <c r="B575" s="120"/>
      <c r="D575" s="121" t="s">
        <v>79</v>
      </c>
      <c r="E575" s="155" t="s">
        <v>711</v>
      </c>
      <c r="F575" s="155" t="s">
        <v>2056</v>
      </c>
      <c r="I575" s="123"/>
      <c r="J575" s="156">
        <f>BK575</f>
        <v>0</v>
      </c>
      <c r="L575" s="120"/>
      <c r="M575" s="125"/>
      <c r="P575" s="126">
        <f>P576</f>
        <v>0</v>
      </c>
      <c r="R575" s="126">
        <f>R576</f>
        <v>0</v>
      </c>
      <c r="T575" s="127">
        <f>T576</f>
        <v>0</v>
      </c>
      <c r="AR575" s="121" t="s">
        <v>87</v>
      </c>
      <c r="AT575" s="128" t="s">
        <v>79</v>
      </c>
      <c r="AU575" s="128" t="s">
        <v>87</v>
      </c>
      <c r="AY575" s="121" t="s">
        <v>248</v>
      </c>
      <c r="BK575" s="129">
        <f>BK576</f>
        <v>0</v>
      </c>
    </row>
    <row r="576" spans="2:65" s="1" customFormat="1" ht="24.2" customHeight="1">
      <c r="B576" s="32"/>
      <c r="C576" s="130" t="s">
        <v>581</v>
      </c>
      <c r="D576" s="130" t="s">
        <v>249</v>
      </c>
      <c r="E576" s="131" t="s">
        <v>2057</v>
      </c>
      <c r="F576" s="132" t="s">
        <v>2058</v>
      </c>
      <c r="G576" s="133" t="s">
        <v>1263</v>
      </c>
      <c r="H576" s="134">
        <v>82.515000000000001</v>
      </c>
      <c r="I576" s="135"/>
      <c r="J576" s="136">
        <f>ROUND(I576*H576,2)</f>
        <v>0</v>
      </c>
      <c r="K576" s="132" t="s">
        <v>1663</v>
      </c>
      <c r="L576" s="32"/>
      <c r="M576" s="137" t="s">
        <v>1</v>
      </c>
      <c r="N576" s="138" t="s">
        <v>45</v>
      </c>
      <c r="P576" s="139">
        <f>O576*H576</f>
        <v>0</v>
      </c>
      <c r="Q576" s="139">
        <v>0</v>
      </c>
      <c r="R576" s="139">
        <f>Q576*H576</f>
        <v>0</v>
      </c>
      <c r="S576" s="139">
        <v>0</v>
      </c>
      <c r="T576" s="140">
        <f>S576*H576</f>
        <v>0</v>
      </c>
      <c r="AR576" s="141" t="s">
        <v>264</v>
      </c>
      <c r="AT576" s="141" t="s">
        <v>249</v>
      </c>
      <c r="AU576" s="141" t="s">
        <v>89</v>
      </c>
      <c r="AY576" s="17" t="s">
        <v>248</v>
      </c>
      <c r="BE576" s="142">
        <f>IF(N576="základní",J576,0)</f>
        <v>0</v>
      </c>
      <c r="BF576" s="142">
        <f>IF(N576="snížená",J576,0)</f>
        <v>0</v>
      </c>
      <c r="BG576" s="142">
        <f>IF(N576="zákl. přenesená",J576,0)</f>
        <v>0</v>
      </c>
      <c r="BH576" s="142">
        <f>IF(N576="sníž. přenesená",J576,0)</f>
        <v>0</v>
      </c>
      <c r="BI576" s="142">
        <f>IF(N576="nulová",J576,0)</f>
        <v>0</v>
      </c>
      <c r="BJ576" s="17" t="s">
        <v>87</v>
      </c>
      <c r="BK576" s="142">
        <f>ROUND(I576*H576,2)</f>
        <v>0</v>
      </c>
      <c r="BL576" s="17" t="s">
        <v>264</v>
      </c>
      <c r="BM576" s="141" t="s">
        <v>2059</v>
      </c>
    </row>
    <row r="577" spans="2:65" s="10" customFormat="1" ht="22.9" customHeight="1">
      <c r="B577" s="120"/>
      <c r="D577" s="121" t="s">
        <v>79</v>
      </c>
      <c r="E577" s="155" t="s">
        <v>2060</v>
      </c>
      <c r="F577" s="155" t="s">
        <v>2061</v>
      </c>
      <c r="I577" s="123"/>
      <c r="J577" s="156">
        <f>BK577</f>
        <v>0</v>
      </c>
      <c r="L577" s="120"/>
      <c r="M577" s="125"/>
      <c r="P577" s="126">
        <f>SUM(P578:P607)</f>
        <v>0</v>
      </c>
      <c r="R577" s="126">
        <f>SUM(R578:R607)</f>
        <v>0</v>
      </c>
      <c r="T577" s="127">
        <f>SUM(T578:T607)</f>
        <v>0</v>
      </c>
      <c r="AR577" s="121" t="s">
        <v>87</v>
      </c>
      <c r="AT577" s="128" t="s">
        <v>79</v>
      </c>
      <c r="AU577" s="128" t="s">
        <v>87</v>
      </c>
      <c r="AY577" s="121" t="s">
        <v>248</v>
      </c>
      <c r="BK577" s="129">
        <f>SUM(BK578:BK607)</f>
        <v>0</v>
      </c>
    </row>
    <row r="578" spans="2:65" s="1" customFormat="1" ht="24.2" customHeight="1">
      <c r="B578" s="32"/>
      <c r="C578" s="130" t="s">
        <v>585</v>
      </c>
      <c r="D578" s="130" t="s">
        <v>249</v>
      </c>
      <c r="E578" s="131" t="s">
        <v>2062</v>
      </c>
      <c r="F578" s="132" t="s">
        <v>2063</v>
      </c>
      <c r="G578" s="133" t="s">
        <v>1263</v>
      </c>
      <c r="H578" s="134">
        <v>181.905</v>
      </c>
      <c r="I578" s="135"/>
      <c r="J578" s="136">
        <f>ROUND(I578*H578,2)</f>
        <v>0</v>
      </c>
      <c r="K578" s="132" t="s">
        <v>1663</v>
      </c>
      <c r="L578" s="32"/>
      <c r="M578" s="137" t="s">
        <v>1</v>
      </c>
      <c r="N578" s="138" t="s">
        <v>45</v>
      </c>
      <c r="P578" s="139">
        <f>O578*H578</f>
        <v>0</v>
      </c>
      <c r="Q578" s="139">
        <v>0</v>
      </c>
      <c r="R578" s="139">
        <f>Q578*H578</f>
        <v>0</v>
      </c>
      <c r="S578" s="139">
        <v>0</v>
      </c>
      <c r="T578" s="140">
        <f>S578*H578</f>
        <v>0</v>
      </c>
      <c r="AR578" s="141" t="s">
        <v>264</v>
      </c>
      <c r="AT578" s="141" t="s">
        <v>249</v>
      </c>
      <c r="AU578" s="141" t="s">
        <v>89</v>
      </c>
      <c r="AY578" s="17" t="s">
        <v>248</v>
      </c>
      <c r="BE578" s="142">
        <f>IF(N578="základní",J578,0)</f>
        <v>0</v>
      </c>
      <c r="BF578" s="142">
        <f>IF(N578="snížená",J578,0)</f>
        <v>0</v>
      </c>
      <c r="BG578" s="142">
        <f>IF(N578="zákl. přenesená",J578,0)</f>
        <v>0</v>
      </c>
      <c r="BH578" s="142">
        <f>IF(N578="sníž. přenesená",J578,0)</f>
        <v>0</v>
      </c>
      <c r="BI578" s="142">
        <f>IF(N578="nulová",J578,0)</f>
        <v>0</v>
      </c>
      <c r="BJ578" s="17" t="s">
        <v>87</v>
      </c>
      <c r="BK578" s="142">
        <f>ROUND(I578*H578,2)</f>
        <v>0</v>
      </c>
      <c r="BL578" s="17" t="s">
        <v>264</v>
      </c>
      <c r="BM578" s="141" t="s">
        <v>2064</v>
      </c>
    </row>
    <row r="579" spans="2:65" s="1" customFormat="1" ht="49.15" customHeight="1">
      <c r="B579" s="32"/>
      <c r="C579" s="130" t="s">
        <v>589</v>
      </c>
      <c r="D579" s="130" t="s">
        <v>249</v>
      </c>
      <c r="E579" s="131" t="s">
        <v>2065</v>
      </c>
      <c r="F579" s="132" t="s">
        <v>2066</v>
      </c>
      <c r="G579" s="133" t="s">
        <v>1263</v>
      </c>
      <c r="H579" s="134">
        <v>69.135999999999996</v>
      </c>
      <c r="I579" s="135"/>
      <c r="J579" s="136">
        <f>ROUND(I579*H579,2)</f>
        <v>0</v>
      </c>
      <c r="K579" s="132" t="s">
        <v>1</v>
      </c>
      <c r="L579" s="32"/>
      <c r="M579" s="137" t="s">
        <v>1</v>
      </c>
      <c r="N579" s="138" t="s">
        <v>45</v>
      </c>
      <c r="P579" s="139">
        <f>O579*H579</f>
        <v>0</v>
      </c>
      <c r="Q579" s="139">
        <v>0</v>
      </c>
      <c r="R579" s="139">
        <f>Q579*H579</f>
        <v>0</v>
      </c>
      <c r="S579" s="139">
        <v>0</v>
      </c>
      <c r="T579" s="140">
        <f>S579*H579</f>
        <v>0</v>
      </c>
      <c r="AR579" s="141" t="s">
        <v>264</v>
      </c>
      <c r="AT579" s="141" t="s">
        <v>249</v>
      </c>
      <c r="AU579" s="141" t="s">
        <v>89</v>
      </c>
      <c r="AY579" s="17" t="s">
        <v>248</v>
      </c>
      <c r="BE579" s="142">
        <f>IF(N579="základní",J579,0)</f>
        <v>0</v>
      </c>
      <c r="BF579" s="142">
        <f>IF(N579="snížená",J579,0)</f>
        <v>0</v>
      </c>
      <c r="BG579" s="142">
        <f>IF(N579="zákl. přenesená",J579,0)</f>
        <v>0</v>
      </c>
      <c r="BH579" s="142">
        <f>IF(N579="sníž. přenesená",J579,0)</f>
        <v>0</v>
      </c>
      <c r="BI579" s="142">
        <f>IF(N579="nulová",J579,0)</f>
        <v>0</v>
      </c>
      <c r="BJ579" s="17" t="s">
        <v>87</v>
      </c>
      <c r="BK579" s="142">
        <f>ROUND(I579*H579,2)</f>
        <v>0</v>
      </c>
      <c r="BL579" s="17" t="s">
        <v>264</v>
      </c>
      <c r="BM579" s="141" t="s">
        <v>2067</v>
      </c>
    </row>
    <row r="580" spans="2:65" s="1" customFormat="1" ht="39">
      <c r="B580" s="32"/>
      <c r="D580" s="143" t="s">
        <v>255</v>
      </c>
      <c r="F580" s="144" t="s">
        <v>1693</v>
      </c>
      <c r="I580" s="145"/>
      <c r="L580" s="32"/>
      <c r="M580" s="146"/>
      <c r="T580" s="56"/>
      <c r="AT580" s="17" t="s">
        <v>255</v>
      </c>
      <c r="AU580" s="17" t="s">
        <v>89</v>
      </c>
    </row>
    <row r="581" spans="2:65" s="12" customFormat="1">
      <c r="B581" s="161"/>
      <c r="D581" s="143" t="s">
        <v>1665</v>
      </c>
      <c r="E581" s="162" t="s">
        <v>1</v>
      </c>
      <c r="F581" s="163" t="s">
        <v>2068</v>
      </c>
      <c r="H581" s="162" t="s">
        <v>1</v>
      </c>
      <c r="I581" s="164"/>
      <c r="L581" s="161"/>
      <c r="M581" s="165"/>
      <c r="T581" s="166"/>
      <c r="AT581" s="162" t="s">
        <v>1665</v>
      </c>
      <c r="AU581" s="162" t="s">
        <v>89</v>
      </c>
      <c r="AV581" s="12" t="s">
        <v>87</v>
      </c>
      <c r="AW581" s="12" t="s">
        <v>36</v>
      </c>
      <c r="AX581" s="12" t="s">
        <v>80</v>
      </c>
      <c r="AY581" s="162" t="s">
        <v>248</v>
      </c>
    </row>
    <row r="582" spans="2:65" s="13" customFormat="1">
      <c r="B582" s="167"/>
      <c r="D582" s="143" t="s">
        <v>1665</v>
      </c>
      <c r="E582" s="168" t="s">
        <v>1</v>
      </c>
      <c r="F582" s="169" t="s">
        <v>2069</v>
      </c>
      <c r="H582" s="170">
        <v>22.018999999999998</v>
      </c>
      <c r="I582" s="171"/>
      <c r="L582" s="167"/>
      <c r="M582" s="172"/>
      <c r="T582" s="173"/>
      <c r="AT582" s="168" t="s">
        <v>1665</v>
      </c>
      <c r="AU582" s="168" t="s">
        <v>89</v>
      </c>
      <c r="AV582" s="13" t="s">
        <v>89</v>
      </c>
      <c r="AW582" s="13" t="s">
        <v>36</v>
      </c>
      <c r="AX582" s="13" t="s">
        <v>80</v>
      </c>
      <c r="AY582" s="168" t="s">
        <v>248</v>
      </c>
    </row>
    <row r="583" spans="2:65" s="13" customFormat="1">
      <c r="B583" s="167"/>
      <c r="D583" s="143" t="s">
        <v>1665</v>
      </c>
      <c r="E583" s="168" t="s">
        <v>1</v>
      </c>
      <c r="F583" s="169" t="s">
        <v>2070</v>
      </c>
      <c r="H583" s="170">
        <v>0.45300000000000001</v>
      </c>
      <c r="I583" s="171"/>
      <c r="L583" s="167"/>
      <c r="M583" s="172"/>
      <c r="T583" s="173"/>
      <c r="AT583" s="168" t="s">
        <v>1665</v>
      </c>
      <c r="AU583" s="168" t="s">
        <v>89</v>
      </c>
      <c r="AV583" s="13" t="s">
        <v>89</v>
      </c>
      <c r="AW583" s="13" t="s">
        <v>36</v>
      </c>
      <c r="AX583" s="13" t="s">
        <v>80</v>
      </c>
      <c r="AY583" s="168" t="s">
        <v>248</v>
      </c>
    </row>
    <row r="584" spans="2:65" s="13" customFormat="1">
      <c r="B584" s="167"/>
      <c r="D584" s="143" t="s">
        <v>1665</v>
      </c>
      <c r="E584" s="168" t="s">
        <v>1</v>
      </c>
      <c r="F584" s="169" t="s">
        <v>2071</v>
      </c>
      <c r="H584" s="170">
        <v>1.8080000000000001</v>
      </c>
      <c r="I584" s="171"/>
      <c r="L584" s="167"/>
      <c r="M584" s="172"/>
      <c r="T584" s="173"/>
      <c r="AT584" s="168" t="s">
        <v>1665</v>
      </c>
      <c r="AU584" s="168" t="s">
        <v>89</v>
      </c>
      <c r="AV584" s="13" t="s">
        <v>89</v>
      </c>
      <c r="AW584" s="13" t="s">
        <v>36</v>
      </c>
      <c r="AX584" s="13" t="s">
        <v>80</v>
      </c>
      <c r="AY584" s="168" t="s">
        <v>248</v>
      </c>
    </row>
    <row r="585" spans="2:65" s="13" customFormat="1">
      <c r="B585" s="167"/>
      <c r="D585" s="143" t="s">
        <v>1665</v>
      </c>
      <c r="E585" s="168" t="s">
        <v>1</v>
      </c>
      <c r="F585" s="169" t="s">
        <v>2072</v>
      </c>
      <c r="H585" s="170">
        <v>7.0389999999999997</v>
      </c>
      <c r="I585" s="171"/>
      <c r="L585" s="167"/>
      <c r="M585" s="172"/>
      <c r="T585" s="173"/>
      <c r="AT585" s="168" t="s">
        <v>1665</v>
      </c>
      <c r="AU585" s="168" t="s">
        <v>89</v>
      </c>
      <c r="AV585" s="13" t="s">
        <v>89</v>
      </c>
      <c r="AW585" s="13" t="s">
        <v>36</v>
      </c>
      <c r="AX585" s="13" t="s">
        <v>80</v>
      </c>
      <c r="AY585" s="168" t="s">
        <v>248</v>
      </c>
    </row>
    <row r="586" spans="2:65" s="13" customFormat="1">
      <c r="B586" s="167"/>
      <c r="D586" s="143" t="s">
        <v>1665</v>
      </c>
      <c r="E586" s="168" t="s">
        <v>1</v>
      </c>
      <c r="F586" s="169" t="s">
        <v>2073</v>
      </c>
      <c r="H586" s="170">
        <v>0.30299999999999999</v>
      </c>
      <c r="I586" s="171"/>
      <c r="L586" s="167"/>
      <c r="M586" s="172"/>
      <c r="T586" s="173"/>
      <c r="AT586" s="168" t="s">
        <v>1665</v>
      </c>
      <c r="AU586" s="168" t="s">
        <v>89</v>
      </c>
      <c r="AV586" s="13" t="s">
        <v>89</v>
      </c>
      <c r="AW586" s="13" t="s">
        <v>36</v>
      </c>
      <c r="AX586" s="13" t="s">
        <v>80</v>
      </c>
      <c r="AY586" s="168" t="s">
        <v>248</v>
      </c>
    </row>
    <row r="587" spans="2:65" s="13" customFormat="1">
      <c r="B587" s="167"/>
      <c r="D587" s="143" t="s">
        <v>1665</v>
      </c>
      <c r="E587" s="168" t="s">
        <v>1</v>
      </c>
      <c r="F587" s="169" t="s">
        <v>2074</v>
      </c>
      <c r="H587" s="170">
        <v>1.984</v>
      </c>
      <c r="I587" s="171"/>
      <c r="L587" s="167"/>
      <c r="M587" s="172"/>
      <c r="T587" s="173"/>
      <c r="AT587" s="168" t="s">
        <v>1665</v>
      </c>
      <c r="AU587" s="168" t="s">
        <v>89</v>
      </c>
      <c r="AV587" s="13" t="s">
        <v>89</v>
      </c>
      <c r="AW587" s="13" t="s">
        <v>36</v>
      </c>
      <c r="AX587" s="13" t="s">
        <v>80</v>
      </c>
      <c r="AY587" s="168" t="s">
        <v>248</v>
      </c>
    </row>
    <row r="588" spans="2:65" s="13" customFormat="1">
      <c r="B588" s="167"/>
      <c r="D588" s="143" t="s">
        <v>1665</v>
      </c>
      <c r="E588" s="168" t="s">
        <v>1</v>
      </c>
      <c r="F588" s="169" t="s">
        <v>2075</v>
      </c>
      <c r="H588" s="170">
        <v>26.863</v>
      </c>
      <c r="I588" s="171"/>
      <c r="L588" s="167"/>
      <c r="M588" s="172"/>
      <c r="T588" s="173"/>
      <c r="AT588" s="168" t="s">
        <v>1665</v>
      </c>
      <c r="AU588" s="168" t="s">
        <v>89</v>
      </c>
      <c r="AV588" s="13" t="s">
        <v>89</v>
      </c>
      <c r="AW588" s="13" t="s">
        <v>36</v>
      </c>
      <c r="AX588" s="13" t="s">
        <v>80</v>
      </c>
      <c r="AY588" s="168" t="s">
        <v>248</v>
      </c>
    </row>
    <row r="589" spans="2:65" s="13" customFormat="1">
      <c r="B589" s="167"/>
      <c r="D589" s="143" t="s">
        <v>1665</v>
      </c>
      <c r="E589" s="168" t="s">
        <v>1</v>
      </c>
      <c r="F589" s="169" t="s">
        <v>2076</v>
      </c>
      <c r="H589" s="170">
        <v>0.68500000000000005</v>
      </c>
      <c r="I589" s="171"/>
      <c r="L589" s="167"/>
      <c r="M589" s="172"/>
      <c r="T589" s="173"/>
      <c r="AT589" s="168" t="s">
        <v>1665</v>
      </c>
      <c r="AU589" s="168" t="s">
        <v>89</v>
      </c>
      <c r="AV589" s="13" t="s">
        <v>89</v>
      </c>
      <c r="AW589" s="13" t="s">
        <v>36</v>
      </c>
      <c r="AX589" s="13" t="s">
        <v>80</v>
      </c>
      <c r="AY589" s="168" t="s">
        <v>248</v>
      </c>
    </row>
    <row r="590" spans="2:65" s="13" customFormat="1">
      <c r="B590" s="167"/>
      <c r="D590" s="143" t="s">
        <v>1665</v>
      </c>
      <c r="E590" s="168" t="s">
        <v>1</v>
      </c>
      <c r="F590" s="169" t="s">
        <v>2077</v>
      </c>
      <c r="H590" s="170">
        <v>6.2039999999999997</v>
      </c>
      <c r="I590" s="171"/>
      <c r="L590" s="167"/>
      <c r="M590" s="172"/>
      <c r="T590" s="173"/>
      <c r="AT590" s="168" t="s">
        <v>1665</v>
      </c>
      <c r="AU590" s="168" t="s">
        <v>89</v>
      </c>
      <c r="AV590" s="13" t="s">
        <v>89</v>
      </c>
      <c r="AW590" s="13" t="s">
        <v>36</v>
      </c>
      <c r="AX590" s="13" t="s">
        <v>80</v>
      </c>
      <c r="AY590" s="168" t="s">
        <v>248</v>
      </c>
    </row>
    <row r="591" spans="2:65" s="13" customFormat="1">
      <c r="B591" s="167"/>
      <c r="D591" s="143" t="s">
        <v>1665</v>
      </c>
      <c r="E591" s="168" t="s">
        <v>1</v>
      </c>
      <c r="F591" s="169" t="s">
        <v>2078</v>
      </c>
      <c r="H591" s="170">
        <v>1.778</v>
      </c>
      <c r="I591" s="171"/>
      <c r="L591" s="167"/>
      <c r="M591" s="172"/>
      <c r="T591" s="173"/>
      <c r="AT591" s="168" t="s">
        <v>1665</v>
      </c>
      <c r="AU591" s="168" t="s">
        <v>89</v>
      </c>
      <c r="AV591" s="13" t="s">
        <v>89</v>
      </c>
      <c r="AW591" s="13" t="s">
        <v>36</v>
      </c>
      <c r="AX591" s="13" t="s">
        <v>80</v>
      </c>
      <c r="AY591" s="168" t="s">
        <v>248</v>
      </c>
    </row>
    <row r="592" spans="2:65" s="14" customFormat="1">
      <c r="B592" s="174"/>
      <c r="D592" s="143" t="s">
        <v>1665</v>
      </c>
      <c r="E592" s="175" t="s">
        <v>1</v>
      </c>
      <c r="F592" s="176" t="s">
        <v>1668</v>
      </c>
      <c r="H592" s="177">
        <v>69.135999999999996</v>
      </c>
      <c r="I592" s="178"/>
      <c r="L592" s="174"/>
      <c r="M592" s="179"/>
      <c r="T592" s="180"/>
      <c r="AT592" s="175" t="s">
        <v>1665</v>
      </c>
      <c r="AU592" s="175" t="s">
        <v>89</v>
      </c>
      <c r="AV592" s="14" t="s">
        <v>264</v>
      </c>
      <c r="AW592" s="14" t="s">
        <v>36</v>
      </c>
      <c r="AX592" s="14" t="s">
        <v>87</v>
      </c>
      <c r="AY592" s="175" t="s">
        <v>248</v>
      </c>
    </row>
    <row r="593" spans="2:65" s="1" customFormat="1" ht="49.15" customHeight="1">
      <c r="B593" s="32"/>
      <c r="C593" s="130" t="s">
        <v>593</v>
      </c>
      <c r="D593" s="130" t="s">
        <v>249</v>
      </c>
      <c r="E593" s="131" t="s">
        <v>2079</v>
      </c>
      <c r="F593" s="132" t="s">
        <v>2080</v>
      </c>
      <c r="G593" s="133" t="s">
        <v>1263</v>
      </c>
      <c r="H593" s="134">
        <v>0.68400000000000005</v>
      </c>
      <c r="I593" s="135"/>
      <c r="J593" s="136">
        <f>ROUND(I593*H593,2)</f>
        <v>0</v>
      </c>
      <c r="K593" s="132" t="s">
        <v>1</v>
      </c>
      <c r="L593" s="32"/>
      <c r="M593" s="137" t="s">
        <v>1</v>
      </c>
      <c r="N593" s="138" t="s">
        <v>45</v>
      </c>
      <c r="P593" s="139">
        <f>O593*H593</f>
        <v>0</v>
      </c>
      <c r="Q593" s="139">
        <v>0</v>
      </c>
      <c r="R593" s="139">
        <f>Q593*H593</f>
        <v>0</v>
      </c>
      <c r="S593" s="139">
        <v>0</v>
      </c>
      <c r="T593" s="140">
        <f>S593*H593</f>
        <v>0</v>
      </c>
      <c r="AR593" s="141" t="s">
        <v>264</v>
      </c>
      <c r="AT593" s="141" t="s">
        <v>249</v>
      </c>
      <c r="AU593" s="141" t="s">
        <v>89</v>
      </c>
      <c r="AY593" s="17" t="s">
        <v>248</v>
      </c>
      <c r="BE593" s="142">
        <f>IF(N593="základní",J593,0)</f>
        <v>0</v>
      </c>
      <c r="BF593" s="142">
        <f>IF(N593="snížená",J593,0)</f>
        <v>0</v>
      </c>
      <c r="BG593" s="142">
        <f>IF(N593="zákl. přenesená",J593,0)</f>
        <v>0</v>
      </c>
      <c r="BH593" s="142">
        <f>IF(N593="sníž. přenesená",J593,0)</f>
        <v>0</v>
      </c>
      <c r="BI593" s="142">
        <f>IF(N593="nulová",J593,0)</f>
        <v>0</v>
      </c>
      <c r="BJ593" s="17" t="s">
        <v>87</v>
      </c>
      <c r="BK593" s="142">
        <f>ROUND(I593*H593,2)</f>
        <v>0</v>
      </c>
      <c r="BL593" s="17" t="s">
        <v>264</v>
      </c>
      <c r="BM593" s="141" t="s">
        <v>2081</v>
      </c>
    </row>
    <row r="594" spans="2:65" s="1" customFormat="1" ht="39">
      <c r="B594" s="32"/>
      <c r="D594" s="143" t="s">
        <v>255</v>
      </c>
      <c r="F594" s="144" t="s">
        <v>1693</v>
      </c>
      <c r="I594" s="145"/>
      <c r="L594" s="32"/>
      <c r="M594" s="146"/>
      <c r="T594" s="56"/>
      <c r="AT594" s="17" t="s">
        <v>255</v>
      </c>
      <c r="AU594" s="17" t="s">
        <v>89</v>
      </c>
    </row>
    <row r="595" spans="2:65" s="12" customFormat="1">
      <c r="B595" s="161"/>
      <c r="D595" s="143" t="s">
        <v>1665</v>
      </c>
      <c r="E595" s="162" t="s">
        <v>1</v>
      </c>
      <c r="F595" s="163" t="s">
        <v>2068</v>
      </c>
      <c r="H595" s="162" t="s">
        <v>1</v>
      </c>
      <c r="I595" s="164"/>
      <c r="L595" s="161"/>
      <c r="M595" s="165"/>
      <c r="T595" s="166"/>
      <c r="AT595" s="162" t="s">
        <v>1665</v>
      </c>
      <c r="AU595" s="162" t="s">
        <v>89</v>
      </c>
      <c r="AV595" s="12" t="s">
        <v>87</v>
      </c>
      <c r="AW595" s="12" t="s">
        <v>36</v>
      </c>
      <c r="AX595" s="12" t="s">
        <v>80</v>
      </c>
      <c r="AY595" s="162" t="s">
        <v>248</v>
      </c>
    </row>
    <row r="596" spans="2:65" s="13" customFormat="1">
      <c r="B596" s="167"/>
      <c r="D596" s="143" t="s">
        <v>1665</v>
      </c>
      <c r="E596" s="168" t="s">
        <v>1</v>
      </c>
      <c r="F596" s="169" t="s">
        <v>2082</v>
      </c>
      <c r="H596" s="170">
        <v>0.68400000000000005</v>
      </c>
      <c r="I596" s="171"/>
      <c r="L596" s="167"/>
      <c r="M596" s="172"/>
      <c r="T596" s="173"/>
      <c r="AT596" s="168" t="s">
        <v>1665</v>
      </c>
      <c r="AU596" s="168" t="s">
        <v>89</v>
      </c>
      <c r="AV596" s="13" t="s">
        <v>89</v>
      </c>
      <c r="AW596" s="13" t="s">
        <v>36</v>
      </c>
      <c r="AX596" s="13" t="s">
        <v>80</v>
      </c>
      <c r="AY596" s="168" t="s">
        <v>248</v>
      </c>
    </row>
    <row r="597" spans="2:65" s="14" customFormat="1">
      <c r="B597" s="174"/>
      <c r="D597" s="143" t="s">
        <v>1665</v>
      </c>
      <c r="E597" s="175" t="s">
        <v>1</v>
      </c>
      <c r="F597" s="176" t="s">
        <v>1668</v>
      </c>
      <c r="H597" s="177">
        <v>0.68400000000000005</v>
      </c>
      <c r="I597" s="178"/>
      <c r="L597" s="174"/>
      <c r="M597" s="179"/>
      <c r="T597" s="180"/>
      <c r="AT597" s="175" t="s">
        <v>1665</v>
      </c>
      <c r="AU597" s="175" t="s">
        <v>89</v>
      </c>
      <c r="AV597" s="14" t="s">
        <v>264</v>
      </c>
      <c r="AW597" s="14" t="s">
        <v>36</v>
      </c>
      <c r="AX597" s="14" t="s">
        <v>87</v>
      </c>
      <c r="AY597" s="175" t="s">
        <v>248</v>
      </c>
    </row>
    <row r="598" spans="2:65" s="1" customFormat="1" ht="49.15" customHeight="1">
      <c r="B598" s="32"/>
      <c r="C598" s="130" t="s">
        <v>597</v>
      </c>
      <c r="D598" s="130" t="s">
        <v>249</v>
      </c>
      <c r="E598" s="131" t="s">
        <v>2083</v>
      </c>
      <c r="F598" s="132" t="s">
        <v>2084</v>
      </c>
      <c r="G598" s="133" t="s">
        <v>1263</v>
      </c>
      <c r="H598" s="134">
        <v>90.753</v>
      </c>
      <c r="I598" s="135"/>
      <c r="J598" s="136">
        <f>ROUND(I598*H598,2)</f>
        <v>0</v>
      </c>
      <c r="K598" s="132" t="s">
        <v>1</v>
      </c>
      <c r="L598" s="32"/>
      <c r="M598" s="137" t="s">
        <v>1</v>
      </c>
      <c r="N598" s="138" t="s">
        <v>45</v>
      </c>
      <c r="P598" s="139">
        <f>O598*H598</f>
        <v>0</v>
      </c>
      <c r="Q598" s="139">
        <v>0</v>
      </c>
      <c r="R598" s="139">
        <f>Q598*H598</f>
        <v>0</v>
      </c>
      <c r="S598" s="139">
        <v>0</v>
      </c>
      <c r="T598" s="140">
        <f>S598*H598</f>
        <v>0</v>
      </c>
      <c r="AR598" s="141" t="s">
        <v>264</v>
      </c>
      <c r="AT598" s="141" t="s">
        <v>249</v>
      </c>
      <c r="AU598" s="141" t="s">
        <v>89</v>
      </c>
      <c r="AY598" s="17" t="s">
        <v>248</v>
      </c>
      <c r="BE598" s="142">
        <f>IF(N598="základní",J598,0)</f>
        <v>0</v>
      </c>
      <c r="BF598" s="142">
        <f>IF(N598="snížená",J598,0)</f>
        <v>0</v>
      </c>
      <c r="BG598" s="142">
        <f>IF(N598="zákl. přenesená",J598,0)</f>
        <v>0</v>
      </c>
      <c r="BH598" s="142">
        <f>IF(N598="sníž. přenesená",J598,0)</f>
        <v>0</v>
      </c>
      <c r="BI598" s="142">
        <f>IF(N598="nulová",J598,0)</f>
        <v>0</v>
      </c>
      <c r="BJ598" s="17" t="s">
        <v>87</v>
      </c>
      <c r="BK598" s="142">
        <f>ROUND(I598*H598,2)</f>
        <v>0</v>
      </c>
      <c r="BL598" s="17" t="s">
        <v>264</v>
      </c>
      <c r="BM598" s="141" t="s">
        <v>2085</v>
      </c>
    </row>
    <row r="599" spans="2:65" s="1" customFormat="1" ht="39">
      <c r="B599" s="32"/>
      <c r="D599" s="143" t="s">
        <v>255</v>
      </c>
      <c r="F599" s="144" t="s">
        <v>1693</v>
      </c>
      <c r="I599" s="145"/>
      <c r="L599" s="32"/>
      <c r="M599" s="146"/>
      <c r="T599" s="56"/>
      <c r="AT599" s="17" t="s">
        <v>255</v>
      </c>
      <c r="AU599" s="17" t="s">
        <v>89</v>
      </c>
    </row>
    <row r="600" spans="2:65" s="12" customFormat="1">
      <c r="B600" s="161"/>
      <c r="D600" s="143" t="s">
        <v>1665</v>
      </c>
      <c r="E600" s="162" t="s">
        <v>1</v>
      </c>
      <c r="F600" s="163" t="s">
        <v>2068</v>
      </c>
      <c r="H600" s="162" t="s">
        <v>1</v>
      </c>
      <c r="I600" s="164"/>
      <c r="L600" s="161"/>
      <c r="M600" s="165"/>
      <c r="T600" s="166"/>
      <c r="AT600" s="162" t="s">
        <v>1665</v>
      </c>
      <c r="AU600" s="162" t="s">
        <v>89</v>
      </c>
      <c r="AV600" s="12" t="s">
        <v>87</v>
      </c>
      <c r="AW600" s="12" t="s">
        <v>36</v>
      </c>
      <c r="AX600" s="12" t="s">
        <v>80</v>
      </c>
      <c r="AY600" s="162" t="s">
        <v>248</v>
      </c>
    </row>
    <row r="601" spans="2:65" s="13" customFormat="1">
      <c r="B601" s="167"/>
      <c r="D601" s="143" t="s">
        <v>1665</v>
      </c>
      <c r="E601" s="168" t="s">
        <v>1</v>
      </c>
      <c r="F601" s="169" t="s">
        <v>2086</v>
      </c>
      <c r="H601" s="170">
        <v>90.753</v>
      </c>
      <c r="I601" s="171"/>
      <c r="L601" s="167"/>
      <c r="M601" s="172"/>
      <c r="T601" s="173"/>
      <c r="AT601" s="168" t="s">
        <v>1665</v>
      </c>
      <c r="AU601" s="168" t="s">
        <v>89</v>
      </c>
      <c r="AV601" s="13" t="s">
        <v>89</v>
      </c>
      <c r="AW601" s="13" t="s">
        <v>36</v>
      </c>
      <c r="AX601" s="13" t="s">
        <v>80</v>
      </c>
      <c r="AY601" s="168" t="s">
        <v>248</v>
      </c>
    </row>
    <row r="602" spans="2:65" s="14" customFormat="1">
      <c r="B602" s="174"/>
      <c r="D602" s="143" t="s">
        <v>1665</v>
      </c>
      <c r="E602" s="175" t="s">
        <v>1</v>
      </c>
      <c r="F602" s="176" t="s">
        <v>1668</v>
      </c>
      <c r="H602" s="177">
        <v>90.753</v>
      </c>
      <c r="I602" s="178"/>
      <c r="L602" s="174"/>
      <c r="M602" s="179"/>
      <c r="T602" s="180"/>
      <c r="AT602" s="175" t="s">
        <v>1665</v>
      </c>
      <c r="AU602" s="175" t="s">
        <v>89</v>
      </c>
      <c r="AV602" s="14" t="s">
        <v>264</v>
      </c>
      <c r="AW602" s="14" t="s">
        <v>36</v>
      </c>
      <c r="AX602" s="14" t="s">
        <v>87</v>
      </c>
      <c r="AY602" s="175" t="s">
        <v>248</v>
      </c>
    </row>
    <row r="603" spans="2:65" s="1" customFormat="1" ht="49.15" customHeight="1">
      <c r="B603" s="32"/>
      <c r="C603" s="130" t="s">
        <v>601</v>
      </c>
      <c r="D603" s="130" t="s">
        <v>249</v>
      </c>
      <c r="E603" s="131" t="s">
        <v>2087</v>
      </c>
      <c r="F603" s="132" t="s">
        <v>2088</v>
      </c>
      <c r="G603" s="133" t="s">
        <v>1263</v>
      </c>
      <c r="H603" s="134">
        <v>21.334</v>
      </c>
      <c r="I603" s="135"/>
      <c r="J603" s="136">
        <f>ROUND(I603*H603,2)</f>
        <v>0</v>
      </c>
      <c r="K603" s="132" t="s">
        <v>1</v>
      </c>
      <c r="L603" s="32"/>
      <c r="M603" s="137" t="s">
        <v>1</v>
      </c>
      <c r="N603" s="138" t="s">
        <v>45</v>
      </c>
      <c r="P603" s="139">
        <f>O603*H603</f>
        <v>0</v>
      </c>
      <c r="Q603" s="139">
        <v>0</v>
      </c>
      <c r="R603" s="139">
        <f>Q603*H603</f>
        <v>0</v>
      </c>
      <c r="S603" s="139">
        <v>0</v>
      </c>
      <c r="T603" s="140">
        <f>S603*H603</f>
        <v>0</v>
      </c>
      <c r="AR603" s="141" t="s">
        <v>264</v>
      </c>
      <c r="AT603" s="141" t="s">
        <v>249</v>
      </c>
      <c r="AU603" s="141" t="s">
        <v>89</v>
      </c>
      <c r="AY603" s="17" t="s">
        <v>248</v>
      </c>
      <c r="BE603" s="142">
        <f>IF(N603="základní",J603,0)</f>
        <v>0</v>
      </c>
      <c r="BF603" s="142">
        <f>IF(N603="snížená",J603,0)</f>
        <v>0</v>
      </c>
      <c r="BG603" s="142">
        <f>IF(N603="zákl. přenesená",J603,0)</f>
        <v>0</v>
      </c>
      <c r="BH603" s="142">
        <f>IF(N603="sníž. přenesená",J603,0)</f>
        <v>0</v>
      </c>
      <c r="BI603" s="142">
        <f>IF(N603="nulová",J603,0)</f>
        <v>0</v>
      </c>
      <c r="BJ603" s="17" t="s">
        <v>87</v>
      </c>
      <c r="BK603" s="142">
        <f>ROUND(I603*H603,2)</f>
        <v>0</v>
      </c>
      <c r="BL603" s="17" t="s">
        <v>264</v>
      </c>
      <c r="BM603" s="141" t="s">
        <v>2089</v>
      </c>
    </row>
    <row r="604" spans="2:65" s="1" customFormat="1" ht="39">
      <c r="B604" s="32"/>
      <c r="D604" s="143" t="s">
        <v>255</v>
      </c>
      <c r="F604" s="144" t="s">
        <v>1693</v>
      </c>
      <c r="I604" s="145"/>
      <c r="L604" s="32"/>
      <c r="M604" s="146"/>
      <c r="T604" s="56"/>
      <c r="AT604" s="17" t="s">
        <v>255</v>
      </c>
      <c r="AU604" s="17" t="s">
        <v>89</v>
      </c>
    </row>
    <row r="605" spans="2:65" s="12" customFormat="1">
      <c r="B605" s="161"/>
      <c r="D605" s="143" t="s">
        <v>1665</v>
      </c>
      <c r="E605" s="162" t="s">
        <v>1</v>
      </c>
      <c r="F605" s="163" t="s">
        <v>2068</v>
      </c>
      <c r="H605" s="162" t="s">
        <v>1</v>
      </c>
      <c r="I605" s="164"/>
      <c r="L605" s="161"/>
      <c r="M605" s="165"/>
      <c r="T605" s="166"/>
      <c r="AT605" s="162" t="s">
        <v>1665</v>
      </c>
      <c r="AU605" s="162" t="s">
        <v>89</v>
      </c>
      <c r="AV605" s="12" t="s">
        <v>87</v>
      </c>
      <c r="AW605" s="12" t="s">
        <v>36</v>
      </c>
      <c r="AX605" s="12" t="s">
        <v>80</v>
      </c>
      <c r="AY605" s="162" t="s">
        <v>248</v>
      </c>
    </row>
    <row r="606" spans="2:65" s="13" customFormat="1">
      <c r="B606" s="167"/>
      <c r="D606" s="143" t="s">
        <v>1665</v>
      </c>
      <c r="E606" s="168" t="s">
        <v>1</v>
      </c>
      <c r="F606" s="169" t="s">
        <v>2090</v>
      </c>
      <c r="H606" s="170">
        <v>21.334</v>
      </c>
      <c r="I606" s="171"/>
      <c r="L606" s="167"/>
      <c r="M606" s="172"/>
      <c r="T606" s="173"/>
      <c r="AT606" s="168" t="s">
        <v>1665</v>
      </c>
      <c r="AU606" s="168" t="s">
        <v>89</v>
      </c>
      <c r="AV606" s="13" t="s">
        <v>89</v>
      </c>
      <c r="AW606" s="13" t="s">
        <v>36</v>
      </c>
      <c r="AX606" s="13" t="s">
        <v>80</v>
      </c>
      <c r="AY606" s="168" t="s">
        <v>248</v>
      </c>
    </row>
    <row r="607" spans="2:65" s="14" customFormat="1">
      <c r="B607" s="174"/>
      <c r="D607" s="143" t="s">
        <v>1665</v>
      </c>
      <c r="E607" s="175" t="s">
        <v>1</v>
      </c>
      <c r="F607" s="176" t="s">
        <v>1668</v>
      </c>
      <c r="H607" s="177">
        <v>21.334</v>
      </c>
      <c r="I607" s="178"/>
      <c r="L607" s="174"/>
      <c r="M607" s="179"/>
      <c r="T607" s="180"/>
      <c r="AT607" s="175" t="s">
        <v>1665</v>
      </c>
      <c r="AU607" s="175" t="s">
        <v>89</v>
      </c>
      <c r="AV607" s="14" t="s">
        <v>264</v>
      </c>
      <c r="AW607" s="14" t="s">
        <v>36</v>
      </c>
      <c r="AX607" s="14" t="s">
        <v>87</v>
      </c>
      <c r="AY607" s="175" t="s">
        <v>248</v>
      </c>
    </row>
    <row r="608" spans="2:65" s="10" customFormat="1" ht="25.9" customHeight="1">
      <c r="B608" s="120"/>
      <c r="D608" s="121" t="s">
        <v>79</v>
      </c>
      <c r="E608" s="122" t="s">
        <v>2091</v>
      </c>
      <c r="F608" s="122" t="s">
        <v>2092</v>
      </c>
      <c r="I608" s="123"/>
      <c r="J608" s="124">
        <f>BK608</f>
        <v>0</v>
      </c>
      <c r="L608" s="120"/>
      <c r="M608" s="125"/>
      <c r="P608" s="126">
        <f>P609+P635+P657+P676+P708+P716+P808+P858+P886+P902</f>
        <v>0</v>
      </c>
      <c r="R608" s="126">
        <f>R609+R635+R657+R676+R708+R716+R808+R858+R886+R902</f>
        <v>20.865991640000001</v>
      </c>
      <c r="T608" s="127">
        <f>T609+T635+T657+T676+T708+T716+T808+T858+T886+T902</f>
        <v>0.68483520000000009</v>
      </c>
      <c r="AR608" s="121" t="s">
        <v>89</v>
      </c>
      <c r="AT608" s="128" t="s">
        <v>79</v>
      </c>
      <c r="AU608" s="128" t="s">
        <v>80</v>
      </c>
      <c r="AY608" s="121" t="s">
        <v>248</v>
      </c>
      <c r="BK608" s="129">
        <f>BK609+BK635+BK657+BK676+BK708+BK716+BK808+BK858+BK886+BK902</f>
        <v>0</v>
      </c>
    </row>
    <row r="609" spans="2:65" s="10" customFormat="1" ht="22.9" customHeight="1">
      <c r="B609" s="120"/>
      <c r="D609" s="121" t="s">
        <v>79</v>
      </c>
      <c r="E609" s="155" t="s">
        <v>2093</v>
      </c>
      <c r="F609" s="155" t="s">
        <v>2094</v>
      </c>
      <c r="I609" s="123"/>
      <c r="J609" s="156">
        <f>BK609</f>
        <v>0</v>
      </c>
      <c r="L609" s="120"/>
      <c r="M609" s="125"/>
      <c r="P609" s="126">
        <f>SUM(P610:P634)</f>
        <v>0</v>
      </c>
      <c r="R609" s="126">
        <f>SUM(R610:R634)</f>
        <v>2.1353383999999997</v>
      </c>
      <c r="T609" s="127">
        <f>SUM(T610:T634)</f>
        <v>0</v>
      </c>
      <c r="AR609" s="121" t="s">
        <v>89</v>
      </c>
      <c r="AT609" s="128" t="s">
        <v>79</v>
      </c>
      <c r="AU609" s="128" t="s">
        <v>87</v>
      </c>
      <c r="AY609" s="121" t="s">
        <v>248</v>
      </c>
      <c r="BK609" s="129">
        <f>SUM(BK610:BK634)</f>
        <v>0</v>
      </c>
    </row>
    <row r="610" spans="2:65" s="1" customFormat="1" ht="24.2" customHeight="1">
      <c r="B610" s="32"/>
      <c r="C610" s="130" t="s">
        <v>605</v>
      </c>
      <c r="D610" s="130" t="s">
        <v>249</v>
      </c>
      <c r="E610" s="131" t="s">
        <v>2095</v>
      </c>
      <c r="F610" s="132" t="s">
        <v>2096</v>
      </c>
      <c r="G610" s="133" t="s">
        <v>1662</v>
      </c>
      <c r="H610" s="134">
        <v>317.52</v>
      </c>
      <c r="I610" s="135"/>
      <c r="J610" s="136">
        <f>ROUND(I610*H610,2)</f>
        <v>0</v>
      </c>
      <c r="K610" s="132" t="s">
        <v>1663</v>
      </c>
      <c r="L610" s="32"/>
      <c r="M610" s="137" t="s">
        <v>1</v>
      </c>
      <c r="N610" s="138" t="s">
        <v>45</v>
      </c>
      <c r="P610" s="139">
        <f>O610*H610</f>
        <v>0</v>
      </c>
      <c r="Q610" s="139">
        <v>0</v>
      </c>
      <c r="R610" s="139">
        <f>Q610*H610</f>
        <v>0</v>
      </c>
      <c r="S610" s="139">
        <v>0</v>
      </c>
      <c r="T610" s="140">
        <f>S610*H610</f>
        <v>0</v>
      </c>
      <c r="AR610" s="141" t="s">
        <v>359</v>
      </c>
      <c r="AT610" s="141" t="s">
        <v>249</v>
      </c>
      <c r="AU610" s="141" t="s">
        <v>89</v>
      </c>
      <c r="AY610" s="17" t="s">
        <v>248</v>
      </c>
      <c r="BE610" s="142">
        <f>IF(N610="základní",J610,0)</f>
        <v>0</v>
      </c>
      <c r="BF610" s="142">
        <f>IF(N610="snížená",J610,0)</f>
        <v>0</v>
      </c>
      <c r="BG610" s="142">
        <f>IF(N610="zákl. přenesená",J610,0)</f>
        <v>0</v>
      </c>
      <c r="BH610" s="142">
        <f>IF(N610="sníž. přenesená",J610,0)</f>
        <v>0</v>
      </c>
      <c r="BI610" s="142">
        <f>IF(N610="nulová",J610,0)</f>
        <v>0</v>
      </c>
      <c r="BJ610" s="17" t="s">
        <v>87</v>
      </c>
      <c r="BK610" s="142">
        <f>ROUND(I610*H610,2)</f>
        <v>0</v>
      </c>
      <c r="BL610" s="17" t="s">
        <v>359</v>
      </c>
      <c r="BM610" s="141" t="s">
        <v>2097</v>
      </c>
    </row>
    <row r="611" spans="2:65" s="12" customFormat="1" ht="22.5">
      <c r="B611" s="161"/>
      <c r="D611" s="143" t="s">
        <v>1665</v>
      </c>
      <c r="E611" s="162" t="s">
        <v>1</v>
      </c>
      <c r="F611" s="163" t="s">
        <v>1909</v>
      </c>
      <c r="H611" s="162" t="s">
        <v>1</v>
      </c>
      <c r="I611" s="164"/>
      <c r="L611" s="161"/>
      <c r="M611" s="165"/>
      <c r="T611" s="166"/>
      <c r="AT611" s="162" t="s">
        <v>1665</v>
      </c>
      <c r="AU611" s="162" t="s">
        <v>89</v>
      </c>
      <c r="AV611" s="12" t="s">
        <v>87</v>
      </c>
      <c r="AW611" s="12" t="s">
        <v>36</v>
      </c>
      <c r="AX611" s="12" t="s">
        <v>80</v>
      </c>
      <c r="AY611" s="162" t="s">
        <v>248</v>
      </c>
    </row>
    <row r="612" spans="2:65" s="12" customFormat="1">
      <c r="B612" s="161"/>
      <c r="D612" s="143" t="s">
        <v>1665</v>
      </c>
      <c r="E612" s="162" t="s">
        <v>1</v>
      </c>
      <c r="F612" s="163" t="s">
        <v>1928</v>
      </c>
      <c r="H612" s="162" t="s">
        <v>1</v>
      </c>
      <c r="I612" s="164"/>
      <c r="L612" s="161"/>
      <c r="M612" s="165"/>
      <c r="T612" s="166"/>
      <c r="AT612" s="162" t="s">
        <v>1665</v>
      </c>
      <c r="AU612" s="162" t="s">
        <v>89</v>
      </c>
      <c r="AV612" s="12" t="s">
        <v>87</v>
      </c>
      <c r="AW612" s="12" t="s">
        <v>36</v>
      </c>
      <c r="AX612" s="12" t="s">
        <v>80</v>
      </c>
      <c r="AY612" s="162" t="s">
        <v>248</v>
      </c>
    </row>
    <row r="613" spans="2:65" s="13" customFormat="1">
      <c r="B613" s="167"/>
      <c r="D613" s="143" t="s">
        <v>1665</v>
      </c>
      <c r="E613" s="168" t="s">
        <v>1</v>
      </c>
      <c r="F613" s="169" t="s">
        <v>2098</v>
      </c>
      <c r="H613" s="170">
        <v>317.52</v>
      </c>
      <c r="I613" s="171"/>
      <c r="L613" s="167"/>
      <c r="M613" s="172"/>
      <c r="T613" s="173"/>
      <c r="AT613" s="168" t="s">
        <v>1665</v>
      </c>
      <c r="AU613" s="168" t="s">
        <v>89</v>
      </c>
      <c r="AV613" s="13" t="s">
        <v>89</v>
      </c>
      <c r="AW613" s="13" t="s">
        <v>36</v>
      </c>
      <c r="AX613" s="13" t="s">
        <v>80</v>
      </c>
      <c r="AY613" s="168" t="s">
        <v>248</v>
      </c>
    </row>
    <row r="614" spans="2:65" s="14" customFormat="1">
      <c r="B614" s="174"/>
      <c r="D614" s="143" t="s">
        <v>1665</v>
      </c>
      <c r="E614" s="175" t="s">
        <v>1</v>
      </c>
      <c r="F614" s="176" t="s">
        <v>1668</v>
      </c>
      <c r="H614" s="177">
        <v>317.52</v>
      </c>
      <c r="I614" s="178"/>
      <c r="L614" s="174"/>
      <c r="M614" s="179"/>
      <c r="T614" s="180"/>
      <c r="AT614" s="175" t="s">
        <v>1665</v>
      </c>
      <c r="AU614" s="175" t="s">
        <v>89</v>
      </c>
      <c r="AV614" s="14" t="s">
        <v>264</v>
      </c>
      <c r="AW614" s="14" t="s">
        <v>36</v>
      </c>
      <c r="AX614" s="14" t="s">
        <v>87</v>
      </c>
      <c r="AY614" s="175" t="s">
        <v>248</v>
      </c>
    </row>
    <row r="615" spans="2:65" s="1" customFormat="1" ht="49.15" customHeight="1">
      <c r="B615" s="32"/>
      <c r="C615" s="188" t="s">
        <v>609</v>
      </c>
      <c r="D615" s="188" t="s">
        <v>301</v>
      </c>
      <c r="E615" s="189" t="s">
        <v>2099</v>
      </c>
      <c r="F615" s="190" t="s">
        <v>2100</v>
      </c>
      <c r="G615" s="191" t="s">
        <v>1662</v>
      </c>
      <c r="H615" s="192">
        <v>317.52</v>
      </c>
      <c r="I615" s="193"/>
      <c r="J615" s="194">
        <f>ROUND(I615*H615,2)</f>
        <v>0</v>
      </c>
      <c r="K615" s="190" t="s">
        <v>1663</v>
      </c>
      <c r="L615" s="195"/>
      <c r="M615" s="196" t="s">
        <v>1</v>
      </c>
      <c r="N615" s="197" t="s">
        <v>45</v>
      </c>
      <c r="P615" s="139">
        <f>O615*H615</f>
        <v>0</v>
      </c>
      <c r="Q615" s="139">
        <v>4.3E-3</v>
      </c>
      <c r="R615" s="139">
        <f>Q615*H615</f>
        <v>1.3653359999999999</v>
      </c>
      <c r="S615" s="139">
        <v>0</v>
      </c>
      <c r="T615" s="140">
        <f>S615*H615</f>
        <v>0</v>
      </c>
      <c r="AR615" s="141" t="s">
        <v>424</v>
      </c>
      <c r="AT615" s="141" t="s">
        <v>301</v>
      </c>
      <c r="AU615" s="141" t="s">
        <v>89</v>
      </c>
      <c r="AY615" s="17" t="s">
        <v>248</v>
      </c>
      <c r="BE615" s="142">
        <f>IF(N615="základní",J615,0)</f>
        <v>0</v>
      </c>
      <c r="BF615" s="142">
        <f>IF(N615="snížená",J615,0)</f>
        <v>0</v>
      </c>
      <c r="BG615" s="142">
        <f>IF(N615="zákl. přenesená",J615,0)</f>
        <v>0</v>
      </c>
      <c r="BH615" s="142">
        <f>IF(N615="sníž. přenesená",J615,0)</f>
        <v>0</v>
      </c>
      <c r="BI615" s="142">
        <f>IF(N615="nulová",J615,0)</f>
        <v>0</v>
      </c>
      <c r="BJ615" s="17" t="s">
        <v>87</v>
      </c>
      <c r="BK615" s="142">
        <f>ROUND(I615*H615,2)</f>
        <v>0</v>
      </c>
      <c r="BL615" s="17" t="s">
        <v>359</v>
      </c>
      <c r="BM615" s="141" t="s">
        <v>2101</v>
      </c>
    </row>
    <row r="616" spans="2:65" s="12" customFormat="1" ht="22.5">
      <c r="B616" s="161"/>
      <c r="D616" s="143" t="s">
        <v>1665</v>
      </c>
      <c r="E616" s="162" t="s">
        <v>1</v>
      </c>
      <c r="F616" s="163" t="s">
        <v>1909</v>
      </c>
      <c r="H616" s="162" t="s">
        <v>1</v>
      </c>
      <c r="I616" s="164"/>
      <c r="L616" s="161"/>
      <c r="M616" s="165"/>
      <c r="T616" s="166"/>
      <c r="AT616" s="162" t="s">
        <v>1665</v>
      </c>
      <c r="AU616" s="162" t="s">
        <v>89</v>
      </c>
      <c r="AV616" s="12" t="s">
        <v>87</v>
      </c>
      <c r="AW616" s="12" t="s">
        <v>36</v>
      </c>
      <c r="AX616" s="12" t="s">
        <v>80</v>
      </c>
      <c r="AY616" s="162" t="s">
        <v>248</v>
      </c>
    </row>
    <row r="617" spans="2:65" s="12" customFormat="1">
      <c r="B617" s="161"/>
      <c r="D617" s="143" t="s">
        <v>1665</v>
      </c>
      <c r="E617" s="162" t="s">
        <v>1</v>
      </c>
      <c r="F617" s="163" t="s">
        <v>1928</v>
      </c>
      <c r="H617" s="162" t="s">
        <v>1</v>
      </c>
      <c r="I617" s="164"/>
      <c r="L617" s="161"/>
      <c r="M617" s="165"/>
      <c r="T617" s="166"/>
      <c r="AT617" s="162" t="s">
        <v>1665</v>
      </c>
      <c r="AU617" s="162" t="s">
        <v>89</v>
      </c>
      <c r="AV617" s="12" t="s">
        <v>87</v>
      </c>
      <c r="AW617" s="12" t="s">
        <v>36</v>
      </c>
      <c r="AX617" s="12" t="s">
        <v>80</v>
      </c>
      <c r="AY617" s="162" t="s">
        <v>248</v>
      </c>
    </row>
    <row r="618" spans="2:65" s="13" customFormat="1">
      <c r="B618" s="167"/>
      <c r="D618" s="143" t="s">
        <v>1665</v>
      </c>
      <c r="E618" s="168" t="s">
        <v>1</v>
      </c>
      <c r="F618" s="169" t="s">
        <v>2098</v>
      </c>
      <c r="H618" s="170">
        <v>317.52</v>
      </c>
      <c r="I618" s="171"/>
      <c r="L618" s="167"/>
      <c r="M618" s="172"/>
      <c r="T618" s="173"/>
      <c r="AT618" s="168" t="s">
        <v>1665</v>
      </c>
      <c r="AU618" s="168" t="s">
        <v>89</v>
      </c>
      <c r="AV618" s="13" t="s">
        <v>89</v>
      </c>
      <c r="AW618" s="13" t="s">
        <v>36</v>
      </c>
      <c r="AX618" s="13" t="s">
        <v>80</v>
      </c>
      <c r="AY618" s="168" t="s">
        <v>248</v>
      </c>
    </row>
    <row r="619" spans="2:65" s="14" customFormat="1">
      <c r="B619" s="174"/>
      <c r="D619" s="143" t="s">
        <v>1665</v>
      </c>
      <c r="E619" s="175" t="s">
        <v>1</v>
      </c>
      <c r="F619" s="176" t="s">
        <v>1668</v>
      </c>
      <c r="H619" s="177">
        <v>317.52</v>
      </c>
      <c r="I619" s="178"/>
      <c r="L619" s="174"/>
      <c r="M619" s="179"/>
      <c r="T619" s="180"/>
      <c r="AT619" s="175" t="s">
        <v>1665</v>
      </c>
      <c r="AU619" s="175" t="s">
        <v>89</v>
      </c>
      <c r="AV619" s="14" t="s">
        <v>264</v>
      </c>
      <c r="AW619" s="14" t="s">
        <v>36</v>
      </c>
      <c r="AX619" s="14" t="s">
        <v>87</v>
      </c>
      <c r="AY619" s="175" t="s">
        <v>248</v>
      </c>
    </row>
    <row r="620" spans="2:65" s="1" customFormat="1" ht="24.2" customHeight="1">
      <c r="B620" s="32"/>
      <c r="C620" s="130" t="s">
        <v>613</v>
      </c>
      <c r="D620" s="130" t="s">
        <v>249</v>
      </c>
      <c r="E620" s="131" t="s">
        <v>2102</v>
      </c>
      <c r="F620" s="132" t="s">
        <v>2103</v>
      </c>
      <c r="G620" s="133" t="s">
        <v>1662</v>
      </c>
      <c r="H620" s="134">
        <v>2.5880000000000001</v>
      </c>
      <c r="I620" s="135"/>
      <c r="J620" s="136">
        <f>ROUND(I620*H620,2)</f>
        <v>0</v>
      </c>
      <c r="K620" s="132" t="s">
        <v>1663</v>
      </c>
      <c r="L620" s="32"/>
      <c r="M620" s="137" t="s">
        <v>1</v>
      </c>
      <c r="N620" s="138" t="s">
        <v>45</v>
      </c>
      <c r="P620" s="139">
        <f>O620*H620</f>
        <v>0</v>
      </c>
      <c r="Q620" s="139">
        <v>4.0000000000000002E-4</v>
      </c>
      <c r="R620" s="139">
        <f>Q620*H620</f>
        <v>1.0352E-3</v>
      </c>
      <c r="S620" s="139">
        <v>0</v>
      </c>
      <c r="T620" s="140">
        <f>S620*H620</f>
        <v>0</v>
      </c>
      <c r="AR620" s="141" t="s">
        <v>359</v>
      </c>
      <c r="AT620" s="141" t="s">
        <v>249</v>
      </c>
      <c r="AU620" s="141" t="s">
        <v>89</v>
      </c>
      <c r="AY620" s="17" t="s">
        <v>248</v>
      </c>
      <c r="BE620" s="142">
        <f>IF(N620="základní",J620,0)</f>
        <v>0</v>
      </c>
      <c r="BF620" s="142">
        <f>IF(N620="snížená",J620,0)</f>
        <v>0</v>
      </c>
      <c r="BG620" s="142">
        <f>IF(N620="zákl. přenesená",J620,0)</f>
        <v>0</v>
      </c>
      <c r="BH620" s="142">
        <f>IF(N620="sníž. přenesená",J620,0)</f>
        <v>0</v>
      </c>
      <c r="BI620" s="142">
        <f>IF(N620="nulová",J620,0)</f>
        <v>0</v>
      </c>
      <c r="BJ620" s="17" t="s">
        <v>87</v>
      </c>
      <c r="BK620" s="142">
        <f>ROUND(I620*H620,2)</f>
        <v>0</v>
      </c>
      <c r="BL620" s="17" t="s">
        <v>359</v>
      </c>
      <c r="BM620" s="141" t="s">
        <v>2104</v>
      </c>
    </row>
    <row r="621" spans="2:65" s="12" customFormat="1">
      <c r="B621" s="161"/>
      <c r="D621" s="143" t="s">
        <v>1665</v>
      </c>
      <c r="E621" s="162" t="s">
        <v>1</v>
      </c>
      <c r="F621" s="163" t="s">
        <v>1679</v>
      </c>
      <c r="H621" s="162" t="s">
        <v>1</v>
      </c>
      <c r="I621" s="164"/>
      <c r="L621" s="161"/>
      <c r="M621" s="165"/>
      <c r="T621" s="166"/>
      <c r="AT621" s="162" t="s">
        <v>1665</v>
      </c>
      <c r="AU621" s="162" t="s">
        <v>89</v>
      </c>
      <c r="AV621" s="12" t="s">
        <v>87</v>
      </c>
      <c r="AW621" s="12" t="s">
        <v>36</v>
      </c>
      <c r="AX621" s="12" t="s">
        <v>80</v>
      </c>
      <c r="AY621" s="162" t="s">
        <v>248</v>
      </c>
    </row>
    <row r="622" spans="2:65" s="13" customFormat="1" ht="22.5">
      <c r="B622" s="167"/>
      <c r="D622" s="143" t="s">
        <v>1665</v>
      </c>
      <c r="E622" s="168" t="s">
        <v>1</v>
      </c>
      <c r="F622" s="169" t="s">
        <v>2105</v>
      </c>
      <c r="H622" s="170">
        <v>2.5880000000000001</v>
      </c>
      <c r="I622" s="171"/>
      <c r="L622" s="167"/>
      <c r="M622" s="172"/>
      <c r="T622" s="173"/>
      <c r="AT622" s="168" t="s">
        <v>1665</v>
      </c>
      <c r="AU622" s="168" t="s">
        <v>89</v>
      </c>
      <c r="AV622" s="13" t="s">
        <v>89</v>
      </c>
      <c r="AW622" s="13" t="s">
        <v>36</v>
      </c>
      <c r="AX622" s="13" t="s">
        <v>80</v>
      </c>
      <c r="AY622" s="168" t="s">
        <v>248</v>
      </c>
    </row>
    <row r="623" spans="2:65" s="14" customFormat="1">
      <c r="B623" s="174"/>
      <c r="D623" s="143" t="s">
        <v>1665</v>
      </c>
      <c r="E623" s="175" t="s">
        <v>1</v>
      </c>
      <c r="F623" s="176" t="s">
        <v>1668</v>
      </c>
      <c r="H623" s="177">
        <v>2.5880000000000001</v>
      </c>
      <c r="I623" s="178"/>
      <c r="L623" s="174"/>
      <c r="M623" s="179"/>
      <c r="T623" s="180"/>
      <c r="AT623" s="175" t="s">
        <v>1665</v>
      </c>
      <c r="AU623" s="175" t="s">
        <v>89</v>
      </c>
      <c r="AV623" s="14" t="s">
        <v>264</v>
      </c>
      <c r="AW623" s="14" t="s">
        <v>36</v>
      </c>
      <c r="AX623" s="14" t="s">
        <v>87</v>
      </c>
      <c r="AY623" s="175" t="s">
        <v>248</v>
      </c>
    </row>
    <row r="624" spans="2:65" s="1" customFormat="1" ht="49.15" customHeight="1">
      <c r="B624" s="32"/>
      <c r="C624" s="188" t="s">
        <v>617</v>
      </c>
      <c r="D624" s="188" t="s">
        <v>301</v>
      </c>
      <c r="E624" s="189" t="s">
        <v>2106</v>
      </c>
      <c r="F624" s="190" t="s">
        <v>2107</v>
      </c>
      <c r="G624" s="191" t="s">
        <v>1662</v>
      </c>
      <c r="H624" s="192">
        <v>2.5880000000000001</v>
      </c>
      <c r="I624" s="193"/>
      <c r="J624" s="194">
        <f>ROUND(I624*H624,2)</f>
        <v>0</v>
      </c>
      <c r="K624" s="190" t="s">
        <v>1663</v>
      </c>
      <c r="L624" s="195"/>
      <c r="M624" s="196" t="s">
        <v>1</v>
      </c>
      <c r="N624" s="197" t="s">
        <v>45</v>
      </c>
      <c r="P624" s="139">
        <f>O624*H624</f>
        <v>0</v>
      </c>
      <c r="Q624" s="139">
        <v>5.4000000000000003E-3</v>
      </c>
      <c r="R624" s="139">
        <f>Q624*H624</f>
        <v>1.3975200000000002E-2</v>
      </c>
      <c r="S624" s="139">
        <v>0</v>
      </c>
      <c r="T624" s="140">
        <f>S624*H624</f>
        <v>0</v>
      </c>
      <c r="AR624" s="141" t="s">
        <v>424</v>
      </c>
      <c r="AT624" s="141" t="s">
        <v>301</v>
      </c>
      <c r="AU624" s="141" t="s">
        <v>89</v>
      </c>
      <c r="AY624" s="17" t="s">
        <v>248</v>
      </c>
      <c r="BE624" s="142">
        <f>IF(N624="základní",J624,0)</f>
        <v>0</v>
      </c>
      <c r="BF624" s="142">
        <f>IF(N624="snížená",J624,0)</f>
        <v>0</v>
      </c>
      <c r="BG624" s="142">
        <f>IF(N624="zákl. přenesená",J624,0)</f>
        <v>0</v>
      </c>
      <c r="BH624" s="142">
        <f>IF(N624="sníž. přenesená",J624,0)</f>
        <v>0</v>
      </c>
      <c r="BI624" s="142">
        <f>IF(N624="nulová",J624,0)</f>
        <v>0</v>
      </c>
      <c r="BJ624" s="17" t="s">
        <v>87</v>
      </c>
      <c r="BK624" s="142">
        <f>ROUND(I624*H624,2)</f>
        <v>0</v>
      </c>
      <c r="BL624" s="17" t="s">
        <v>359</v>
      </c>
      <c r="BM624" s="141" t="s">
        <v>2108</v>
      </c>
    </row>
    <row r="625" spans="2:65" s="12" customFormat="1">
      <c r="B625" s="161"/>
      <c r="D625" s="143" t="s">
        <v>1665</v>
      </c>
      <c r="E625" s="162" t="s">
        <v>1</v>
      </c>
      <c r="F625" s="163" t="s">
        <v>1679</v>
      </c>
      <c r="H625" s="162" t="s">
        <v>1</v>
      </c>
      <c r="I625" s="164"/>
      <c r="L625" s="161"/>
      <c r="M625" s="165"/>
      <c r="T625" s="166"/>
      <c r="AT625" s="162" t="s">
        <v>1665</v>
      </c>
      <c r="AU625" s="162" t="s">
        <v>89</v>
      </c>
      <c r="AV625" s="12" t="s">
        <v>87</v>
      </c>
      <c r="AW625" s="12" t="s">
        <v>36</v>
      </c>
      <c r="AX625" s="12" t="s">
        <v>80</v>
      </c>
      <c r="AY625" s="162" t="s">
        <v>248</v>
      </c>
    </row>
    <row r="626" spans="2:65" s="13" customFormat="1" ht="22.5">
      <c r="B626" s="167"/>
      <c r="D626" s="143" t="s">
        <v>1665</v>
      </c>
      <c r="E626" s="168" t="s">
        <v>1</v>
      </c>
      <c r="F626" s="169" t="s">
        <v>2105</v>
      </c>
      <c r="H626" s="170">
        <v>2.5880000000000001</v>
      </c>
      <c r="I626" s="171"/>
      <c r="L626" s="167"/>
      <c r="M626" s="172"/>
      <c r="T626" s="173"/>
      <c r="AT626" s="168" t="s">
        <v>1665</v>
      </c>
      <c r="AU626" s="168" t="s">
        <v>89</v>
      </c>
      <c r="AV626" s="13" t="s">
        <v>89</v>
      </c>
      <c r="AW626" s="13" t="s">
        <v>36</v>
      </c>
      <c r="AX626" s="13" t="s">
        <v>80</v>
      </c>
      <c r="AY626" s="168" t="s">
        <v>248</v>
      </c>
    </row>
    <row r="627" spans="2:65" s="14" customFormat="1">
      <c r="B627" s="174"/>
      <c r="D627" s="143" t="s">
        <v>1665</v>
      </c>
      <c r="E627" s="175" t="s">
        <v>1</v>
      </c>
      <c r="F627" s="176" t="s">
        <v>1668</v>
      </c>
      <c r="H627" s="177">
        <v>2.5880000000000001</v>
      </c>
      <c r="I627" s="178"/>
      <c r="L627" s="174"/>
      <c r="M627" s="179"/>
      <c r="T627" s="180"/>
      <c r="AT627" s="175" t="s">
        <v>1665</v>
      </c>
      <c r="AU627" s="175" t="s">
        <v>89</v>
      </c>
      <c r="AV627" s="14" t="s">
        <v>264</v>
      </c>
      <c r="AW627" s="14" t="s">
        <v>36</v>
      </c>
      <c r="AX627" s="14" t="s">
        <v>87</v>
      </c>
      <c r="AY627" s="175" t="s">
        <v>248</v>
      </c>
    </row>
    <row r="628" spans="2:65" s="1" customFormat="1" ht="16.5" customHeight="1">
      <c r="B628" s="32"/>
      <c r="C628" s="130" t="s">
        <v>621</v>
      </c>
      <c r="D628" s="130" t="s">
        <v>249</v>
      </c>
      <c r="E628" s="131" t="s">
        <v>2109</v>
      </c>
      <c r="F628" s="132" t="s">
        <v>2110</v>
      </c>
      <c r="G628" s="133" t="s">
        <v>1662</v>
      </c>
      <c r="H628" s="134">
        <v>125.83199999999999</v>
      </c>
      <c r="I628" s="135"/>
      <c r="J628" s="136">
        <f>ROUND(I628*H628,2)</f>
        <v>0</v>
      </c>
      <c r="K628" s="132" t="s">
        <v>1</v>
      </c>
      <c r="L628" s="32"/>
      <c r="M628" s="137" t="s">
        <v>1</v>
      </c>
      <c r="N628" s="138" t="s">
        <v>45</v>
      </c>
      <c r="P628" s="139">
        <f>O628*H628</f>
        <v>0</v>
      </c>
      <c r="Q628" s="139">
        <v>6.0000000000000001E-3</v>
      </c>
      <c r="R628" s="139">
        <f>Q628*H628</f>
        <v>0.754992</v>
      </c>
      <c r="S628" s="139">
        <v>0</v>
      </c>
      <c r="T628" s="140">
        <f>S628*H628</f>
        <v>0</v>
      </c>
      <c r="AR628" s="141" t="s">
        <v>359</v>
      </c>
      <c r="AT628" s="141" t="s">
        <v>249</v>
      </c>
      <c r="AU628" s="141" t="s">
        <v>89</v>
      </c>
      <c r="AY628" s="17" t="s">
        <v>248</v>
      </c>
      <c r="BE628" s="142">
        <f>IF(N628="základní",J628,0)</f>
        <v>0</v>
      </c>
      <c r="BF628" s="142">
        <f>IF(N628="snížená",J628,0)</f>
        <v>0</v>
      </c>
      <c r="BG628" s="142">
        <f>IF(N628="zákl. přenesená",J628,0)</f>
        <v>0</v>
      </c>
      <c r="BH628" s="142">
        <f>IF(N628="sníž. přenesená",J628,0)</f>
        <v>0</v>
      </c>
      <c r="BI628" s="142">
        <f>IF(N628="nulová",J628,0)</f>
        <v>0</v>
      </c>
      <c r="BJ628" s="17" t="s">
        <v>87</v>
      </c>
      <c r="BK628" s="142">
        <f>ROUND(I628*H628,2)</f>
        <v>0</v>
      </c>
      <c r="BL628" s="17" t="s">
        <v>359</v>
      </c>
      <c r="BM628" s="141" t="s">
        <v>2111</v>
      </c>
    </row>
    <row r="629" spans="2:65" s="12" customFormat="1">
      <c r="B629" s="161"/>
      <c r="D629" s="143" t="s">
        <v>1665</v>
      </c>
      <c r="E629" s="162" t="s">
        <v>1</v>
      </c>
      <c r="F629" s="163" t="s">
        <v>1679</v>
      </c>
      <c r="H629" s="162" t="s">
        <v>1</v>
      </c>
      <c r="I629" s="164"/>
      <c r="L629" s="161"/>
      <c r="M629" s="165"/>
      <c r="T629" s="166"/>
      <c r="AT629" s="162" t="s">
        <v>1665</v>
      </c>
      <c r="AU629" s="162" t="s">
        <v>89</v>
      </c>
      <c r="AV629" s="12" t="s">
        <v>87</v>
      </c>
      <c r="AW629" s="12" t="s">
        <v>36</v>
      </c>
      <c r="AX629" s="12" t="s">
        <v>80</v>
      </c>
      <c r="AY629" s="162" t="s">
        <v>248</v>
      </c>
    </row>
    <row r="630" spans="2:65" s="13" customFormat="1" ht="22.5">
      <c r="B630" s="167"/>
      <c r="D630" s="143" t="s">
        <v>1665</v>
      </c>
      <c r="E630" s="168" t="s">
        <v>1</v>
      </c>
      <c r="F630" s="169" t="s">
        <v>2112</v>
      </c>
      <c r="H630" s="170">
        <v>55.44</v>
      </c>
      <c r="I630" s="171"/>
      <c r="L630" s="167"/>
      <c r="M630" s="172"/>
      <c r="T630" s="173"/>
      <c r="AT630" s="168" t="s">
        <v>1665</v>
      </c>
      <c r="AU630" s="168" t="s">
        <v>89</v>
      </c>
      <c r="AV630" s="13" t="s">
        <v>89</v>
      </c>
      <c r="AW630" s="13" t="s">
        <v>36</v>
      </c>
      <c r="AX630" s="13" t="s">
        <v>80</v>
      </c>
      <c r="AY630" s="168" t="s">
        <v>248</v>
      </c>
    </row>
    <row r="631" spans="2:65" s="13" customFormat="1" ht="22.5">
      <c r="B631" s="167"/>
      <c r="D631" s="143" t="s">
        <v>1665</v>
      </c>
      <c r="E631" s="168" t="s">
        <v>1</v>
      </c>
      <c r="F631" s="169" t="s">
        <v>2113</v>
      </c>
      <c r="H631" s="170">
        <v>19.391999999999999</v>
      </c>
      <c r="I631" s="171"/>
      <c r="L631" s="167"/>
      <c r="M631" s="172"/>
      <c r="T631" s="173"/>
      <c r="AT631" s="168" t="s">
        <v>1665</v>
      </c>
      <c r="AU631" s="168" t="s">
        <v>89</v>
      </c>
      <c r="AV631" s="13" t="s">
        <v>89</v>
      </c>
      <c r="AW631" s="13" t="s">
        <v>36</v>
      </c>
      <c r="AX631" s="13" t="s">
        <v>80</v>
      </c>
      <c r="AY631" s="168" t="s">
        <v>248</v>
      </c>
    </row>
    <row r="632" spans="2:65" s="13" customFormat="1" ht="22.5">
      <c r="B632" s="167"/>
      <c r="D632" s="143" t="s">
        <v>1665</v>
      </c>
      <c r="E632" s="168" t="s">
        <v>1</v>
      </c>
      <c r="F632" s="169" t="s">
        <v>2114</v>
      </c>
      <c r="H632" s="170">
        <v>51</v>
      </c>
      <c r="I632" s="171"/>
      <c r="L632" s="167"/>
      <c r="M632" s="172"/>
      <c r="T632" s="173"/>
      <c r="AT632" s="168" t="s">
        <v>1665</v>
      </c>
      <c r="AU632" s="168" t="s">
        <v>89</v>
      </c>
      <c r="AV632" s="13" t="s">
        <v>89</v>
      </c>
      <c r="AW632" s="13" t="s">
        <v>36</v>
      </c>
      <c r="AX632" s="13" t="s">
        <v>80</v>
      </c>
      <c r="AY632" s="168" t="s">
        <v>248</v>
      </c>
    </row>
    <row r="633" spans="2:65" s="14" customFormat="1">
      <c r="B633" s="174"/>
      <c r="D633" s="143" t="s">
        <v>1665</v>
      </c>
      <c r="E633" s="175" t="s">
        <v>1</v>
      </c>
      <c r="F633" s="176" t="s">
        <v>1668</v>
      </c>
      <c r="H633" s="177">
        <v>125.83199999999999</v>
      </c>
      <c r="I633" s="178"/>
      <c r="L633" s="174"/>
      <c r="M633" s="179"/>
      <c r="T633" s="180"/>
      <c r="AT633" s="175" t="s">
        <v>1665</v>
      </c>
      <c r="AU633" s="175" t="s">
        <v>89</v>
      </c>
      <c r="AV633" s="14" t="s">
        <v>264</v>
      </c>
      <c r="AW633" s="14" t="s">
        <v>36</v>
      </c>
      <c r="AX633" s="14" t="s">
        <v>87</v>
      </c>
      <c r="AY633" s="175" t="s">
        <v>248</v>
      </c>
    </row>
    <row r="634" spans="2:65" s="1" customFormat="1" ht="24.2" customHeight="1">
      <c r="B634" s="32"/>
      <c r="C634" s="130" t="s">
        <v>625</v>
      </c>
      <c r="D634" s="130" t="s">
        <v>249</v>
      </c>
      <c r="E634" s="131" t="s">
        <v>2115</v>
      </c>
      <c r="F634" s="132" t="s">
        <v>2116</v>
      </c>
      <c r="G634" s="133" t="s">
        <v>1263</v>
      </c>
      <c r="H634" s="134">
        <v>2.1349999999999998</v>
      </c>
      <c r="I634" s="135"/>
      <c r="J634" s="136">
        <f>ROUND(I634*H634,2)</f>
        <v>0</v>
      </c>
      <c r="K634" s="132" t="s">
        <v>1663</v>
      </c>
      <c r="L634" s="32"/>
      <c r="M634" s="137" t="s">
        <v>1</v>
      </c>
      <c r="N634" s="138" t="s">
        <v>45</v>
      </c>
      <c r="P634" s="139">
        <f>O634*H634</f>
        <v>0</v>
      </c>
      <c r="Q634" s="139">
        <v>0</v>
      </c>
      <c r="R634" s="139">
        <f>Q634*H634</f>
        <v>0</v>
      </c>
      <c r="S634" s="139">
        <v>0</v>
      </c>
      <c r="T634" s="140">
        <f>S634*H634</f>
        <v>0</v>
      </c>
      <c r="AR634" s="141" t="s">
        <v>359</v>
      </c>
      <c r="AT634" s="141" t="s">
        <v>249</v>
      </c>
      <c r="AU634" s="141" t="s">
        <v>89</v>
      </c>
      <c r="AY634" s="17" t="s">
        <v>248</v>
      </c>
      <c r="BE634" s="142">
        <f>IF(N634="základní",J634,0)</f>
        <v>0</v>
      </c>
      <c r="BF634" s="142">
        <f>IF(N634="snížená",J634,0)</f>
        <v>0</v>
      </c>
      <c r="BG634" s="142">
        <f>IF(N634="zákl. přenesená",J634,0)</f>
        <v>0</v>
      </c>
      <c r="BH634" s="142">
        <f>IF(N634="sníž. přenesená",J634,0)</f>
        <v>0</v>
      </c>
      <c r="BI634" s="142">
        <f>IF(N634="nulová",J634,0)</f>
        <v>0</v>
      </c>
      <c r="BJ634" s="17" t="s">
        <v>87</v>
      </c>
      <c r="BK634" s="142">
        <f>ROUND(I634*H634,2)</f>
        <v>0</v>
      </c>
      <c r="BL634" s="17" t="s">
        <v>359</v>
      </c>
      <c r="BM634" s="141" t="s">
        <v>2117</v>
      </c>
    </row>
    <row r="635" spans="2:65" s="10" customFormat="1" ht="22.9" customHeight="1">
      <c r="B635" s="120"/>
      <c r="D635" s="121" t="s">
        <v>79</v>
      </c>
      <c r="E635" s="155" t="s">
        <v>2118</v>
      </c>
      <c r="F635" s="155" t="s">
        <v>2119</v>
      </c>
      <c r="I635" s="123"/>
      <c r="J635" s="156">
        <f>BK635</f>
        <v>0</v>
      </c>
      <c r="L635" s="120"/>
      <c r="M635" s="125"/>
      <c r="P635" s="126">
        <f>SUM(P636:P656)</f>
        <v>0</v>
      </c>
      <c r="R635" s="126">
        <f>SUM(R636:R656)</f>
        <v>3.019679</v>
      </c>
      <c r="T635" s="127">
        <f>SUM(T636:T656)</f>
        <v>0</v>
      </c>
      <c r="AR635" s="121" t="s">
        <v>89</v>
      </c>
      <c r="AT635" s="128" t="s">
        <v>79</v>
      </c>
      <c r="AU635" s="128" t="s">
        <v>87</v>
      </c>
      <c r="AY635" s="121" t="s">
        <v>248</v>
      </c>
      <c r="BK635" s="129">
        <f>SUM(BK636:BK656)</f>
        <v>0</v>
      </c>
    </row>
    <row r="636" spans="2:65" s="1" customFormat="1" ht="24.2" customHeight="1">
      <c r="B636" s="32"/>
      <c r="C636" s="130" t="s">
        <v>629</v>
      </c>
      <c r="D636" s="130" t="s">
        <v>249</v>
      </c>
      <c r="E636" s="131" t="s">
        <v>2120</v>
      </c>
      <c r="F636" s="132" t="s">
        <v>2121</v>
      </c>
      <c r="G636" s="133" t="s">
        <v>1662</v>
      </c>
      <c r="H636" s="134">
        <v>226.8</v>
      </c>
      <c r="I636" s="135"/>
      <c r="J636" s="136">
        <f>ROUND(I636*H636,2)</f>
        <v>0</v>
      </c>
      <c r="K636" s="132" t="s">
        <v>1663</v>
      </c>
      <c r="L636" s="32"/>
      <c r="M636" s="137" t="s">
        <v>1</v>
      </c>
      <c r="N636" s="138" t="s">
        <v>45</v>
      </c>
      <c r="P636" s="139">
        <f>O636*H636</f>
        <v>0</v>
      </c>
      <c r="Q636" s="139">
        <v>8.8000000000000003E-4</v>
      </c>
      <c r="R636" s="139">
        <f>Q636*H636</f>
        <v>0.19958400000000001</v>
      </c>
      <c r="S636" s="139">
        <v>0</v>
      </c>
      <c r="T636" s="140">
        <f>S636*H636</f>
        <v>0</v>
      </c>
      <c r="AR636" s="141" t="s">
        <v>359</v>
      </c>
      <c r="AT636" s="141" t="s">
        <v>249</v>
      </c>
      <c r="AU636" s="141" t="s">
        <v>89</v>
      </c>
      <c r="AY636" s="17" t="s">
        <v>248</v>
      </c>
      <c r="BE636" s="142">
        <f>IF(N636="základní",J636,0)</f>
        <v>0</v>
      </c>
      <c r="BF636" s="142">
        <f>IF(N636="snížená",J636,0)</f>
        <v>0</v>
      </c>
      <c r="BG636" s="142">
        <f>IF(N636="zákl. přenesená",J636,0)</f>
        <v>0</v>
      </c>
      <c r="BH636" s="142">
        <f>IF(N636="sníž. přenesená",J636,0)</f>
        <v>0</v>
      </c>
      <c r="BI636" s="142">
        <f>IF(N636="nulová",J636,0)</f>
        <v>0</v>
      </c>
      <c r="BJ636" s="17" t="s">
        <v>87</v>
      </c>
      <c r="BK636" s="142">
        <f>ROUND(I636*H636,2)</f>
        <v>0</v>
      </c>
      <c r="BL636" s="17" t="s">
        <v>359</v>
      </c>
      <c r="BM636" s="141" t="s">
        <v>2122</v>
      </c>
    </row>
    <row r="637" spans="2:65" s="12" customFormat="1" ht="22.5">
      <c r="B637" s="161"/>
      <c r="D637" s="143" t="s">
        <v>1665</v>
      </c>
      <c r="E637" s="162" t="s">
        <v>1</v>
      </c>
      <c r="F637" s="163" t="s">
        <v>1909</v>
      </c>
      <c r="H637" s="162" t="s">
        <v>1</v>
      </c>
      <c r="I637" s="164"/>
      <c r="L637" s="161"/>
      <c r="M637" s="165"/>
      <c r="T637" s="166"/>
      <c r="AT637" s="162" t="s">
        <v>1665</v>
      </c>
      <c r="AU637" s="162" t="s">
        <v>89</v>
      </c>
      <c r="AV637" s="12" t="s">
        <v>87</v>
      </c>
      <c r="AW637" s="12" t="s">
        <v>36</v>
      </c>
      <c r="AX637" s="12" t="s">
        <v>80</v>
      </c>
      <c r="AY637" s="162" t="s">
        <v>248</v>
      </c>
    </row>
    <row r="638" spans="2:65" s="12" customFormat="1">
      <c r="B638" s="161"/>
      <c r="D638" s="143" t="s">
        <v>1665</v>
      </c>
      <c r="E638" s="162" t="s">
        <v>1</v>
      </c>
      <c r="F638" s="163" t="s">
        <v>1928</v>
      </c>
      <c r="H638" s="162" t="s">
        <v>1</v>
      </c>
      <c r="I638" s="164"/>
      <c r="L638" s="161"/>
      <c r="M638" s="165"/>
      <c r="T638" s="166"/>
      <c r="AT638" s="162" t="s">
        <v>1665</v>
      </c>
      <c r="AU638" s="162" t="s">
        <v>89</v>
      </c>
      <c r="AV638" s="12" t="s">
        <v>87</v>
      </c>
      <c r="AW638" s="12" t="s">
        <v>36</v>
      </c>
      <c r="AX638" s="12" t="s">
        <v>80</v>
      </c>
      <c r="AY638" s="162" t="s">
        <v>248</v>
      </c>
    </row>
    <row r="639" spans="2:65" s="13" customFormat="1">
      <c r="B639" s="167"/>
      <c r="D639" s="143" t="s">
        <v>1665</v>
      </c>
      <c r="E639" s="168" t="s">
        <v>1</v>
      </c>
      <c r="F639" s="169" t="s">
        <v>2123</v>
      </c>
      <c r="H639" s="170">
        <v>226.8</v>
      </c>
      <c r="I639" s="171"/>
      <c r="L639" s="167"/>
      <c r="M639" s="172"/>
      <c r="T639" s="173"/>
      <c r="AT639" s="168" t="s">
        <v>1665</v>
      </c>
      <c r="AU639" s="168" t="s">
        <v>89</v>
      </c>
      <c r="AV639" s="13" t="s">
        <v>89</v>
      </c>
      <c r="AW639" s="13" t="s">
        <v>36</v>
      </c>
      <c r="AX639" s="13" t="s">
        <v>80</v>
      </c>
      <c r="AY639" s="168" t="s">
        <v>248</v>
      </c>
    </row>
    <row r="640" spans="2:65" s="14" customFormat="1">
      <c r="B640" s="174"/>
      <c r="D640" s="143" t="s">
        <v>1665</v>
      </c>
      <c r="E640" s="175" t="s">
        <v>1</v>
      </c>
      <c r="F640" s="176" t="s">
        <v>1668</v>
      </c>
      <c r="H640" s="177">
        <v>226.8</v>
      </c>
      <c r="I640" s="178"/>
      <c r="L640" s="174"/>
      <c r="M640" s="179"/>
      <c r="T640" s="180"/>
      <c r="AT640" s="175" t="s">
        <v>1665</v>
      </c>
      <c r="AU640" s="175" t="s">
        <v>89</v>
      </c>
      <c r="AV640" s="14" t="s">
        <v>264</v>
      </c>
      <c r="AW640" s="14" t="s">
        <v>36</v>
      </c>
      <c r="AX640" s="14" t="s">
        <v>87</v>
      </c>
      <c r="AY640" s="175" t="s">
        <v>248</v>
      </c>
    </row>
    <row r="641" spans="2:65" s="1" customFormat="1" ht="49.15" customHeight="1">
      <c r="B641" s="32"/>
      <c r="C641" s="188" t="s">
        <v>633</v>
      </c>
      <c r="D641" s="188" t="s">
        <v>301</v>
      </c>
      <c r="E641" s="189" t="s">
        <v>2124</v>
      </c>
      <c r="F641" s="190" t="s">
        <v>2125</v>
      </c>
      <c r="G641" s="191" t="s">
        <v>1662</v>
      </c>
      <c r="H641" s="192">
        <v>264.33499999999998</v>
      </c>
      <c r="I641" s="193"/>
      <c r="J641" s="194">
        <f>ROUND(I641*H641,2)</f>
        <v>0</v>
      </c>
      <c r="K641" s="190" t="s">
        <v>1663</v>
      </c>
      <c r="L641" s="195"/>
      <c r="M641" s="196" t="s">
        <v>1</v>
      </c>
      <c r="N641" s="197" t="s">
        <v>45</v>
      </c>
      <c r="P641" s="139">
        <f>O641*H641</f>
        <v>0</v>
      </c>
      <c r="Q641" s="139">
        <v>6.4000000000000003E-3</v>
      </c>
      <c r="R641" s="139">
        <f>Q641*H641</f>
        <v>1.6917439999999999</v>
      </c>
      <c r="S641" s="139">
        <v>0</v>
      </c>
      <c r="T641" s="140">
        <f>S641*H641</f>
        <v>0</v>
      </c>
      <c r="AR641" s="141" t="s">
        <v>424</v>
      </c>
      <c r="AT641" s="141" t="s">
        <v>301</v>
      </c>
      <c r="AU641" s="141" t="s">
        <v>89</v>
      </c>
      <c r="AY641" s="17" t="s">
        <v>248</v>
      </c>
      <c r="BE641" s="142">
        <f>IF(N641="základní",J641,0)</f>
        <v>0</v>
      </c>
      <c r="BF641" s="142">
        <f>IF(N641="snížená",J641,0)</f>
        <v>0</v>
      </c>
      <c r="BG641" s="142">
        <f>IF(N641="zákl. přenesená",J641,0)</f>
        <v>0</v>
      </c>
      <c r="BH641" s="142">
        <f>IF(N641="sníž. přenesená",J641,0)</f>
        <v>0</v>
      </c>
      <c r="BI641" s="142">
        <f>IF(N641="nulová",J641,0)</f>
        <v>0</v>
      </c>
      <c r="BJ641" s="17" t="s">
        <v>87</v>
      </c>
      <c r="BK641" s="142">
        <f>ROUND(I641*H641,2)</f>
        <v>0</v>
      </c>
      <c r="BL641" s="17" t="s">
        <v>359</v>
      </c>
      <c r="BM641" s="141" t="s">
        <v>2126</v>
      </c>
    </row>
    <row r="642" spans="2:65" s="12" customFormat="1" ht="22.5">
      <c r="B642" s="161"/>
      <c r="D642" s="143" t="s">
        <v>1665</v>
      </c>
      <c r="E642" s="162" t="s">
        <v>1</v>
      </c>
      <c r="F642" s="163" t="s">
        <v>1909</v>
      </c>
      <c r="H642" s="162" t="s">
        <v>1</v>
      </c>
      <c r="I642" s="164"/>
      <c r="L642" s="161"/>
      <c r="M642" s="165"/>
      <c r="T642" s="166"/>
      <c r="AT642" s="162" t="s">
        <v>1665</v>
      </c>
      <c r="AU642" s="162" t="s">
        <v>89</v>
      </c>
      <c r="AV642" s="12" t="s">
        <v>87</v>
      </c>
      <c r="AW642" s="12" t="s">
        <v>36</v>
      </c>
      <c r="AX642" s="12" t="s">
        <v>80</v>
      </c>
      <c r="AY642" s="162" t="s">
        <v>248</v>
      </c>
    </row>
    <row r="643" spans="2:65" s="12" customFormat="1">
      <c r="B643" s="161"/>
      <c r="D643" s="143" t="s">
        <v>1665</v>
      </c>
      <c r="E643" s="162" t="s">
        <v>1</v>
      </c>
      <c r="F643" s="163" t="s">
        <v>1928</v>
      </c>
      <c r="H643" s="162" t="s">
        <v>1</v>
      </c>
      <c r="I643" s="164"/>
      <c r="L643" s="161"/>
      <c r="M643" s="165"/>
      <c r="T643" s="166"/>
      <c r="AT643" s="162" t="s">
        <v>1665</v>
      </c>
      <c r="AU643" s="162" t="s">
        <v>89</v>
      </c>
      <c r="AV643" s="12" t="s">
        <v>87</v>
      </c>
      <c r="AW643" s="12" t="s">
        <v>36</v>
      </c>
      <c r="AX643" s="12" t="s">
        <v>80</v>
      </c>
      <c r="AY643" s="162" t="s">
        <v>248</v>
      </c>
    </row>
    <row r="644" spans="2:65" s="13" customFormat="1">
      <c r="B644" s="167"/>
      <c r="D644" s="143" t="s">
        <v>1665</v>
      </c>
      <c r="E644" s="168" t="s">
        <v>1</v>
      </c>
      <c r="F644" s="169" t="s">
        <v>2127</v>
      </c>
      <c r="H644" s="170">
        <v>264.33499999999998</v>
      </c>
      <c r="I644" s="171"/>
      <c r="L644" s="167"/>
      <c r="M644" s="172"/>
      <c r="T644" s="173"/>
      <c r="AT644" s="168" t="s">
        <v>1665</v>
      </c>
      <c r="AU644" s="168" t="s">
        <v>89</v>
      </c>
      <c r="AV644" s="13" t="s">
        <v>89</v>
      </c>
      <c r="AW644" s="13" t="s">
        <v>36</v>
      </c>
      <c r="AX644" s="13" t="s">
        <v>80</v>
      </c>
      <c r="AY644" s="168" t="s">
        <v>248</v>
      </c>
    </row>
    <row r="645" spans="2:65" s="14" customFormat="1">
      <c r="B645" s="174"/>
      <c r="D645" s="143" t="s">
        <v>1665</v>
      </c>
      <c r="E645" s="175" t="s">
        <v>1</v>
      </c>
      <c r="F645" s="176" t="s">
        <v>1668</v>
      </c>
      <c r="H645" s="177">
        <v>264.33499999999998</v>
      </c>
      <c r="I645" s="178"/>
      <c r="L645" s="174"/>
      <c r="M645" s="179"/>
      <c r="T645" s="180"/>
      <c r="AT645" s="175" t="s">
        <v>1665</v>
      </c>
      <c r="AU645" s="175" t="s">
        <v>89</v>
      </c>
      <c r="AV645" s="14" t="s">
        <v>264</v>
      </c>
      <c r="AW645" s="14" t="s">
        <v>36</v>
      </c>
      <c r="AX645" s="14" t="s">
        <v>87</v>
      </c>
      <c r="AY645" s="175" t="s">
        <v>248</v>
      </c>
    </row>
    <row r="646" spans="2:65" s="1" customFormat="1" ht="33" customHeight="1">
      <c r="B646" s="32"/>
      <c r="C646" s="130" t="s">
        <v>637</v>
      </c>
      <c r="D646" s="130" t="s">
        <v>249</v>
      </c>
      <c r="E646" s="131" t="s">
        <v>2128</v>
      </c>
      <c r="F646" s="132" t="s">
        <v>2129</v>
      </c>
      <c r="G646" s="133" t="s">
        <v>1662</v>
      </c>
      <c r="H646" s="134">
        <v>226.8</v>
      </c>
      <c r="I646" s="135"/>
      <c r="J646" s="136">
        <f>ROUND(I646*H646,2)</f>
        <v>0</v>
      </c>
      <c r="K646" s="132" t="s">
        <v>1663</v>
      </c>
      <c r="L646" s="32"/>
      <c r="M646" s="137" t="s">
        <v>1</v>
      </c>
      <c r="N646" s="138" t="s">
        <v>45</v>
      </c>
      <c r="P646" s="139">
        <f>O646*H646</f>
        <v>0</v>
      </c>
      <c r="Q646" s="139">
        <v>8.0000000000000007E-5</v>
      </c>
      <c r="R646" s="139">
        <f>Q646*H646</f>
        <v>1.8144000000000004E-2</v>
      </c>
      <c r="S646" s="139">
        <v>0</v>
      </c>
      <c r="T646" s="140">
        <f>S646*H646</f>
        <v>0</v>
      </c>
      <c r="AR646" s="141" t="s">
        <v>359</v>
      </c>
      <c r="AT646" s="141" t="s">
        <v>249</v>
      </c>
      <c r="AU646" s="141" t="s">
        <v>89</v>
      </c>
      <c r="AY646" s="17" t="s">
        <v>248</v>
      </c>
      <c r="BE646" s="142">
        <f>IF(N646="základní",J646,0)</f>
        <v>0</v>
      </c>
      <c r="BF646" s="142">
        <f>IF(N646="snížená",J646,0)</f>
        <v>0</v>
      </c>
      <c r="BG646" s="142">
        <f>IF(N646="zákl. přenesená",J646,0)</f>
        <v>0</v>
      </c>
      <c r="BH646" s="142">
        <f>IF(N646="sníž. přenesená",J646,0)</f>
        <v>0</v>
      </c>
      <c r="BI646" s="142">
        <f>IF(N646="nulová",J646,0)</f>
        <v>0</v>
      </c>
      <c r="BJ646" s="17" t="s">
        <v>87</v>
      </c>
      <c r="BK646" s="142">
        <f>ROUND(I646*H646,2)</f>
        <v>0</v>
      </c>
      <c r="BL646" s="17" t="s">
        <v>359</v>
      </c>
      <c r="BM646" s="141" t="s">
        <v>2130</v>
      </c>
    </row>
    <row r="647" spans="2:65" s="12" customFormat="1" ht="22.5">
      <c r="B647" s="161"/>
      <c r="D647" s="143" t="s">
        <v>1665</v>
      </c>
      <c r="E647" s="162" t="s">
        <v>1</v>
      </c>
      <c r="F647" s="163" t="s">
        <v>1909</v>
      </c>
      <c r="H647" s="162" t="s">
        <v>1</v>
      </c>
      <c r="I647" s="164"/>
      <c r="L647" s="161"/>
      <c r="M647" s="165"/>
      <c r="T647" s="166"/>
      <c r="AT647" s="162" t="s">
        <v>1665</v>
      </c>
      <c r="AU647" s="162" t="s">
        <v>89</v>
      </c>
      <c r="AV647" s="12" t="s">
        <v>87</v>
      </c>
      <c r="AW647" s="12" t="s">
        <v>36</v>
      </c>
      <c r="AX647" s="12" t="s">
        <v>80</v>
      </c>
      <c r="AY647" s="162" t="s">
        <v>248</v>
      </c>
    </row>
    <row r="648" spans="2:65" s="12" customFormat="1">
      <c r="B648" s="161"/>
      <c r="D648" s="143" t="s">
        <v>1665</v>
      </c>
      <c r="E648" s="162" t="s">
        <v>1</v>
      </c>
      <c r="F648" s="163" t="s">
        <v>1928</v>
      </c>
      <c r="H648" s="162" t="s">
        <v>1</v>
      </c>
      <c r="I648" s="164"/>
      <c r="L648" s="161"/>
      <c r="M648" s="165"/>
      <c r="T648" s="166"/>
      <c r="AT648" s="162" t="s">
        <v>1665</v>
      </c>
      <c r="AU648" s="162" t="s">
        <v>89</v>
      </c>
      <c r="AV648" s="12" t="s">
        <v>87</v>
      </c>
      <c r="AW648" s="12" t="s">
        <v>36</v>
      </c>
      <c r="AX648" s="12" t="s">
        <v>80</v>
      </c>
      <c r="AY648" s="162" t="s">
        <v>248</v>
      </c>
    </row>
    <row r="649" spans="2:65" s="13" customFormat="1">
      <c r="B649" s="167"/>
      <c r="D649" s="143" t="s">
        <v>1665</v>
      </c>
      <c r="E649" s="168" t="s">
        <v>1</v>
      </c>
      <c r="F649" s="169" t="s">
        <v>2131</v>
      </c>
      <c r="H649" s="170">
        <v>226.8</v>
      </c>
      <c r="I649" s="171"/>
      <c r="L649" s="167"/>
      <c r="M649" s="172"/>
      <c r="T649" s="173"/>
      <c r="AT649" s="168" t="s">
        <v>1665</v>
      </c>
      <c r="AU649" s="168" t="s">
        <v>89</v>
      </c>
      <c r="AV649" s="13" t="s">
        <v>89</v>
      </c>
      <c r="AW649" s="13" t="s">
        <v>36</v>
      </c>
      <c r="AX649" s="13" t="s">
        <v>80</v>
      </c>
      <c r="AY649" s="168" t="s">
        <v>248</v>
      </c>
    </row>
    <row r="650" spans="2:65" s="14" customFormat="1">
      <c r="B650" s="174"/>
      <c r="D650" s="143" t="s">
        <v>1665</v>
      </c>
      <c r="E650" s="175" t="s">
        <v>1</v>
      </c>
      <c r="F650" s="176" t="s">
        <v>1668</v>
      </c>
      <c r="H650" s="177">
        <v>226.8</v>
      </c>
      <c r="I650" s="178"/>
      <c r="L650" s="174"/>
      <c r="M650" s="179"/>
      <c r="T650" s="180"/>
      <c r="AT650" s="175" t="s">
        <v>1665</v>
      </c>
      <c r="AU650" s="175" t="s">
        <v>89</v>
      </c>
      <c r="AV650" s="14" t="s">
        <v>264</v>
      </c>
      <c r="AW650" s="14" t="s">
        <v>36</v>
      </c>
      <c r="AX650" s="14" t="s">
        <v>87</v>
      </c>
      <c r="AY650" s="175" t="s">
        <v>248</v>
      </c>
    </row>
    <row r="651" spans="2:65" s="1" customFormat="1" ht="49.15" customHeight="1">
      <c r="B651" s="32"/>
      <c r="C651" s="188" t="s">
        <v>641</v>
      </c>
      <c r="D651" s="188" t="s">
        <v>301</v>
      </c>
      <c r="E651" s="189" t="s">
        <v>2132</v>
      </c>
      <c r="F651" s="190" t="s">
        <v>2133</v>
      </c>
      <c r="G651" s="191" t="s">
        <v>1662</v>
      </c>
      <c r="H651" s="192">
        <v>264.33499999999998</v>
      </c>
      <c r="I651" s="193"/>
      <c r="J651" s="194">
        <f>ROUND(I651*H651,2)</f>
        <v>0</v>
      </c>
      <c r="K651" s="190" t="s">
        <v>1663</v>
      </c>
      <c r="L651" s="195"/>
      <c r="M651" s="196" t="s">
        <v>1</v>
      </c>
      <c r="N651" s="197" t="s">
        <v>45</v>
      </c>
      <c r="P651" s="139">
        <f>O651*H651</f>
        <v>0</v>
      </c>
      <c r="Q651" s="139">
        <v>4.1999999999999997E-3</v>
      </c>
      <c r="R651" s="139">
        <f>Q651*H651</f>
        <v>1.1102069999999999</v>
      </c>
      <c r="S651" s="139">
        <v>0</v>
      </c>
      <c r="T651" s="140">
        <f>S651*H651</f>
        <v>0</v>
      </c>
      <c r="AR651" s="141" t="s">
        <v>424</v>
      </c>
      <c r="AT651" s="141" t="s">
        <v>301</v>
      </c>
      <c r="AU651" s="141" t="s">
        <v>89</v>
      </c>
      <c r="AY651" s="17" t="s">
        <v>248</v>
      </c>
      <c r="BE651" s="142">
        <f>IF(N651="základní",J651,0)</f>
        <v>0</v>
      </c>
      <c r="BF651" s="142">
        <f>IF(N651="snížená",J651,0)</f>
        <v>0</v>
      </c>
      <c r="BG651" s="142">
        <f>IF(N651="zákl. přenesená",J651,0)</f>
        <v>0</v>
      </c>
      <c r="BH651" s="142">
        <f>IF(N651="sníž. přenesená",J651,0)</f>
        <v>0</v>
      </c>
      <c r="BI651" s="142">
        <f>IF(N651="nulová",J651,0)</f>
        <v>0</v>
      </c>
      <c r="BJ651" s="17" t="s">
        <v>87</v>
      </c>
      <c r="BK651" s="142">
        <f>ROUND(I651*H651,2)</f>
        <v>0</v>
      </c>
      <c r="BL651" s="17" t="s">
        <v>359</v>
      </c>
      <c r="BM651" s="141" t="s">
        <v>2134</v>
      </c>
    </row>
    <row r="652" spans="2:65" s="12" customFormat="1" ht="22.5">
      <c r="B652" s="161"/>
      <c r="D652" s="143" t="s">
        <v>1665</v>
      </c>
      <c r="E652" s="162" t="s">
        <v>1</v>
      </c>
      <c r="F652" s="163" t="s">
        <v>1909</v>
      </c>
      <c r="H652" s="162" t="s">
        <v>1</v>
      </c>
      <c r="I652" s="164"/>
      <c r="L652" s="161"/>
      <c r="M652" s="165"/>
      <c r="T652" s="166"/>
      <c r="AT652" s="162" t="s">
        <v>1665</v>
      </c>
      <c r="AU652" s="162" t="s">
        <v>89</v>
      </c>
      <c r="AV652" s="12" t="s">
        <v>87</v>
      </c>
      <c r="AW652" s="12" t="s">
        <v>36</v>
      </c>
      <c r="AX652" s="12" t="s">
        <v>80</v>
      </c>
      <c r="AY652" s="162" t="s">
        <v>248</v>
      </c>
    </row>
    <row r="653" spans="2:65" s="12" customFormat="1">
      <c r="B653" s="161"/>
      <c r="D653" s="143" t="s">
        <v>1665</v>
      </c>
      <c r="E653" s="162" t="s">
        <v>1</v>
      </c>
      <c r="F653" s="163" t="s">
        <v>1928</v>
      </c>
      <c r="H653" s="162" t="s">
        <v>1</v>
      </c>
      <c r="I653" s="164"/>
      <c r="L653" s="161"/>
      <c r="M653" s="165"/>
      <c r="T653" s="166"/>
      <c r="AT653" s="162" t="s">
        <v>1665</v>
      </c>
      <c r="AU653" s="162" t="s">
        <v>89</v>
      </c>
      <c r="AV653" s="12" t="s">
        <v>87</v>
      </c>
      <c r="AW653" s="12" t="s">
        <v>36</v>
      </c>
      <c r="AX653" s="12" t="s">
        <v>80</v>
      </c>
      <c r="AY653" s="162" t="s">
        <v>248</v>
      </c>
    </row>
    <row r="654" spans="2:65" s="13" customFormat="1">
      <c r="B654" s="167"/>
      <c r="D654" s="143" t="s">
        <v>1665</v>
      </c>
      <c r="E654" s="168" t="s">
        <v>1</v>
      </c>
      <c r="F654" s="169" t="s">
        <v>2135</v>
      </c>
      <c r="H654" s="170">
        <v>264.33499999999998</v>
      </c>
      <c r="I654" s="171"/>
      <c r="L654" s="167"/>
      <c r="M654" s="172"/>
      <c r="T654" s="173"/>
      <c r="AT654" s="168" t="s">
        <v>1665</v>
      </c>
      <c r="AU654" s="168" t="s">
        <v>89</v>
      </c>
      <c r="AV654" s="13" t="s">
        <v>89</v>
      </c>
      <c r="AW654" s="13" t="s">
        <v>36</v>
      </c>
      <c r="AX654" s="13" t="s">
        <v>80</v>
      </c>
      <c r="AY654" s="168" t="s">
        <v>248</v>
      </c>
    </row>
    <row r="655" spans="2:65" s="14" customFormat="1">
      <c r="B655" s="174"/>
      <c r="D655" s="143" t="s">
        <v>1665</v>
      </c>
      <c r="E655" s="175" t="s">
        <v>1</v>
      </c>
      <c r="F655" s="176" t="s">
        <v>1668</v>
      </c>
      <c r="H655" s="177">
        <v>264.33499999999998</v>
      </c>
      <c r="I655" s="178"/>
      <c r="L655" s="174"/>
      <c r="M655" s="179"/>
      <c r="T655" s="180"/>
      <c r="AT655" s="175" t="s">
        <v>1665</v>
      </c>
      <c r="AU655" s="175" t="s">
        <v>89</v>
      </c>
      <c r="AV655" s="14" t="s">
        <v>264</v>
      </c>
      <c r="AW655" s="14" t="s">
        <v>36</v>
      </c>
      <c r="AX655" s="14" t="s">
        <v>87</v>
      </c>
      <c r="AY655" s="175" t="s">
        <v>248</v>
      </c>
    </row>
    <row r="656" spans="2:65" s="1" customFormat="1" ht="24.2" customHeight="1">
      <c r="B656" s="32"/>
      <c r="C656" s="130" t="s">
        <v>645</v>
      </c>
      <c r="D656" s="130" t="s">
        <v>249</v>
      </c>
      <c r="E656" s="131" t="s">
        <v>2136</v>
      </c>
      <c r="F656" s="132" t="s">
        <v>2137</v>
      </c>
      <c r="G656" s="133" t="s">
        <v>1263</v>
      </c>
      <c r="H656" s="134">
        <v>3.02</v>
      </c>
      <c r="I656" s="135"/>
      <c r="J656" s="136">
        <f>ROUND(I656*H656,2)</f>
        <v>0</v>
      </c>
      <c r="K656" s="132" t="s">
        <v>1663</v>
      </c>
      <c r="L656" s="32"/>
      <c r="M656" s="137" t="s">
        <v>1</v>
      </c>
      <c r="N656" s="138" t="s">
        <v>45</v>
      </c>
      <c r="P656" s="139">
        <f>O656*H656</f>
        <v>0</v>
      </c>
      <c r="Q656" s="139">
        <v>0</v>
      </c>
      <c r="R656" s="139">
        <f>Q656*H656</f>
        <v>0</v>
      </c>
      <c r="S656" s="139">
        <v>0</v>
      </c>
      <c r="T656" s="140">
        <f>S656*H656</f>
        <v>0</v>
      </c>
      <c r="AR656" s="141" t="s">
        <v>359</v>
      </c>
      <c r="AT656" s="141" t="s">
        <v>249</v>
      </c>
      <c r="AU656" s="141" t="s">
        <v>89</v>
      </c>
      <c r="AY656" s="17" t="s">
        <v>248</v>
      </c>
      <c r="BE656" s="142">
        <f>IF(N656="základní",J656,0)</f>
        <v>0</v>
      </c>
      <c r="BF656" s="142">
        <f>IF(N656="snížená",J656,0)</f>
        <v>0</v>
      </c>
      <c r="BG656" s="142">
        <f>IF(N656="zákl. přenesená",J656,0)</f>
        <v>0</v>
      </c>
      <c r="BH656" s="142">
        <f>IF(N656="sníž. přenesená",J656,0)</f>
        <v>0</v>
      </c>
      <c r="BI656" s="142">
        <f>IF(N656="nulová",J656,0)</f>
        <v>0</v>
      </c>
      <c r="BJ656" s="17" t="s">
        <v>87</v>
      </c>
      <c r="BK656" s="142">
        <f>ROUND(I656*H656,2)</f>
        <v>0</v>
      </c>
      <c r="BL656" s="17" t="s">
        <v>359</v>
      </c>
      <c r="BM656" s="141" t="s">
        <v>2138</v>
      </c>
    </row>
    <row r="657" spans="2:65" s="10" customFormat="1" ht="22.9" customHeight="1">
      <c r="B657" s="120"/>
      <c r="D657" s="121" t="s">
        <v>79</v>
      </c>
      <c r="E657" s="155" t="s">
        <v>2139</v>
      </c>
      <c r="F657" s="155" t="s">
        <v>2140</v>
      </c>
      <c r="I657" s="123"/>
      <c r="J657" s="156">
        <f>BK657</f>
        <v>0</v>
      </c>
      <c r="L657" s="120"/>
      <c r="M657" s="125"/>
      <c r="P657" s="126">
        <f>SUM(P658:P675)</f>
        <v>0</v>
      </c>
      <c r="R657" s="126">
        <f>SUM(R658:R675)</f>
        <v>4.7741399999999992</v>
      </c>
      <c r="T657" s="127">
        <f>SUM(T658:T675)</f>
        <v>0</v>
      </c>
      <c r="AR657" s="121" t="s">
        <v>89</v>
      </c>
      <c r="AT657" s="128" t="s">
        <v>79</v>
      </c>
      <c r="AU657" s="128" t="s">
        <v>87</v>
      </c>
      <c r="AY657" s="121" t="s">
        <v>248</v>
      </c>
      <c r="BK657" s="129">
        <f>SUM(BK658:BK675)</f>
        <v>0</v>
      </c>
    </row>
    <row r="658" spans="2:65" s="1" customFormat="1" ht="24.2" customHeight="1">
      <c r="B658" s="32"/>
      <c r="C658" s="130" t="s">
        <v>650</v>
      </c>
      <c r="D658" s="130" t="s">
        <v>249</v>
      </c>
      <c r="E658" s="131" t="s">
        <v>2141</v>
      </c>
      <c r="F658" s="132" t="s">
        <v>2142</v>
      </c>
      <c r="G658" s="133" t="s">
        <v>1662</v>
      </c>
      <c r="H658" s="134">
        <v>226.8</v>
      </c>
      <c r="I658" s="135"/>
      <c r="J658" s="136">
        <f>ROUND(I658*H658,2)</f>
        <v>0</v>
      </c>
      <c r="K658" s="132" t="s">
        <v>1663</v>
      </c>
      <c r="L658" s="32"/>
      <c r="M658" s="137" t="s">
        <v>1</v>
      </c>
      <c r="N658" s="138" t="s">
        <v>45</v>
      </c>
      <c r="P658" s="139">
        <f>O658*H658</f>
        <v>0</v>
      </c>
      <c r="Q658" s="139">
        <v>0</v>
      </c>
      <c r="R658" s="139">
        <f>Q658*H658</f>
        <v>0</v>
      </c>
      <c r="S658" s="139">
        <v>0</v>
      </c>
      <c r="T658" s="140">
        <f>S658*H658</f>
        <v>0</v>
      </c>
      <c r="AR658" s="141" t="s">
        <v>359</v>
      </c>
      <c r="AT658" s="141" t="s">
        <v>249</v>
      </c>
      <c r="AU658" s="141" t="s">
        <v>89</v>
      </c>
      <c r="AY658" s="17" t="s">
        <v>248</v>
      </c>
      <c r="BE658" s="142">
        <f>IF(N658="základní",J658,0)</f>
        <v>0</v>
      </c>
      <c r="BF658" s="142">
        <f>IF(N658="snížená",J658,0)</f>
        <v>0</v>
      </c>
      <c r="BG658" s="142">
        <f>IF(N658="zákl. přenesená",J658,0)</f>
        <v>0</v>
      </c>
      <c r="BH658" s="142">
        <f>IF(N658="sníž. přenesená",J658,0)</f>
        <v>0</v>
      </c>
      <c r="BI658" s="142">
        <f>IF(N658="nulová",J658,0)</f>
        <v>0</v>
      </c>
      <c r="BJ658" s="17" t="s">
        <v>87</v>
      </c>
      <c r="BK658" s="142">
        <f>ROUND(I658*H658,2)</f>
        <v>0</v>
      </c>
      <c r="BL658" s="17" t="s">
        <v>359</v>
      </c>
      <c r="BM658" s="141" t="s">
        <v>2143</v>
      </c>
    </row>
    <row r="659" spans="2:65" s="12" customFormat="1" ht="22.5">
      <c r="B659" s="161"/>
      <c r="D659" s="143" t="s">
        <v>1665</v>
      </c>
      <c r="E659" s="162" t="s">
        <v>1</v>
      </c>
      <c r="F659" s="163" t="s">
        <v>1909</v>
      </c>
      <c r="H659" s="162" t="s">
        <v>1</v>
      </c>
      <c r="I659" s="164"/>
      <c r="L659" s="161"/>
      <c r="M659" s="165"/>
      <c r="T659" s="166"/>
      <c r="AT659" s="162" t="s">
        <v>1665</v>
      </c>
      <c r="AU659" s="162" t="s">
        <v>89</v>
      </c>
      <c r="AV659" s="12" t="s">
        <v>87</v>
      </c>
      <c r="AW659" s="12" t="s">
        <v>36</v>
      </c>
      <c r="AX659" s="12" t="s">
        <v>80</v>
      </c>
      <c r="AY659" s="162" t="s">
        <v>248</v>
      </c>
    </row>
    <row r="660" spans="2:65" s="12" customFormat="1">
      <c r="B660" s="161"/>
      <c r="D660" s="143" t="s">
        <v>1665</v>
      </c>
      <c r="E660" s="162" t="s">
        <v>1</v>
      </c>
      <c r="F660" s="163" t="s">
        <v>1928</v>
      </c>
      <c r="H660" s="162" t="s">
        <v>1</v>
      </c>
      <c r="I660" s="164"/>
      <c r="L660" s="161"/>
      <c r="M660" s="165"/>
      <c r="T660" s="166"/>
      <c r="AT660" s="162" t="s">
        <v>1665</v>
      </c>
      <c r="AU660" s="162" t="s">
        <v>89</v>
      </c>
      <c r="AV660" s="12" t="s">
        <v>87</v>
      </c>
      <c r="AW660" s="12" t="s">
        <v>36</v>
      </c>
      <c r="AX660" s="12" t="s">
        <v>80</v>
      </c>
      <c r="AY660" s="162" t="s">
        <v>248</v>
      </c>
    </row>
    <row r="661" spans="2:65" s="13" customFormat="1" ht="22.5">
      <c r="B661" s="167"/>
      <c r="D661" s="143" t="s">
        <v>1665</v>
      </c>
      <c r="E661" s="168" t="s">
        <v>1</v>
      </c>
      <c r="F661" s="169" t="s">
        <v>2144</v>
      </c>
      <c r="H661" s="170">
        <v>226.8</v>
      </c>
      <c r="I661" s="171"/>
      <c r="L661" s="167"/>
      <c r="M661" s="172"/>
      <c r="T661" s="173"/>
      <c r="AT661" s="168" t="s">
        <v>1665</v>
      </c>
      <c r="AU661" s="168" t="s">
        <v>89</v>
      </c>
      <c r="AV661" s="13" t="s">
        <v>89</v>
      </c>
      <c r="AW661" s="13" t="s">
        <v>36</v>
      </c>
      <c r="AX661" s="13" t="s">
        <v>80</v>
      </c>
      <c r="AY661" s="168" t="s">
        <v>248</v>
      </c>
    </row>
    <row r="662" spans="2:65" s="14" customFormat="1">
      <c r="B662" s="174"/>
      <c r="D662" s="143" t="s">
        <v>1665</v>
      </c>
      <c r="E662" s="175" t="s">
        <v>1</v>
      </c>
      <c r="F662" s="176" t="s">
        <v>1668</v>
      </c>
      <c r="H662" s="177">
        <v>226.8</v>
      </c>
      <c r="I662" s="178"/>
      <c r="L662" s="174"/>
      <c r="M662" s="179"/>
      <c r="T662" s="180"/>
      <c r="AT662" s="175" t="s">
        <v>1665</v>
      </c>
      <c r="AU662" s="175" t="s">
        <v>89</v>
      </c>
      <c r="AV662" s="14" t="s">
        <v>264</v>
      </c>
      <c r="AW662" s="14" t="s">
        <v>36</v>
      </c>
      <c r="AX662" s="14" t="s">
        <v>87</v>
      </c>
      <c r="AY662" s="175" t="s">
        <v>248</v>
      </c>
    </row>
    <row r="663" spans="2:65" s="1" customFormat="1" ht="24.2" customHeight="1">
      <c r="B663" s="32"/>
      <c r="C663" s="188" t="s">
        <v>654</v>
      </c>
      <c r="D663" s="188" t="s">
        <v>301</v>
      </c>
      <c r="E663" s="189" t="s">
        <v>2145</v>
      </c>
      <c r="F663" s="190" t="s">
        <v>2146</v>
      </c>
      <c r="G663" s="191" t="s">
        <v>1662</v>
      </c>
      <c r="H663" s="192">
        <v>476.28</v>
      </c>
      <c r="I663" s="193"/>
      <c r="J663" s="194">
        <f>ROUND(I663*H663,2)</f>
        <v>0</v>
      </c>
      <c r="K663" s="190" t="s">
        <v>1663</v>
      </c>
      <c r="L663" s="195"/>
      <c r="M663" s="196" t="s">
        <v>1</v>
      </c>
      <c r="N663" s="197" t="s">
        <v>45</v>
      </c>
      <c r="P663" s="139">
        <f>O663*H663</f>
        <v>0</v>
      </c>
      <c r="Q663" s="139">
        <v>0.01</v>
      </c>
      <c r="R663" s="139">
        <f>Q663*H663</f>
        <v>4.7627999999999995</v>
      </c>
      <c r="S663" s="139">
        <v>0</v>
      </c>
      <c r="T663" s="140">
        <f>S663*H663</f>
        <v>0</v>
      </c>
      <c r="AR663" s="141" t="s">
        <v>424</v>
      </c>
      <c r="AT663" s="141" t="s">
        <v>301</v>
      </c>
      <c r="AU663" s="141" t="s">
        <v>89</v>
      </c>
      <c r="AY663" s="17" t="s">
        <v>248</v>
      </c>
      <c r="BE663" s="142">
        <f>IF(N663="základní",J663,0)</f>
        <v>0</v>
      </c>
      <c r="BF663" s="142">
        <f>IF(N663="snížená",J663,0)</f>
        <v>0</v>
      </c>
      <c r="BG663" s="142">
        <f>IF(N663="zákl. přenesená",J663,0)</f>
        <v>0</v>
      </c>
      <c r="BH663" s="142">
        <f>IF(N663="sníž. přenesená",J663,0)</f>
        <v>0</v>
      </c>
      <c r="BI663" s="142">
        <f>IF(N663="nulová",J663,0)</f>
        <v>0</v>
      </c>
      <c r="BJ663" s="17" t="s">
        <v>87</v>
      </c>
      <c r="BK663" s="142">
        <f>ROUND(I663*H663,2)</f>
        <v>0</v>
      </c>
      <c r="BL663" s="17" t="s">
        <v>359</v>
      </c>
      <c r="BM663" s="141" t="s">
        <v>2147</v>
      </c>
    </row>
    <row r="664" spans="2:65" s="1" customFormat="1" ht="29.25">
      <c r="B664" s="32"/>
      <c r="D664" s="143" t="s">
        <v>255</v>
      </c>
      <c r="F664" s="144" t="s">
        <v>2148</v>
      </c>
      <c r="I664" s="145"/>
      <c r="L664" s="32"/>
      <c r="M664" s="146"/>
      <c r="T664" s="56"/>
      <c r="AT664" s="17" t="s">
        <v>255</v>
      </c>
      <c r="AU664" s="17" t="s">
        <v>89</v>
      </c>
    </row>
    <row r="665" spans="2:65" s="12" customFormat="1" ht="22.5">
      <c r="B665" s="161"/>
      <c r="D665" s="143" t="s">
        <v>1665</v>
      </c>
      <c r="E665" s="162" t="s">
        <v>1</v>
      </c>
      <c r="F665" s="163" t="s">
        <v>1909</v>
      </c>
      <c r="H665" s="162" t="s">
        <v>1</v>
      </c>
      <c r="I665" s="164"/>
      <c r="L665" s="161"/>
      <c r="M665" s="165"/>
      <c r="T665" s="166"/>
      <c r="AT665" s="162" t="s">
        <v>1665</v>
      </c>
      <c r="AU665" s="162" t="s">
        <v>89</v>
      </c>
      <c r="AV665" s="12" t="s">
        <v>87</v>
      </c>
      <c r="AW665" s="12" t="s">
        <v>36</v>
      </c>
      <c r="AX665" s="12" t="s">
        <v>80</v>
      </c>
      <c r="AY665" s="162" t="s">
        <v>248</v>
      </c>
    </row>
    <row r="666" spans="2:65" s="12" customFormat="1">
      <c r="B666" s="161"/>
      <c r="D666" s="143" t="s">
        <v>1665</v>
      </c>
      <c r="E666" s="162" t="s">
        <v>1</v>
      </c>
      <c r="F666" s="163" t="s">
        <v>1928</v>
      </c>
      <c r="H666" s="162" t="s">
        <v>1</v>
      </c>
      <c r="I666" s="164"/>
      <c r="L666" s="161"/>
      <c r="M666" s="165"/>
      <c r="T666" s="166"/>
      <c r="AT666" s="162" t="s">
        <v>1665</v>
      </c>
      <c r="AU666" s="162" t="s">
        <v>89</v>
      </c>
      <c r="AV666" s="12" t="s">
        <v>87</v>
      </c>
      <c r="AW666" s="12" t="s">
        <v>36</v>
      </c>
      <c r="AX666" s="12" t="s">
        <v>80</v>
      </c>
      <c r="AY666" s="162" t="s">
        <v>248</v>
      </c>
    </row>
    <row r="667" spans="2:65" s="13" customFormat="1" ht="22.5">
      <c r="B667" s="167"/>
      <c r="D667" s="143" t="s">
        <v>1665</v>
      </c>
      <c r="E667" s="168" t="s">
        <v>1</v>
      </c>
      <c r="F667" s="169" t="s">
        <v>2149</v>
      </c>
      <c r="H667" s="170">
        <v>476.28</v>
      </c>
      <c r="I667" s="171"/>
      <c r="L667" s="167"/>
      <c r="M667" s="172"/>
      <c r="T667" s="173"/>
      <c r="AT667" s="168" t="s">
        <v>1665</v>
      </c>
      <c r="AU667" s="168" t="s">
        <v>89</v>
      </c>
      <c r="AV667" s="13" t="s">
        <v>89</v>
      </c>
      <c r="AW667" s="13" t="s">
        <v>36</v>
      </c>
      <c r="AX667" s="13" t="s">
        <v>80</v>
      </c>
      <c r="AY667" s="168" t="s">
        <v>248</v>
      </c>
    </row>
    <row r="668" spans="2:65" s="14" customFormat="1">
      <c r="B668" s="174"/>
      <c r="D668" s="143" t="s">
        <v>1665</v>
      </c>
      <c r="E668" s="175" t="s">
        <v>1</v>
      </c>
      <c r="F668" s="176" t="s">
        <v>1668</v>
      </c>
      <c r="H668" s="177">
        <v>476.28</v>
      </c>
      <c r="I668" s="178"/>
      <c r="L668" s="174"/>
      <c r="M668" s="179"/>
      <c r="T668" s="180"/>
      <c r="AT668" s="175" t="s">
        <v>1665</v>
      </c>
      <c r="AU668" s="175" t="s">
        <v>89</v>
      </c>
      <c r="AV668" s="14" t="s">
        <v>264</v>
      </c>
      <c r="AW668" s="14" t="s">
        <v>36</v>
      </c>
      <c r="AX668" s="14" t="s">
        <v>87</v>
      </c>
      <c r="AY668" s="175" t="s">
        <v>248</v>
      </c>
    </row>
    <row r="669" spans="2:65" s="1" customFormat="1" ht="33" customHeight="1">
      <c r="B669" s="32"/>
      <c r="C669" s="130" t="s">
        <v>659</v>
      </c>
      <c r="D669" s="130" t="s">
        <v>249</v>
      </c>
      <c r="E669" s="131" t="s">
        <v>2150</v>
      </c>
      <c r="F669" s="132" t="s">
        <v>2151</v>
      </c>
      <c r="G669" s="133" t="s">
        <v>1662</v>
      </c>
      <c r="H669" s="134">
        <v>226.8</v>
      </c>
      <c r="I669" s="135"/>
      <c r="J669" s="136">
        <f>ROUND(I669*H669,2)</f>
        <v>0</v>
      </c>
      <c r="K669" s="132" t="s">
        <v>1663</v>
      </c>
      <c r="L669" s="32"/>
      <c r="M669" s="137" t="s">
        <v>1</v>
      </c>
      <c r="N669" s="138" t="s">
        <v>45</v>
      </c>
      <c r="P669" s="139">
        <f>O669*H669</f>
        <v>0</v>
      </c>
      <c r="Q669" s="139">
        <v>5.0000000000000002E-5</v>
      </c>
      <c r="R669" s="139">
        <f>Q669*H669</f>
        <v>1.1340000000000001E-2</v>
      </c>
      <c r="S669" s="139">
        <v>0</v>
      </c>
      <c r="T669" s="140">
        <f>S669*H669</f>
        <v>0</v>
      </c>
      <c r="AR669" s="141" t="s">
        <v>359</v>
      </c>
      <c r="AT669" s="141" t="s">
        <v>249</v>
      </c>
      <c r="AU669" s="141" t="s">
        <v>89</v>
      </c>
      <c r="AY669" s="17" t="s">
        <v>248</v>
      </c>
      <c r="BE669" s="142">
        <f>IF(N669="základní",J669,0)</f>
        <v>0</v>
      </c>
      <c r="BF669" s="142">
        <f>IF(N669="snížená",J669,0)</f>
        <v>0</v>
      </c>
      <c r="BG669" s="142">
        <f>IF(N669="zákl. přenesená",J669,0)</f>
        <v>0</v>
      </c>
      <c r="BH669" s="142">
        <f>IF(N669="sníž. přenesená",J669,0)</f>
        <v>0</v>
      </c>
      <c r="BI669" s="142">
        <f>IF(N669="nulová",J669,0)</f>
        <v>0</v>
      </c>
      <c r="BJ669" s="17" t="s">
        <v>87</v>
      </c>
      <c r="BK669" s="142">
        <f>ROUND(I669*H669,2)</f>
        <v>0</v>
      </c>
      <c r="BL669" s="17" t="s">
        <v>359</v>
      </c>
      <c r="BM669" s="141" t="s">
        <v>2152</v>
      </c>
    </row>
    <row r="670" spans="2:65" s="12" customFormat="1" ht="22.5">
      <c r="B670" s="161"/>
      <c r="D670" s="143" t="s">
        <v>1665</v>
      </c>
      <c r="E670" s="162" t="s">
        <v>1</v>
      </c>
      <c r="F670" s="163" t="s">
        <v>1909</v>
      </c>
      <c r="H670" s="162" t="s">
        <v>1</v>
      </c>
      <c r="I670" s="164"/>
      <c r="L670" s="161"/>
      <c r="M670" s="165"/>
      <c r="T670" s="166"/>
      <c r="AT670" s="162" t="s">
        <v>1665</v>
      </c>
      <c r="AU670" s="162" t="s">
        <v>89</v>
      </c>
      <c r="AV670" s="12" t="s">
        <v>87</v>
      </c>
      <c r="AW670" s="12" t="s">
        <v>36</v>
      </c>
      <c r="AX670" s="12" t="s">
        <v>80</v>
      </c>
      <c r="AY670" s="162" t="s">
        <v>248</v>
      </c>
    </row>
    <row r="671" spans="2:65" s="12" customFormat="1">
      <c r="B671" s="161"/>
      <c r="D671" s="143" t="s">
        <v>1665</v>
      </c>
      <c r="E671" s="162" t="s">
        <v>1</v>
      </c>
      <c r="F671" s="163" t="s">
        <v>1928</v>
      </c>
      <c r="H671" s="162" t="s">
        <v>1</v>
      </c>
      <c r="I671" s="164"/>
      <c r="L671" s="161"/>
      <c r="M671" s="165"/>
      <c r="T671" s="166"/>
      <c r="AT671" s="162" t="s">
        <v>1665</v>
      </c>
      <c r="AU671" s="162" t="s">
        <v>89</v>
      </c>
      <c r="AV671" s="12" t="s">
        <v>87</v>
      </c>
      <c r="AW671" s="12" t="s">
        <v>36</v>
      </c>
      <c r="AX671" s="12" t="s">
        <v>80</v>
      </c>
      <c r="AY671" s="162" t="s">
        <v>248</v>
      </c>
    </row>
    <row r="672" spans="2:65" s="12" customFormat="1" ht="22.5">
      <c r="B672" s="161"/>
      <c r="D672" s="143" t="s">
        <v>1665</v>
      </c>
      <c r="E672" s="162" t="s">
        <v>1</v>
      </c>
      <c r="F672" s="163" t="s">
        <v>2153</v>
      </c>
      <c r="H672" s="162" t="s">
        <v>1</v>
      </c>
      <c r="I672" s="164"/>
      <c r="L672" s="161"/>
      <c r="M672" s="165"/>
      <c r="T672" s="166"/>
      <c r="AT672" s="162" t="s">
        <v>1665</v>
      </c>
      <c r="AU672" s="162" t="s">
        <v>89</v>
      </c>
      <c r="AV672" s="12" t="s">
        <v>87</v>
      </c>
      <c r="AW672" s="12" t="s">
        <v>36</v>
      </c>
      <c r="AX672" s="12" t="s">
        <v>80</v>
      </c>
      <c r="AY672" s="162" t="s">
        <v>248</v>
      </c>
    </row>
    <row r="673" spans="2:65" s="13" customFormat="1" ht="22.5">
      <c r="B673" s="167"/>
      <c r="D673" s="143" t="s">
        <v>1665</v>
      </c>
      <c r="E673" s="168" t="s">
        <v>1</v>
      </c>
      <c r="F673" s="169" t="s">
        <v>2144</v>
      </c>
      <c r="H673" s="170">
        <v>226.8</v>
      </c>
      <c r="I673" s="171"/>
      <c r="L673" s="167"/>
      <c r="M673" s="172"/>
      <c r="T673" s="173"/>
      <c r="AT673" s="168" t="s">
        <v>1665</v>
      </c>
      <c r="AU673" s="168" t="s">
        <v>89</v>
      </c>
      <c r="AV673" s="13" t="s">
        <v>89</v>
      </c>
      <c r="AW673" s="13" t="s">
        <v>36</v>
      </c>
      <c r="AX673" s="13" t="s">
        <v>80</v>
      </c>
      <c r="AY673" s="168" t="s">
        <v>248</v>
      </c>
    </row>
    <row r="674" spans="2:65" s="14" customFormat="1">
      <c r="B674" s="174"/>
      <c r="D674" s="143" t="s">
        <v>1665</v>
      </c>
      <c r="E674" s="175" t="s">
        <v>1</v>
      </c>
      <c r="F674" s="176" t="s">
        <v>1668</v>
      </c>
      <c r="H674" s="177">
        <v>226.8</v>
      </c>
      <c r="I674" s="178"/>
      <c r="L674" s="174"/>
      <c r="M674" s="179"/>
      <c r="T674" s="180"/>
      <c r="AT674" s="175" t="s">
        <v>1665</v>
      </c>
      <c r="AU674" s="175" t="s">
        <v>89</v>
      </c>
      <c r="AV674" s="14" t="s">
        <v>264</v>
      </c>
      <c r="AW674" s="14" t="s">
        <v>36</v>
      </c>
      <c r="AX674" s="14" t="s">
        <v>87</v>
      </c>
      <c r="AY674" s="175" t="s">
        <v>248</v>
      </c>
    </row>
    <row r="675" spans="2:65" s="1" customFormat="1" ht="24.2" customHeight="1">
      <c r="B675" s="32"/>
      <c r="C675" s="130" t="s">
        <v>663</v>
      </c>
      <c r="D675" s="130" t="s">
        <v>249</v>
      </c>
      <c r="E675" s="131" t="s">
        <v>2154</v>
      </c>
      <c r="F675" s="132" t="s">
        <v>2155</v>
      </c>
      <c r="G675" s="133" t="s">
        <v>1263</v>
      </c>
      <c r="H675" s="134">
        <v>4.774</v>
      </c>
      <c r="I675" s="135"/>
      <c r="J675" s="136">
        <f>ROUND(I675*H675,2)</f>
        <v>0</v>
      </c>
      <c r="K675" s="132" t="s">
        <v>1663</v>
      </c>
      <c r="L675" s="32"/>
      <c r="M675" s="137" t="s">
        <v>1</v>
      </c>
      <c r="N675" s="138" t="s">
        <v>45</v>
      </c>
      <c r="P675" s="139">
        <f>O675*H675</f>
        <v>0</v>
      </c>
      <c r="Q675" s="139">
        <v>0</v>
      </c>
      <c r="R675" s="139">
        <f>Q675*H675</f>
        <v>0</v>
      </c>
      <c r="S675" s="139">
        <v>0</v>
      </c>
      <c r="T675" s="140">
        <f>S675*H675</f>
        <v>0</v>
      </c>
      <c r="AR675" s="141" t="s">
        <v>359</v>
      </c>
      <c r="AT675" s="141" t="s">
        <v>249</v>
      </c>
      <c r="AU675" s="141" t="s">
        <v>89</v>
      </c>
      <c r="AY675" s="17" t="s">
        <v>248</v>
      </c>
      <c r="BE675" s="142">
        <f>IF(N675="základní",J675,0)</f>
        <v>0</v>
      </c>
      <c r="BF675" s="142">
        <f>IF(N675="snížená",J675,0)</f>
        <v>0</v>
      </c>
      <c r="BG675" s="142">
        <f>IF(N675="zákl. přenesená",J675,0)</f>
        <v>0</v>
      </c>
      <c r="BH675" s="142">
        <f>IF(N675="sníž. přenesená",J675,0)</f>
        <v>0</v>
      </c>
      <c r="BI675" s="142">
        <f>IF(N675="nulová",J675,0)</f>
        <v>0</v>
      </c>
      <c r="BJ675" s="17" t="s">
        <v>87</v>
      </c>
      <c r="BK675" s="142">
        <f>ROUND(I675*H675,2)</f>
        <v>0</v>
      </c>
      <c r="BL675" s="17" t="s">
        <v>359</v>
      </c>
      <c r="BM675" s="141" t="s">
        <v>2156</v>
      </c>
    </row>
    <row r="676" spans="2:65" s="10" customFormat="1" ht="22.9" customHeight="1">
      <c r="B676" s="120"/>
      <c r="D676" s="121" t="s">
        <v>79</v>
      </c>
      <c r="E676" s="155" t="s">
        <v>2157</v>
      </c>
      <c r="F676" s="155" t="s">
        <v>2158</v>
      </c>
      <c r="I676" s="123"/>
      <c r="J676" s="156">
        <f>BK676</f>
        <v>0</v>
      </c>
      <c r="L676" s="120"/>
      <c r="M676" s="125"/>
      <c r="P676" s="126">
        <f>SUM(P677:P707)</f>
        <v>0</v>
      </c>
      <c r="R676" s="126">
        <f>SUM(R677:R707)</f>
        <v>0.37145</v>
      </c>
      <c r="T676" s="127">
        <f>SUM(T677:T707)</f>
        <v>0</v>
      </c>
      <c r="AR676" s="121" t="s">
        <v>89</v>
      </c>
      <c r="AT676" s="128" t="s">
        <v>79</v>
      </c>
      <c r="AU676" s="128" t="s">
        <v>87</v>
      </c>
      <c r="AY676" s="121" t="s">
        <v>248</v>
      </c>
      <c r="BK676" s="129">
        <f>SUM(BK677:BK707)</f>
        <v>0</v>
      </c>
    </row>
    <row r="677" spans="2:65" s="1" customFormat="1" ht="37.9" customHeight="1">
      <c r="B677" s="32"/>
      <c r="C677" s="130" t="s">
        <v>667</v>
      </c>
      <c r="D677" s="130" t="s">
        <v>249</v>
      </c>
      <c r="E677" s="131" t="s">
        <v>2159</v>
      </c>
      <c r="F677" s="132" t="s">
        <v>2160</v>
      </c>
      <c r="G677" s="133" t="s">
        <v>528</v>
      </c>
      <c r="H677" s="134">
        <v>36</v>
      </c>
      <c r="I677" s="135"/>
      <c r="J677" s="136">
        <f>ROUND(I677*H677,2)</f>
        <v>0</v>
      </c>
      <c r="K677" s="132" t="s">
        <v>1</v>
      </c>
      <c r="L677" s="32"/>
      <c r="M677" s="137" t="s">
        <v>1</v>
      </c>
      <c r="N677" s="138" t="s">
        <v>45</v>
      </c>
      <c r="P677" s="139">
        <f>O677*H677</f>
        <v>0</v>
      </c>
      <c r="Q677" s="139">
        <v>2.8600000000000001E-3</v>
      </c>
      <c r="R677" s="139">
        <f>Q677*H677</f>
        <v>0.10296000000000001</v>
      </c>
      <c r="S677" s="139">
        <v>0</v>
      </c>
      <c r="T677" s="140">
        <f>S677*H677</f>
        <v>0</v>
      </c>
      <c r="AR677" s="141" t="s">
        <v>359</v>
      </c>
      <c r="AT677" s="141" t="s">
        <v>249</v>
      </c>
      <c r="AU677" s="141" t="s">
        <v>89</v>
      </c>
      <c r="AY677" s="17" t="s">
        <v>248</v>
      </c>
      <c r="BE677" s="142">
        <f>IF(N677="základní",J677,0)</f>
        <v>0</v>
      </c>
      <c r="BF677" s="142">
        <f>IF(N677="snížená",J677,0)</f>
        <v>0</v>
      </c>
      <c r="BG677" s="142">
        <f>IF(N677="zákl. přenesená",J677,0)</f>
        <v>0</v>
      </c>
      <c r="BH677" s="142">
        <f>IF(N677="sníž. přenesená",J677,0)</f>
        <v>0</v>
      </c>
      <c r="BI677" s="142">
        <f>IF(N677="nulová",J677,0)</f>
        <v>0</v>
      </c>
      <c r="BJ677" s="17" t="s">
        <v>87</v>
      </c>
      <c r="BK677" s="142">
        <f>ROUND(I677*H677,2)</f>
        <v>0</v>
      </c>
      <c r="BL677" s="17" t="s">
        <v>359</v>
      </c>
      <c r="BM677" s="141" t="s">
        <v>2161</v>
      </c>
    </row>
    <row r="678" spans="2:65" s="1" customFormat="1" ht="87.75">
      <c r="B678" s="32"/>
      <c r="D678" s="143" t="s">
        <v>255</v>
      </c>
      <c r="F678" s="144" t="s">
        <v>2162</v>
      </c>
      <c r="I678" s="145"/>
      <c r="L678" s="32"/>
      <c r="M678" s="146"/>
      <c r="T678" s="56"/>
      <c r="AT678" s="17" t="s">
        <v>255</v>
      </c>
      <c r="AU678" s="17" t="s">
        <v>89</v>
      </c>
    </row>
    <row r="679" spans="2:65" s="12" customFormat="1">
      <c r="B679" s="161"/>
      <c r="D679" s="143" t="s">
        <v>1665</v>
      </c>
      <c r="E679" s="162" t="s">
        <v>1</v>
      </c>
      <c r="F679" s="163" t="s">
        <v>1679</v>
      </c>
      <c r="H679" s="162" t="s">
        <v>1</v>
      </c>
      <c r="I679" s="164"/>
      <c r="L679" s="161"/>
      <c r="M679" s="165"/>
      <c r="T679" s="166"/>
      <c r="AT679" s="162" t="s">
        <v>1665</v>
      </c>
      <c r="AU679" s="162" t="s">
        <v>89</v>
      </c>
      <c r="AV679" s="12" t="s">
        <v>87</v>
      </c>
      <c r="AW679" s="12" t="s">
        <v>36</v>
      </c>
      <c r="AX679" s="12" t="s">
        <v>80</v>
      </c>
      <c r="AY679" s="162" t="s">
        <v>248</v>
      </c>
    </row>
    <row r="680" spans="2:65" s="12" customFormat="1">
      <c r="B680" s="161"/>
      <c r="D680" s="143" t="s">
        <v>1665</v>
      </c>
      <c r="E680" s="162" t="s">
        <v>1</v>
      </c>
      <c r="F680" s="163" t="s">
        <v>2163</v>
      </c>
      <c r="H680" s="162" t="s">
        <v>1</v>
      </c>
      <c r="I680" s="164"/>
      <c r="L680" s="161"/>
      <c r="M680" s="165"/>
      <c r="T680" s="166"/>
      <c r="AT680" s="162" t="s">
        <v>1665</v>
      </c>
      <c r="AU680" s="162" t="s">
        <v>89</v>
      </c>
      <c r="AV680" s="12" t="s">
        <v>87</v>
      </c>
      <c r="AW680" s="12" t="s">
        <v>36</v>
      </c>
      <c r="AX680" s="12" t="s">
        <v>80</v>
      </c>
      <c r="AY680" s="162" t="s">
        <v>248</v>
      </c>
    </row>
    <row r="681" spans="2:65" s="13" customFormat="1" ht="22.5">
      <c r="B681" s="167"/>
      <c r="D681" s="143" t="s">
        <v>1665</v>
      </c>
      <c r="E681" s="168" t="s">
        <v>1</v>
      </c>
      <c r="F681" s="169" t="s">
        <v>2164</v>
      </c>
      <c r="H681" s="170">
        <v>36</v>
      </c>
      <c r="I681" s="171"/>
      <c r="L681" s="167"/>
      <c r="M681" s="172"/>
      <c r="T681" s="173"/>
      <c r="AT681" s="168" t="s">
        <v>1665</v>
      </c>
      <c r="AU681" s="168" t="s">
        <v>89</v>
      </c>
      <c r="AV681" s="13" t="s">
        <v>89</v>
      </c>
      <c r="AW681" s="13" t="s">
        <v>36</v>
      </c>
      <c r="AX681" s="13" t="s">
        <v>80</v>
      </c>
      <c r="AY681" s="168" t="s">
        <v>248</v>
      </c>
    </row>
    <row r="682" spans="2:65" s="14" customFormat="1">
      <c r="B682" s="174"/>
      <c r="D682" s="143" t="s">
        <v>1665</v>
      </c>
      <c r="E682" s="175" t="s">
        <v>1</v>
      </c>
      <c r="F682" s="176" t="s">
        <v>1668</v>
      </c>
      <c r="H682" s="177">
        <v>36</v>
      </c>
      <c r="I682" s="178"/>
      <c r="L682" s="174"/>
      <c r="M682" s="179"/>
      <c r="T682" s="180"/>
      <c r="AT682" s="175" t="s">
        <v>1665</v>
      </c>
      <c r="AU682" s="175" t="s">
        <v>89</v>
      </c>
      <c r="AV682" s="14" t="s">
        <v>264</v>
      </c>
      <c r="AW682" s="14" t="s">
        <v>36</v>
      </c>
      <c r="AX682" s="14" t="s">
        <v>87</v>
      </c>
      <c r="AY682" s="175" t="s">
        <v>248</v>
      </c>
    </row>
    <row r="683" spans="2:65" s="1" customFormat="1" ht="44.25" customHeight="1">
      <c r="B683" s="32"/>
      <c r="C683" s="130" t="s">
        <v>671</v>
      </c>
      <c r="D683" s="130" t="s">
        <v>249</v>
      </c>
      <c r="E683" s="131" t="s">
        <v>2165</v>
      </c>
      <c r="F683" s="132" t="s">
        <v>2166</v>
      </c>
      <c r="G683" s="133" t="s">
        <v>1839</v>
      </c>
      <c r="H683" s="134">
        <v>2</v>
      </c>
      <c r="I683" s="135"/>
      <c r="J683" s="136">
        <f>ROUND(I683*H683,2)</f>
        <v>0</v>
      </c>
      <c r="K683" s="132" t="s">
        <v>1</v>
      </c>
      <c r="L683" s="32"/>
      <c r="M683" s="137" t="s">
        <v>1</v>
      </c>
      <c r="N683" s="138" t="s">
        <v>45</v>
      </c>
      <c r="P683" s="139">
        <f>O683*H683</f>
        <v>0</v>
      </c>
      <c r="Q683" s="139">
        <v>2.9180000000000001E-2</v>
      </c>
      <c r="R683" s="139">
        <f>Q683*H683</f>
        <v>5.8360000000000002E-2</v>
      </c>
      <c r="S683" s="139">
        <v>0</v>
      </c>
      <c r="T683" s="140">
        <f>S683*H683</f>
        <v>0</v>
      </c>
      <c r="AR683" s="141" t="s">
        <v>359</v>
      </c>
      <c r="AT683" s="141" t="s">
        <v>249</v>
      </c>
      <c r="AU683" s="141" t="s">
        <v>89</v>
      </c>
      <c r="AY683" s="17" t="s">
        <v>248</v>
      </c>
      <c r="BE683" s="142">
        <f>IF(N683="základní",J683,0)</f>
        <v>0</v>
      </c>
      <c r="BF683" s="142">
        <f>IF(N683="snížená",J683,0)</f>
        <v>0</v>
      </c>
      <c r="BG683" s="142">
        <f>IF(N683="zákl. přenesená",J683,0)</f>
        <v>0</v>
      </c>
      <c r="BH683" s="142">
        <f>IF(N683="sníž. přenesená",J683,0)</f>
        <v>0</v>
      </c>
      <c r="BI683" s="142">
        <f>IF(N683="nulová",J683,0)</f>
        <v>0</v>
      </c>
      <c r="BJ683" s="17" t="s">
        <v>87</v>
      </c>
      <c r="BK683" s="142">
        <f>ROUND(I683*H683,2)</f>
        <v>0</v>
      </c>
      <c r="BL683" s="17" t="s">
        <v>359</v>
      </c>
      <c r="BM683" s="141" t="s">
        <v>2167</v>
      </c>
    </row>
    <row r="684" spans="2:65" s="1" customFormat="1" ht="87.75">
      <c r="B684" s="32"/>
      <c r="D684" s="143" t="s">
        <v>255</v>
      </c>
      <c r="F684" s="144" t="s">
        <v>2168</v>
      </c>
      <c r="I684" s="145"/>
      <c r="L684" s="32"/>
      <c r="M684" s="146"/>
      <c r="T684" s="56"/>
      <c r="AT684" s="17" t="s">
        <v>255</v>
      </c>
      <c r="AU684" s="17" t="s">
        <v>89</v>
      </c>
    </row>
    <row r="685" spans="2:65" s="12" customFormat="1">
      <c r="B685" s="161"/>
      <c r="D685" s="143" t="s">
        <v>1665</v>
      </c>
      <c r="E685" s="162" t="s">
        <v>1</v>
      </c>
      <c r="F685" s="163" t="s">
        <v>1679</v>
      </c>
      <c r="H685" s="162" t="s">
        <v>1</v>
      </c>
      <c r="I685" s="164"/>
      <c r="L685" s="161"/>
      <c r="M685" s="165"/>
      <c r="T685" s="166"/>
      <c r="AT685" s="162" t="s">
        <v>1665</v>
      </c>
      <c r="AU685" s="162" t="s">
        <v>89</v>
      </c>
      <c r="AV685" s="12" t="s">
        <v>87</v>
      </c>
      <c r="AW685" s="12" t="s">
        <v>36</v>
      </c>
      <c r="AX685" s="12" t="s">
        <v>80</v>
      </c>
      <c r="AY685" s="162" t="s">
        <v>248</v>
      </c>
    </row>
    <row r="686" spans="2:65" s="12" customFormat="1">
      <c r="B686" s="161"/>
      <c r="D686" s="143" t="s">
        <v>1665</v>
      </c>
      <c r="E686" s="162" t="s">
        <v>1</v>
      </c>
      <c r="F686" s="163" t="s">
        <v>2163</v>
      </c>
      <c r="H686" s="162" t="s">
        <v>1</v>
      </c>
      <c r="I686" s="164"/>
      <c r="L686" s="161"/>
      <c r="M686" s="165"/>
      <c r="T686" s="166"/>
      <c r="AT686" s="162" t="s">
        <v>1665</v>
      </c>
      <c r="AU686" s="162" t="s">
        <v>89</v>
      </c>
      <c r="AV686" s="12" t="s">
        <v>87</v>
      </c>
      <c r="AW686" s="12" t="s">
        <v>36</v>
      </c>
      <c r="AX686" s="12" t="s">
        <v>80</v>
      </c>
      <c r="AY686" s="162" t="s">
        <v>248</v>
      </c>
    </row>
    <row r="687" spans="2:65" s="13" customFormat="1" ht="22.5">
      <c r="B687" s="167"/>
      <c r="D687" s="143" t="s">
        <v>1665</v>
      </c>
      <c r="E687" s="168" t="s">
        <v>1</v>
      </c>
      <c r="F687" s="169" t="s">
        <v>2169</v>
      </c>
      <c r="H687" s="170">
        <v>2</v>
      </c>
      <c r="I687" s="171"/>
      <c r="L687" s="167"/>
      <c r="M687" s="172"/>
      <c r="T687" s="173"/>
      <c r="AT687" s="168" t="s">
        <v>1665</v>
      </c>
      <c r="AU687" s="168" t="s">
        <v>89</v>
      </c>
      <c r="AV687" s="13" t="s">
        <v>89</v>
      </c>
      <c r="AW687" s="13" t="s">
        <v>36</v>
      </c>
      <c r="AX687" s="13" t="s">
        <v>80</v>
      </c>
      <c r="AY687" s="168" t="s">
        <v>248</v>
      </c>
    </row>
    <row r="688" spans="2:65" s="14" customFormat="1">
      <c r="B688" s="174"/>
      <c r="D688" s="143" t="s">
        <v>1665</v>
      </c>
      <c r="E688" s="175" t="s">
        <v>1</v>
      </c>
      <c r="F688" s="176" t="s">
        <v>1668</v>
      </c>
      <c r="H688" s="177">
        <v>2</v>
      </c>
      <c r="I688" s="178"/>
      <c r="L688" s="174"/>
      <c r="M688" s="179"/>
      <c r="T688" s="180"/>
      <c r="AT688" s="175" t="s">
        <v>1665</v>
      </c>
      <c r="AU688" s="175" t="s">
        <v>89</v>
      </c>
      <c r="AV688" s="14" t="s">
        <v>264</v>
      </c>
      <c r="AW688" s="14" t="s">
        <v>36</v>
      </c>
      <c r="AX688" s="14" t="s">
        <v>87</v>
      </c>
      <c r="AY688" s="175" t="s">
        <v>248</v>
      </c>
    </row>
    <row r="689" spans="2:65" s="1" customFormat="1" ht="44.25" customHeight="1">
      <c r="B689" s="32"/>
      <c r="C689" s="130" t="s">
        <v>675</v>
      </c>
      <c r="D689" s="130" t="s">
        <v>249</v>
      </c>
      <c r="E689" s="131" t="s">
        <v>2170</v>
      </c>
      <c r="F689" s="132" t="s">
        <v>2171</v>
      </c>
      <c r="G689" s="133" t="s">
        <v>1839</v>
      </c>
      <c r="H689" s="134">
        <v>2</v>
      </c>
      <c r="I689" s="135"/>
      <c r="J689" s="136">
        <f>ROUND(I689*H689,2)</f>
        <v>0</v>
      </c>
      <c r="K689" s="132" t="s">
        <v>1</v>
      </c>
      <c r="L689" s="32"/>
      <c r="M689" s="137" t="s">
        <v>1</v>
      </c>
      <c r="N689" s="138" t="s">
        <v>45</v>
      </c>
      <c r="P689" s="139">
        <f>O689*H689</f>
        <v>0</v>
      </c>
      <c r="Q689" s="139">
        <v>1.222E-2</v>
      </c>
      <c r="R689" s="139">
        <f>Q689*H689</f>
        <v>2.444E-2</v>
      </c>
      <c r="S689" s="139">
        <v>0</v>
      </c>
      <c r="T689" s="140">
        <f>S689*H689</f>
        <v>0</v>
      </c>
      <c r="AR689" s="141" t="s">
        <v>359</v>
      </c>
      <c r="AT689" s="141" t="s">
        <v>249</v>
      </c>
      <c r="AU689" s="141" t="s">
        <v>89</v>
      </c>
      <c r="AY689" s="17" t="s">
        <v>248</v>
      </c>
      <c r="BE689" s="142">
        <f>IF(N689="základní",J689,0)</f>
        <v>0</v>
      </c>
      <c r="BF689" s="142">
        <f>IF(N689="snížená",J689,0)</f>
        <v>0</v>
      </c>
      <c r="BG689" s="142">
        <f>IF(N689="zákl. přenesená",J689,0)</f>
        <v>0</v>
      </c>
      <c r="BH689" s="142">
        <f>IF(N689="sníž. přenesená",J689,0)</f>
        <v>0</v>
      </c>
      <c r="BI689" s="142">
        <f>IF(N689="nulová",J689,0)</f>
        <v>0</v>
      </c>
      <c r="BJ689" s="17" t="s">
        <v>87</v>
      </c>
      <c r="BK689" s="142">
        <f>ROUND(I689*H689,2)</f>
        <v>0</v>
      </c>
      <c r="BL689" s="17" t="s">
        <v>359</v>
      </c>
      <c r="BM689" s="141" t="s">
        <v>2172</v>
      </c>
    </row>
    <row r="690" spans="2:65" s="1" customFormat="1" ht="97.5">
      <c r="B690" s="32"/>
      <c r="D690" s="143" t="s">
        <v>255</v>
      </c>
      <c r="F690" s="144" t="s">
        <v>2173</v>
      </c>
      <c r="I690" s="145"/>
      <c r="L690" s="32"/>
      <c r="M690" s="146"/>
      <c r="T690" s="56"/>
      <c r="AT690" s="17" t="s">
        <v>255</v>
      </c>
      <c r="AU690" s="17" t="s">
        <v>89</v>
      </c>
    </row>
    <row r="691" spans="2:65" s="12" customFormat="1">
      <c r="B691" s="161"/>
      <c r="D691" s="143" t="s">
        <v>1665</v>
      </c>
      <c r="E691" s="162" t="s">
        <v>1</v>
      </c>
      <c r="F691" s="163" t="s">
        <v>1679</v>
      </c>
      <c r="H691" s="162" t="s">
        <v>1</v>
      </c>
      <c r="I691" s="164"/>
      <c r="L691" s="161"/>
      <c r="M691" s="165"/>
      <c r="T691" s="166"/>
      <c r="AT691" s="162" t="s">
        <v>1665</v>
      </c>
      <c r="AU691" s="162" t="s">
        <v>89</v>
      </c>
      <c r="AV691" s="12" t="s">
        <v>87</v>
      </c>
      <c r="AW691" s="12" t="s">
        <v>36</v>
      </c>
      <c r="AX691" s="12" t="s">
        <v>80</v>
      </c>
      <c r="AY691" s="162" t="s">
        <v>248</v>
      </c>
    </row>
    <row r="692" spans="2:65" s="12" customFormat="1">
      <c r="B692" s="161"/>
      <c r="D692" s="143" t="s">
        <v>1665</v>
      </c>
      <c r="E692" s="162" t="s">
        <v>1</v>
      </c>
      <c r="F692" s="163" t="s">
        <v>2163</v>
      </c>
      <c r="H692" s="162" t="s">
        <v>1</v>
      </c>
      <c r="I692" s="164"/>
      <c r="L692" s="161"/>
      <c r="M692" s="165"/>
      <c r="T692" s="166"/>
      <c r="AT692" s="162" t="s">
        <v>1665</v>
      </c>
      <c r="AU692" s="162" t="s">
        <v>89</v>
      </c>
      <c r="AV692" s="12" t="s">
        <v>87</v>
      </c>
      <c r="AW692" s="12" t="s">
        <v>36</v>
      </c>
      <c r="AX692" s="12" t="s">
        <v>80</v>
      </c>
      <c r="AY692" s="162" t="s">
        <v>248</v>
      </c>
    </row>
    <row r="693" spans="2:65" s="13" customFormat="1" ht="33.75">
      <c r="B693" s="167"/>
      <c r="D693" s="143" t="s">
        <v>1665</v>
      </c>
      <c r="E693" s="168" t="s">
        <v>1</v>
      </c>
      <c r="F693" s="169" t="s">
        <v>2174</v>
      </c>
      <c r="H693" s="170">
        <v>2</v>
      </c>
      <c r="I693" s="171"/>
      <c r="L693" s="167"/>
      <c r="M693" s="172"/>
      <c r="T693" s="173"/>
      <c r="AT693" s="168" t="s">
        <v>1665</v>
      </c>
      <c r="AU693" s="168" t="s">
        <v>89</v>
      </c>
      <c r="AV693" s="13" t="s">
        <v>89</v>
      </c>
      <c r="AW693" s="13" t="s">
        <v>36</v>
      </c>
      <c r="AX693" s="13" t="s">
        <v>80</v>
      </c>
      <c r="AY693" s="168" t="s">
        <v>248</v>
      </c>
    </row>
    <row r="694" spans="2:65" s="14" customFormat="1">
      <c r="B694" s="174"/>
      <c r="D694" s="143" t="s">
        <v>1665</v>
      </c>
      <c r="E694" s="175" t="s">
        <v>1</v>
      </c>
      <c r="F694" s="176" t="s">
        <v>1668</v>
      </c>
      <c r="H694" s="177">
        <v>2</v>
      </c>
      <c r="I694" s="178"/>
      <c r="L694" s="174"/>
      <c r="M694" s="179"/>
      <c r="T694" s="180"/>
      <c r="AT694" s="175" t="s">
        <v>1665</v>
      </c>
      <c r="AU694" s="175" t="s">
        <v>89</v>
      </c>
      <c r="AV694" s="14" t="s">
        <v>264</v>
      </c>
      <c r="AW694" s="14" t="s">
        <v>36</v>
      </c>
      <c r="AX694" s="14" t="s">
        <v>87</v>
      </c>
      <c r="AY694" s="175" t="s">
        <v>248</v>
      </c>
    </row>
    <row r="695" spans="2:65" s="1" customFormat="1" ht="33" customHeight="1">
      <c r="B695" s="32"/>
      <c r="C695" s="130" t="s">
        <v>679</v>
      </c>
      <c r="D695" s="130" t="s">
        <v>249</v>
      </c>
      <c r="E695" s="131" t="s">
        <v>2175</v>
      </c>
      <c r="F695" s="132" t="s">
        <v>2176</v>
      </c>
      <c r="G695" s="133" t="s">
        <v>1839</v>
      </c>
      <c r="H695" s="134">
        <v>1</v>
      </c>
      <c r="I695" s="135"/>
      <c r="J695" s="136">
        <f>ROUND(I695*H695,2)</f>
        <v>0</v>
      </c>
      <c r="K695" s="132" t="s">
        <v>1</v>
      </c>
      <c r="L695" s="32"/>
      <c r="M695" s="137" t="s">
        <v>1</v>
      </c>
      <c r="N695" s="138" t="s">
        <v>45</v>
      </c>
      <c r="P695" s="139">
        <f>O695*H695</f>
        <v>0</v>
      </c>
      <c r="Q695" s="139">
        <v>9.9290000000000003E-2</v>
      </c>
      <c r="R695" s="139">
        <f>Q695*H695</f>
        <v>9.9290000000000003E-2</v>
      </c>
      <c r="S695" s="139">
        <v>0</v>
      </c>
      <c r="T695" s="140">
        <f>S695*H695</f>
        <v>0</v>
      </c>
      <c r="AR695" s="141" t="s">
        <v>359</v>
      </c>
      <c r="AT695" s="141" t="s">
        <v>249</v>
      </c>
      <c r="AU695" s="141" t="s">
        <v>89</v>
      </c>
      <c r="AY695" s="17" t="s">
        <v>248</v>
      </c>
      <c r="BE695" s="142">
        <f>IF(N695="základní",J695,0)</f>
        <v>0</v>
      </c>
      <c r="BF695" s="142">
        <f>IF(N695="snížená",J695,0)</f>
        <v>0</v>
      </c>
      <c r="BG695" s="142">
        <f>IF(N695="zákl. přenesená",J695,0)</f>
        <v>0</v>
      </c>
      <c r="BH695" s="142">
        <f>IF(N695="sníž. přenesená",J695,0)</f>
        <v>0</v>
      </c>
      <c r="BI695" s="142">
        <f>IF(N695="nulová",J695,0)</f>
        <v>0</v>
      </c>
      <c r="BJ695" s="17" t="s">
        <v>87</v>
      </c>
      <c r="BK695" s="142">
        <f>ROUND(I695*H695,2)</f>
        <v>0</v>
      </c>
      <c r="BL695" s="17" t="s">
        <v>359</v>
      </c>
      <c r="BM695" s="141" t="s">
        <v>2177</v>
      </c>
    </row>
    <row r="696" spans="2:65" s="1" customFormat="1" ht="87.75">
      <c r="B696" s="32"/>
      <c r="D696" s="143" t="s">
        <v>255</v>
      </c>
      <c r="F696" s="144" t="s">
        <v>2178</v>
      </c>
      <c r="I696" s="145"/>
      <c r="L696" s="32"/>
      <c r="M696" s="146"/>
      <c r="T696" s="56"/>
      <c r="AT696" s="17" t="s">
        <v>255</v>
      </c>
      <c r="AU696" s="17" t="s">
        <v>89</v>
      </c>
    </row>
    <row r="697" spans="2:65" s="12" customFormat="1">
      <c r="B697" s="161"/>
      <c r="D697" s="143" t="s">
        <v>1665</v>
      </c>
      <c r="E697" s="162" t="s">
        <v>1</v>
      </c>
      <c r="F697" s="163" t="s">
        <v>1679</v>
      </c>
      <c r="H697" s="162" t="s">
        <v>1</v>
      </c>
      <c r="I697" s="164"/>
      <c r="L697" s="161"/>
      <c r="M697" s="165"/>
      <c r="T697" s="166"/>
      <c r="AT697" s="162" t="s">
        <v>1665</v>
      </c>
      <c r="AU697" s="162" t="s">
        <v>89</v>
      </c>
      <c r="AV697" s="12" t="s">
        <v>87</v>
      </c>
      <c r="AW697" s="12" t="s">
        <v>36</v>
      </c>
      <c r="AX697" s="12" t="s">
        <v>80</v>
      </c>
      <c r="AY697" s="162" t="s">
        <v>248</v>
      </c>
    </row>
    <row r="698" spans="2:65" s="12" customFormat="1">
      <c r="B698" s="161"/>
      <c r="D698" s="143" t="s">
        <v>1665</v>
      </c>
      <c r="E698" s="162" t="s">
        <v>1</v>
      </c>
      <c r="F698" s="163" t="s">
        <v>2163</v>
      </c>
      <c r="H698" s="162" t="s">
        <v>1</v>
      </c>
      <c r="I698" s="164"/>
      <c r="L698" s="161"/>
      <c r="M698" s="165"/>
      <c r="T698" s="166"/>
      <c r="AT698" s="162" t="s">
        <v>1665</v>
      </c>
      <c r="AU698" s="162" t="s">
        <v>89</v>
      </c>
      <c r="AV698" s="12" t="s">
        <v>87</v>
      </c>
      <c r="AW698" s="12" t="s">
        <v>36</v>
      </c>
      <c r="AX698" s="12" t="s">
        <v>80</v>
      </c>
      <c r="AY698" s="162" t="s">
        <v>248</v>
      </c>
    </row>
    <row r="699" spans="2:65" s="13" customFormat="1">
      <c r="B699" s="167"/>
      <c r="D699" s="143" t="s">
        <v>1665</v>
      </c>
      <c r="E699" s="168" t="s">
        <v>1</v>
      </c>
      <c r="F699" s="169" t="s">
        <v>2179</v>
      </c>
      <c r="H699" s="170">
        <v>1</v>
      </c>
      <c r="I699" s="171"/>
      <c r="L699" s="167"/>
      <c r="M699" s="172"/>
      <c r="T699" s="173"/>
      <c r="AT699" s="168" t="s">
        <v>1665</v>
      </c>
      <c r="AU699" s="168" t="s">
        <v>89</v>
      </c>
      <c r="AV699" s="13" t="s">
        <v>89</v>
      </c>
      <c r="AW699" s="13" t="s">
        <v>36</v>
      </c>
      <c r="AX699" s="13" t="s">
        <v>80</v>
      </c>
      <c r="AY699" s="168" t="s">
        <v>248</v>
      </c>
    </row>
    <row r="700" spans="2:65" s="14" customFormat="1">
      <c r="B700" s="174"/>
      <c r="D700" s="143" t="s">
        <v>1665</v>
      </c>
      <c r="E700" s="175" t="s">
        <v>1</v>
      </c>
      <c r="F700" s="176" t="s">
        <v>1668</v>
      </c>
      <c r="H700" s="177">
        <v>1</v>
      </c>
      <c r="I700" s="178"/>
      <c r="L700" s="174"/>
      <c r="M700" s="179"/>
      <c r="T700" s="180"/>
      <c r="AT700" s="175" t="s">
        <v>1665</v>
      </c>
      <c r="AU700" s="175" t="s">
        <v>89</v>
      </c>
      <c r="AV700" s="14" t="s">
        <v>264</v>
      </c>
      <c r="AW700" s="14" t="s">
        <v>36</v>
      </c>
      <c r="AX700" s="14" t="s">
        <v>87</v>
      </c>
      <c r="AY700" s="175" t="s">
        <v>248</v>
      </c>
    </row>
    <row r="701" spans="2:65" s="1" customFormat="1" ht="37.9" customHeight="1">
      <c r="B701" s="32"/>
      <c r="C701" s="130" t="s">
        <v>684</v>
      </c>
      <c r="D701" s="130" t="s">
        <v>249</v>
      </c>
      <c r="E701" s="131" t="s">
        <v>2180</v>
      </c>
      <c r="F701" s="132" t="s">
        <v>2181</v>
      </c>
      <c r="G701" s="133" t="s">
        <v>528</v>
      </c>
      <c r="H701" s="134">
        <v>36</v>
      </c>
      <c r="I701" s="135"/>
      <c r="J701" s="136">
        <f>ROUND(I701*H701,2)</f>
        <v>0</v>
      </c>
      <c r="K701" s="132" t="s">
        <v>1</v>
      </c>
      <c r="L701" s="32"/>
      <c r="M701" s="137" t="s">
        <v>1</v>
      </c>
      <c r="N701" s="138" t="s">
        <v>45</v>
      </c>
      <c r="P701" s="139">
        <f>O701*H701</f>
        <v>0</v>
      </c>
      <c r="Q701" s="139">
        <v>2.3999999999999998E-3</v>
      </c>
      <c r="R701" s="139">
        <f>Q701*H701</f>
        <v>8.6399999999999991E-2</v>
      </c>
      <c r="S701" s="139">
        <v>0</v>
      </c>
      <c r="T701" s="140">
        <f>S701*H701</f>
        <v>0</v>
      </c>
      <c r="AR701" s="141" t="s">
        <v>359</v>
      </c>
      <c r="AT701" s="141" t="s">
        <v>249</v>
      </c>
      <c r="AU701" s="141" t="s">
        <v>89</v>
      </c>
      <c r="AY701" s="17" t="s">
        <v>248</v>
      </c>
      <c r="BE701" s="142">
        <f>IF(N701="základní",J701,0)</f>
        <v>0</v>
      </c>
      <c r="BF701" s="142">
        <f>IF(N701="snížená",J701,0)</f>
        <v>0</v>
      </c>
      <c r="BG701" s="142">
        <f>IF(N701="zákl. přenesená",J701,0)</f>
        <v>0</v>
      </c>
      <c r="BH701" s="142">
        <f>IF(N701="sníž. přenesená",J701,0)</f>
        <v>0</v>
      </c>
      <c r="BI701" s="142">
        <f>IF(N701="nulová",J701,0)</f>
        <v>0</v>
      </c>
      <c r="BJ701" s="17" t="s">
        <v>87</v>
      </c>
      <c r="BK701" s="142">
        <f>ROUND(I701*H701,2)</f>
        <v>0</v>
      </c>
      <c r="BL701" s="17" t="s">
        <v>359</v>
      </c>
      <c r="BM701" s="141" t="s">
        <v>2182</v>
      </c>
    </row>
    <row r="702" spans="2:65" s="1" customFormat="1" ht="117">
      <c r="B702" s="32"/>
      <c r="D702" s="143" t="s">
        <v>255</v>
      </c>
      <c r="F702" s="144" t="s">
        <v>2183</v>
      </c>
      <c r="I702" s="145"/>
      <c r="L702" s="32"/>
      <c r="M702" s="146"/>
      <c r="T702" s="56"/>
      <c r="AT702" s="17" t="s">
        <v>255</v>
      </c>
      <c r="AU702" s="17" t="s">
        <v>89</v>
      </c>
    </row>
    <row r="703" spans="2:65" s="12" customFormat="1">
      <c r="B703" s="161"/>
      <c r="D703" s="143" t="s">
        <v>1665</v>
      </c>
      <c r="E703" s="162" t="s">
        <v>1</v>
      </c>
      <c r="F703" s="163" t="s">
        <v>1679</v>
      </c>
      <c r="H703" s="162" t="s">
        <v>1</v>
      </c>
      <c r="I703" s="164"/>
      <c r="L703" s="161"/>
      <c r="M703" s="165"/>
      <c r="T703" s="166"/>
      <c r="AT703" s="162" t="s">
        <v>1665</v>
      </c>
      <c r="AU703" s="162" t="s">
        <v>89</v>
      </c>
      <c r="AV703" s="12" t="s">
        <v>87</v>
      </c>
      <c r="AW703" s="12" t="s">
        <v>36</v>
      </c>
      <c r="AX703" s="12" t="s">
        <v>80</v>
      </c>
      <c r="AY703" s="162" t="s">
        <v>248</v>
      </c>
    </row>
    <row r="704" spans="2:65" s="12" customFormat="1">
      <c r="B704" s="161"/>
      <c r="D704" s="143" t="s">
        <v>1665</v>
      </c>
      <c r="E704" s="162" t="s">
        <v>1</v>
      </c>
      <c r="F704" s="163" t="s">
        <v>2163</v>
      </c>
      <c r="H704" s="162" t="s">
        <v>1</v>
      </c>
      <c r="I704" s="164"/>
      <c r="L704" s="161"/>
      <c r="M704" s="165"/>
      <c r="T704" s="166"/>
      <c r="AT704" s="162" t="s">
        <v>1665</v>
      </c>
      <c r="AU704" s="162" t="s">
        <v>89</v>
      </c>
      <c r="AV704" s="12" t="s">
        <v>87</v>
      </c>
      <c r="AW704" s="12" t="s">
        <v>36</v>
      </c>
      <c r="AX704" s="12" t="s">
        <v>80</v>
      </c>
      <c r="AY704" s="162" t="s">
        <v>248</v>
      </c>
    </row>
    <row r="705" spans="2:65" s="13" customFormat="1">
      <c r="B705" s="167"/>
      <c r="D705" s="143" t="s">
        <v>1665</v>
      </c>
      <c r="E705" s="168" t="s">
        <v>1</v>
      </c>
      <c r="F705" s="169" t="s">
        <v>2184</v>
      </c>
      <c r="H705" s="170">
        <v>36</v>
      </c>
      <c r="I705" s="171"/>
      <c r="L705" s="167"/>
      <c r="M705" s="172"/>
      <c r="T705" s="173"/>
      <c r="AT705" s="168" t="s">
        <v>1665</v>
      </c>
      <c r="AU705" s="168" t="s">
        <v>89</v>
      </c>
      <c r="AV705" s="13" t="s">
        <v>89</v>
      </c>
      <c r="AW705" s="13" t="s">
        <v>36</v>
      </c>
      <c r="AX705" s="13" t="s">
        <v>80</v>
      </c>
      <c r="AY705" s="168" t="s">
        <v>248</v>
      </c>
    </row>
    <row r="706" spans="2:65" s="14" customFormat="1">
      <c r="B706" s="174"/>
      <c r="D706" s="143" t="s">
        <v>1665</v>
      </c>
      <c r="E706" s="175" t="s">
        <v>1</v>
      </c>
      <c r="F706" s="176" t="s">
        <v>1668</v>
      </c>
      <c r="H706" s="177">
        <v>36</v>
      </c>
      <c r="I706" s="178"/>
      <c r="L706" s="174"/>
      <c r="M706" s="179"/>
      <c r="T706" s="180"/>
      <c r="AT706" s="175" t="s">
        <v>1665</v>
      </c>
      <c r="AU706" s="175" t="s">
        <v>89</v>
      </c>
      <c r="AV706" s="14" t="s">
        <v>264</v>
      </c>
      <c r="AW706" s="14" t="s">
        <v>36</v>
      </c>
      <c r="AX706" s="14" t="s">
        <v>87</v>
      </c>
      <c r="AY706" s="175" t="s">
        <v>248</v>
      </c>
    </row>
    <row r="707" spans="2:65" s="1" customFormat="1" ht="24.2" customHeight="1">
      <c r="B707" s="32"/>
      <c r="C707" s="130" t="s">
        <v>688</v>
      </c>
      <c r="D707" s="130" t="s">
        <v>249</v>
      </c>
      <c r="E707" s="131" t="s">
        <v>2185</v>
      </c>
      <c r="F707" s="132" t="s">
        <v>2186</v>
      </c>
      <c r="G707" s="133" t="s">
        <v>1263</v>
      </c>
      <c r="H707" s="134">
        <v>0.371</v>
      </c>
      <c r="I707" s="135"/>
      <c r="J707" s="136">
        <f>ROUND(I707*H707,2)</f>
        <v>0</v>
      </c>
      <c r="K707" s="132" t="s">
        <v>1663</v>
      </c>
      <c r="L707" s="32"/>
      <c r="M707" s="137" t="s">
        <v>1</v>
      </c>
      <c r="N707" s="138" t="s">
        <v>45</v>
      </c>
      <c r="P707" s="139">
        <f>O707*H707</f>
        <v>0</v>
      </c>
      <c r="Q707" s="139">
        <v>0</v>
      </c>
      <c r="R707" s="139">
        <f>Q707*H707</f>
        <v>0</v>
      </c>
      <c r="S707" s="139">
        <v>0</v>
      </c>
      <c r="T707" s="140">
        <f>S707*H707</f>
        <v>0</v>
      </c>
      <c r="AR707" s="141" t="s">
        <v>359</v>
      </c>
      <c r="AT707" s="141" t="s">
        <v>249</v>
      </c>
      <c r="AU707" s="141" t="s">
        <v>89</v>
      </c>
      <c r="AY707" s="17" t="s">
        <v>248</v>
      </c>
      <c r="BE707" s="142">
        <f>IF(N707="základní",J707,0)</f>
        <v>0</v>
      </c>
      <c r="BF707" s="142">
        <f>IF(N707="snížená",J707,0)</f>
        <v>0</v>
      </c>
      <c r="BG707" s="142">
        <f>IF(N707="zákl. přenesená",J707,0)</f>
        <v>0</v>
      </c>
      <c r="BH707" s="142">
        <f>IF(N707="sníž. přenesená",J707,0)</f>
        <v>0</v>
      </c>
      <c r="BI707" s="142">
        <f>IF(N707="nulová",J707,0)</f>
        <v>0</v>
      </c>
      <c r="BJ707" s="17" t="s">
        <v>87</v>
      </c>
      <c r="BK707" s="142">
        <f>ROUND(I707*H707,2)</f>
        <v>0</v>
      </c>
      <c r="BL707" s="17" t="s">
        <v>359</v>
      </c>
      <c r="BM707" s="141" t="s">
        <v>2187</v>
      </c>
    </row>
    <row r="708" spans="2:65" s="10" customFormat="1" ht="22.9" customHeight="1">
      <c r="B708" s="120"/>
      <c r="D708" s="121" t="s">
        <v>79</v>
      </c>
      <c r="E708" s="155" t="s">
        <v>2188</v>
      </c>
      <c r="F708" s="155" t="s">
        <v>2189</v>
      </c>
      <c r="I708" s="123"/>
      <c r="J708" s="156">
        <f>BK708</f>
        <v>0</v>
      </c>
      <c r="L708" s="120"/>
      <c r="M708" s="125"/>
      <c r="P708" s="126">
        <f>SUM(P709:P715)</f>
        <v>0</v>
      </c>
      <c r="R708" s="126">
        <f>SUM(R709:R715)</f>
        <v>5.4719999999999998E-2</v>
      </c>
      <c r="T708" s="127">
        <f>SUM(T709:T715)</f>
        <v>0</v>
      </c>
      <c r="AR708" s="121" t="s">
        <v>89</v>
      </c>
      <c r="AT708" s="128" t="s">
        <v>79</v>
      </c>
      <c r="AU708" s="128" t="s">
        <v>87</v>
      </c>
      <c r="AY708" s="121" t="s">
        <v>248</v>
      </c>
      <c r="BK708" s="129">
        <f>SUM(BK709:BK715)</f>
        <v>0</v>
      </c>
    </row>
    <row r="709" spans="2:65" s="1" customFormat="1" ht="24.2" customHeight="1">
      <c r="B709" s="32"/>
      <c r="C709" s="130" t="s">
        <v>693</v>
      </c>
      <c r="D709" s="130" t="s">
        <v>249</v>
      </c>
      <c r="E709" s="131" t="s">
        <v>2190</v>
      </c>
      <c r="F709" s="132" t="s">
        <v>2191</v>
      </c>
      <c r="G709" s="133" t="s">
        <v>1662</v>
      </c>
      <c r="H709" s="134">
        <v>1</v>
      </c>
      <c r="I709" s="135"/>
      <c r="J709" s="136">
        <f>ROUND(I709*H709,2)</f>
        <v>0</v>
      </c>
      <c r="K709" s="132" t="s">
        <v>1</v>
      </c>
      <c r="L709" s="32"/>
      <c r="M709" s="137" t="s">
        <v>1</v>
      </c>
      <c r="N709" s="138" t="s">
        <v>45</v>
      </c>
      <c r="P709" s="139">
        <f>O709*H709</f>
        <v>0</v>
      </c>
      <c r="Q709" s="139">
        <v>5.4719999999999998E-2</v>
      </c>
      <c r="R709" s="139">
        <f>Q709*H709</f>
        <v>5.4719999999999998E-2</v>
      </c>
      <c r="S709" s="139">
        <v>0</v>
      </c>
      <c r="T709" s="140">
        <f>S709*H709</f>
        <v>0</v>
      </c>
      <c r="AR709" s="141" t="s">
        <v>359</v>
      </c>
      <c r="AT709" s="141" t="s">
        <v>249</v>
      </c>
      <c r="AU709" s="141" t="s">
        <v>89</v>
      </c>
      <c r="AY709" s="17" t="s">
        <v>248</v>
      </c>
      <c r="BE709" s="142">
        <f>IF(N709="základní",J709,0)</f>
        <v>0</v>
      </c>
      <c r="BF709" s="142">
        <f>IF(N709="snížená",J709,0)</f>
        <v>0</v>
      </c>
      <c r="BG709" s="142">
        <f>IF(N709="zákl. přenesená",J709,0)</f>
        <v>0</v>
      </c>
      <c r="BH709" s="142">
        <f>IF(N709="sníž. přenesená",J709,0)</f>
        <v>0</v>
      </c>
      <c r="BI709" s="142">
        <f>IF(N709="nulová",J709,0)</f>
        <v>0</v>
      </c>
      <c r="BJ709" s="17" t="s">
        <v>87</v>
      </c>
      <c r="BK709" s="142">
        <f>ROUND(I709*H709,2)</f>
        <v>0</v>
      </c>
      <c r="BL709" s="17" t="s">
        <v>359</v>
      </c>
      <c r="BM709" s="141" t="s">
        <v>2192</v>
      </c>
    </row>
    <row r="710" spans="2:65" s="1" customFormat="1" ht="224.25">
      <c r="B710" s="32"/>
      <c r="D710" s="143" t="s">
        <v>255</v>
      </c>
      <c r="F710" s="144" t="s">
        <v>2193</v>
      </c>
      <c r="I710" s="145"/>
      <c r="L710" s="32"/>
      <c r="M710" s="146"/>
      <c r="T710" s="56"/>
      <c r="AT710" s="17" t="s">
        <v>255</v>
      </c>
      <c r="AU710" s="17" t="s">
        <v>89</v>
      </c>
    </row>
    <row r="711" spans="2:65" s="12" customFormat="1">
      <c r="B711" s="161"/>
      <c r="D711" s="143" t="s">
        <v>1665</v>
      </c>
      <c r="E711" s="162" t="s">
        <v>1</v>
      </c>
      <c r="F711" s="163" t="s">
        <v>1679</v>
      </c>
      <c r="H711" s="162" t="s">
        <v>1</v>
      </c>
      <c r="I711" s="164"/>
      <c r="L711" s="161"/>
      <c r="M711" s="165"/>
      <c r="T711" s="166"/>
      <c r="AT711" s="162" t="s">
        <v>1665</v>
      </c>
      <c r="AU711" s="162" t="s">
        <v>89</v>
      </c>
      <c r="AV711" s="12" t="s">
        <v>87</v>
      </c>
      <c r="AW711" s="12" t="s">
        <v>36</v>
      </c>
      <c r="AX711" s="12" t="s">
        <v>80</v>
      </c>
      <c r="AY711" s="162" t="s">
        <v>248</v>
      </c>
    </row>
    <row r="712" spans="2:65" s="12" customFormat="1">
      <c r="B712" s="161"/>
      <c r="D712" s="143" t="s">
        <v>1665</v>
      </c>
      <c r="E712" s="162" t="s">
        <v>1</v>
      </c>
      <c r="F712" s="163" t="s">
        <v>2194</v>
      </c>
      <c r="H712" s="162" t="s">
        <v>1</v>
      </c>
      <c r="I712" s="164"/>
      <c r="L712" s="161"/>
      <c r="M712" s="165"/>
      <c r="T712" s="166"/>
      <c r="AT712" s="162" t="s">
        <v>1665</v>
      </c>
      <c r="AU712" s="162" t="s">
        <v>89</v>
      </c>
      <c r="AV712" s="12" t="s">
        <v>87</v>
      </c>
      <c r="AW712" s="12" t="s">
        <v>36</v>
      </c>
      <c r="AX712" s="12" t="s">
        <v>80</v>
      </c>
      <c r="AY712" s="162" t="s">
        <v>248</v>
      </c>
    </row>
    <row r="713" spans="2:65" s="13" customFormat="1">
      <c r="B713" s="167"/>
      <c r="D713" s="143" t="s">
        <v>1665</v>
      </c>
      <c r="E713" s="168" t="s">
        <v>1</v>
      </c>
      <c r="F713" s="169" t="s">
        <v>2195</v>
      </c>
      <c r="H713" s="170">
        <v>1</v>
      </c>
      <c r="I713" s="171"/>
      <c r="L713" s="167"/>
      <c r="M713" s="172"/>
      <c r="T713" s="173"/>
      <c r="AT713" s="168" t="s">
        <v>1665</v>
      </c>
      <c r="AU713" s="168" t="s">
        <v>89</v>
      </c>
      <c r="AV713" s="13" t="s">
        <v>89</v>
      </c>
      <c r="AW713" s="13" t="s">
        <v>36</v>
      </c>
      <c r="AX713" s="13" t="s">
        <v>80</v>
      </c>
      <c r="AY713" s="168" t="s">
        <v>248</v>
      </c>
    </row>
    <row r="714" spans="2:65" s="14" customFormat="1">
      <c r="B714" s="174"/>
      <c r="D714" s="143" t="s">
        <v>1665</v>
      </c>
      <c r="E714" s="175" t="s">
        <v>1</v>
      </c>
      <c r="F714" s="176" t="s">
        <v>1668</v>
      </c>
      <c r="H714" s="177">
        <v>1</v>
      </c>
      <c r="I714" s="178"/>
      <c r="L714" s="174"/>
      <c r="M714" s="179"/>
      <c r="T714" s="180"/>
      <c r="AT714" s="175" t="s">
        <v>1665</v>
      </c>
      <c r="AU714" s="175" t="s">
        <v>89</v>
      </c>
      <c r="AV714" s="14" t="s">
        <v>264</v>
      </c>
      <c r="AW714" s="14" t="s">
        <v>36</v>
      </c>
      <c r="AX714" s="14" t="s">
        <v>87</v>
      </c>
      <c r="AY714" s="175" t="s">
        <v>248</v>
      </c>
    </row>
    <row r="715" spans="2:65" s="1" customFormat="1" ht="24.2" customHeight="1">
      <c r="B715" s="32"/>
      <c r="C715" s="130" t="s">
        <v>697</v>
      </c>
      <c r="D715" s="130" t="s">
        <v>249</v>
      </c>
      <c r="E715" s="131" t="s">
        <v>2196</v>
      </c>
      <c r="F715" s="132" t="s">
        <v>2197</v>
      </c>
      <c r="G715" s="133" t="s">
        <v>1263</v>
      </c>
      <c r="H715" s="134">
        <v>5.5E-2</v>
      </c>
      <c r="I715" s="135"/>
      <c r="J715" s="136">
        <f>ROUND(I715*H715,2)</f>
        <v>0</v>
      </c>
      <c r="K715" s="132" t="s">
        <v>1663</v>
      </c>
      <c r="L715" s="32"/>
      <c r="M715" s="137" t="s">
        <v>1</v>
      </c>
      <c r="N715" s="138" t="s">
        <v>45</v>
      </c>
      <c r="P715" s="139">
        <f>O715*H715</f>
        <v>0</v>
      </c>
      <c r="Q715" s="139">
        <v>0</v>
      </c>
      <c r="R715" s="139">
        <f>Q715*H715</f>
        <v>0</v>
      </c>
      <c r="S715" s="139">
        <v>0</v>
      </c>
      <c r="T715" s="140">
        <f>S715*H715</f>
        <v>0</v>
      </c>
      <c r="AR715" s="141" t="s">
        <v>359</v>
      </c>
      <c r="AT715" s="141" t="s">
        <v>249</v>
      </c>
      <c r="AU715" s="141" t="s">
        <v>89</v>
      </c>
      <c r="AY715" s="17" t="s">
        <v>248</v>
      </c>
      <c r="BE715" s="142">
        <f>IF(N715="základní",J715,0)</f>
        <v>0</v>
      </c>
      <c r="BF715" s="142">
        <f>IF(N715="snížená",J715,0)</f>
        <v>0</v>
      </c>
      <c r="BG715" s="142">
        <f>IF(N715="zákl. přenesená",J715,0)</f>
        <v>0</v>
      </c>
      <c r="BH715" s="142">
        <f>IF(N715="sníž. přenesená",J715,0)</f>
        <v>0</v>
      </c>
      <c r="BI715" s="142">
        <f>IF(N715="nulová",J715,0)</f>
        <v>0</v>
      </c>
      <c r="BJ715" s="17" t="s">
        <v>87</v>
      </c>
      <c r="BK715" s="142">
        <f>ROUND(I715*H715,2)</f>
        <v>0</v>
      </c>
      <c r="BL715" s="17" t="s">
        <v>359</v>
      </c>
      <c r="BM715" s="141" t="s">
        <v>2198</v>
      </c>
    </row>
    <row r="716" spans="2:65" s="10" customFormat="1" ht="22.9" customHeight="1">
      <c r="B716" s="120"/>
      <c r="D716" s="121" t="s">
        <v>79</v>
      </c>
      <c r="E716" s="155" t="s">
        <v>2199</v>
      </c>
      <c r="F716" s="155" t="s">
        <v>2200</v>
      </c>
      <c r="I716" s="123"/>
      <c r="J716" s="156">
        <f>BK716</f>
        <v>0</v>
      </c>
      <c r="L716" s="120"/>
      <c r="M716" s="125"/>
      <c r="P716" s="126">
        <f>SUM(P717:P807)</f>
        <v>0</v>
      </c>
      <c r="R716" s="126">
        <f>SUM(R717:R807)</f>
        <v>4.9149000000000003</v>
      </c>
      <c r="T716" s="127">
        <f>SUM(T717:T807)</f>
        <v>0</v>
      </c>
      <c r="AR716" s="121" t="s">
        <v>89</v>
      </c>
      <c r="AT716" s="128" t="s">
        <v>79</v>
      </c>
      <c r="AU716" s="128" t="s">
        <v>87</v>
      </c>
      <c r="AY716" s="121" t="s">
        <v>248</v>
      </c>
      <c r="BK716" s="129">
        <f>SUM(BK717:BK807)</f>
        <v>0</v>
      </c>
    </row>
    <row r="717" spans="2:65" s="1" customFormat="1" ht="44.25" customHeight="1">
      <c r="B717" s="32"/>
      <c r="C717" s="130" t="s">
        <v>701</v>
      </c>
      <c r="D717" s="130" t="s">
        <v>249</v>
      </c>
      <c r="E717" s="131" t="s">
        <v>2201</v>
      </c>
      <c r="F717" s="132" t="s">
        <v>2202</v>
      </c>
      <c r="G717" s="133" t="s">
        <v>1839</v>
      </c>
      <c r="H717" s="134">
        <v>1</v>
      </c>
      <c r="I717" s="135"/>
      <c r="J717" s="136">
        <f>ROUND(I717*H717,2)</f>
        <v>0</v>
      </c>
      <c r="K717" s="132" t="s">
        <v>1</v>
      </c>
      <c r="L717" s="32"/>
      <c r="M717" s="137" t="s">
        <v>1</v>
      </c>
      <c r="N717" s="138" t="s">
        <v>45</v>
      </c>
      <c r="P717" s="139">
        <f>O717*H717</f>
        <v>0</v>
      </c>
      <c r="Q717" s="139">
        <v>0.23699999999999999</v>
      </c>
      <c r="R717" s="139">
        <f>Q717*H717</f>
        <v>0.23699999999999999</v>
      </c>
      <c r="S717" s="139">
        <v>0</v>
      </c>
      <c r="T717" s="140">
        <f>S717*H717</f>
        <v>0</v>
      </c>
      <c r="AR717" s="141" t="s">
        <v>264</v>
      </c>
      <c r="AT717" s="141" t="s">
        <v>249</v>
      </c>
      <c r="AU717" s="141" t="s">
        <v>89</v>
      </c>
      <c r="AY717" s="17" t="s">
        <v>248</v>
      </c>
      <c r="BE717" s="142">
        <f>IF(N717="základní",J717,0)</f>
        <v>0</v>
      </c>
      <c r="BF717" s="142">
        <f>IF(N717="snížená",J717,0)</f>
        <v>0</v>
      </c>
      <c r="BG717" s="142">
        <f>IF(N717="zákl. přenesená",J717,0)</f>
        <v>0</v>
      </c>
      <c r="BH717" s="142">
        <f>IF(N717="sníž. přenesená",J717,0)</f>
        <v>0</v>
      </c>
      <c r="BI717" s="142">
        <f>IF(N717="nulová",J717,0)</f>
        <v>0</v>
      </c>
      <c r="BJ717" s="17" t="s">
        <v>87</v>
      </c>
      <c r="BK717" s="142">
        <f>ROUND(I717*H717,2)</f>
        <v>0</v>
      </c>
      <c r="BL717" s="17" t="s">
        <v>264</v>
      </c>
      <c r="BM717" s="141" t="s">
        <v>2203</v>
      </c>
    </row>
    <row r="718" spans="2:65" s="1" customFormat="1" ht="253.5">
      <c r="B718" s="32"/>
      <c r="D718" s="143" t="s">
        <v>255</v>
      </c>
      <c r="F718" s="144" t="s">
        <v>2204</v>
      </c>
      <c r="I718" s="145"/>
      <c r="L718" s="32"/>
      <c r="M718" s="146"/>
      <c r="T718" s="56"/>
      <c r="AT718" s="17" t="s">
        <v>255</v>
      </c>
      <c r="AU718" s="17" t="s">
        <v>89</v>
      </c>
    </row>
    <row r="719" spans="2:65" s="12" customFormat="1">
      <c r="B719" s="161"/>
      <c r="D719" s="143" t="s">
        <v>1665</v>
      </c>
      <c r="E719" s="162" t="s">
        <v>1</v>
      </c>
      <c r="F719" s="163" t="s">
        <v>1679</v>
      </c>
      <c r="H719" s="162" t="s">
        <v>1</v>
      </c>
      <c r="I719" s="164"/>
      <c r="L719" s="161"/>
      <c r="M719" s="165"/>
      <c r="T719" s="166"/>
      <c r="AT719" s="162" t="s">
        <v>1665</v>
      </c>
      <c r="AU719" s="162" t="s">
        <v>89</v>
      </c>
      <c r="AV719" s="12" t="s">
        <v>87</v>
      </c>
      <c r="AW719" s="12" t="s">
        <v>36</v>
      </c>
      <c r="AX719" s="12" t="s">
        <v>80</v>
      </c>
      <c r="AY719" s="162" t="s">
        <v>248</v>
      </c>
    </row>
    <row r="720" spans="2:65" s="12" customFormat="1">
      <c r="B720" s="161"/>
      <c r="D720" s="143" t="s">
        <v>1665</v>
      </c>
      <c r="E720" s="162" t="s">
        <v>1</v>
      </c>
      <c r="F720" s="163" t="s">
        <v>2205</v>
      </c>
      <c r="H720" s="162" t="s">
        <v>1</v>
      </c>
      <c r="I720" s="164"/>
      <c r="L720" s="161"/>
      <c r="M720" s="165"/>
      <c r="T720" s="166"/>
      <c r="AT720" s="162" t="s">
        <v>1665</v>
      </c>
      <c r="AU720" s="162" t="s">
        <v>89</v>
      </c>
      <c r="AV720" s="12" t="s">
        <v>87</v>
      </c>
      <c r="AW720" s="12" t="s">
        <v>36</v>
      </c>
      <c r="AX720" s="12" t="s">
        <v>80</v>
      </c>
      <c r="AY720" s="162" t="s">
        <v>248</v>
      </c>
    </row>
    <row r="721" spans="2:65" s="13" customFormat="1" ht="22.5">
      <c r="B721" s="167"/>
      <c r="D721" s="143" t="s">
        <v>1665</v>
      </c>
      <c r="E721" s="168" t="s">
        <v>1</v>
      </c>
      <c r="F721" s="169" t="s">
        <v>2206</v>
      </c>
      <c r="H721" s="170">
        <v>1</v>
      </c>
      <c r="I721" s="171"/>
      <c r="L721" s="167"/>
      <c r="M721" s="172"/>
      <c r="T721" s="173"/>
      <c r="AT721" s="168" t="s">
        <v>1665</v>
      </c>
      <c r="AU721" s="168" t="s">
        <v>89</v>
      </c>
      <c r="AV721" s="13" t="s">
        <v>89</v>
      </c>
      <c r="AW721" s="13" t="s">
        <v>36</v>
      </c>
      <c r="AX721" s="13" t="s">
        <v>80</v>
      </c>
      <c r="AY721" s="168" t="s">
        <v>248</v>
      </c>
    </row>
    <row r="722" spans="2:65" s="14" customFormat="1">
      <c r="B722" s="174"/>
      <c r="D722" s="143" t="s">
        <v>1665</v>
      </c>
      <c r="E722" s="175" t="s">
        <v>1</v>
      </c>
      <c r="F722" s="176" t="s">
        <v>1668</v>
      </c>
      <c r="H722" s="177">
        <v>1</v>
      </c>
      <c r="I722" s="178"/>
      <c r="L722" s="174"/>
      <c r="M722" s="179"/>
      <c r="T722" s="180"/>
      <c r="AT722" s="175" t="s">
        <v>1665</v>
      </c>
      <c r="AU722" s="175" t="s">
        <v>89</v>
      </c>
      <c r="AV722" s="14" t="s">
        <v>264</v>
      </c>
      <c r="AW722" s="14" t="s">
        <v>36</v>
      </c>
      <c r="AX722" s="14" t="s">
        <v>87</v>
      </c>
      <c r="AY722" s="175" t="s">
        <v>248</v>
      </c>
    </row>
    <row r="723" spans="2:65" s="1" customFormat="1" ht="44.25" customHeight="1">
      <c r="B723" s="32"/>
      <c r="C723" s="130" t="s">
        <v>706</v>
      </c>
      <c r="D723" s="130" t="s">
        <v>249</v>
      </c>
      <c r="E723" s="131" t="s">
        <v>2207</v>
      </c>
      <c r="F723" s="132" t="s">
        <v>2208</v>
      </c>
      <c r="G723" s="133" t="s">
        <v>1839</v>
      </c>
      <c r="H723" s="134">
        <v>1</v>
      </c>
      <c r="I723" s="135"/>
      <c r="J723" s="136">
        <f>ROUND(I723*H723,2)</f>
        <v>0</v>
      </c>
      <c r="K723" s="132" t="s">
        <v>1</v>
      </c>
      <c r="L723" s="32"/>
      <c r="M723" s="137" t="s">
        <v>1</v>
      </c>
      <c r="N723" s="138" t="s">
        <v>45</v>
      </c>
      <c r="P723" s="139">
        <f>O723*H723</f>
        <v>0</v>
      </c>
      <c r="Q723" s="139">
        <v>0.115</v>
      </c>
      <c r="R723" s="139">
        <f>Q723*H723</f>
        <v>0.115</v>
      </c>
      <c r="S723" s="139">
        <v>0</v>
      </c>
      <c r="T723" s="140">
        <f>S723*H723</f>
        <v>0</v>
      </c>
      <c r="AR723" s="141" t="s">
        <v>264</v>
      </c>
      <c r="AT723" s="141" t="s">
        <v>249</v>
      </c>
      <c r="AU723" s="141" t="s">
        <v>89</v>
      </c>
      <c r="AY723" s="17" t="s">
        <v>248</v>
      </c>
      <c r="BE723" s="142">
        <f>IF(N723="základní",J723,0)</f>
        <v>0</v>
      </c>
      <c r="BF723" s="142">
        <f>IF(N723="snížená",J723,0)</f>
        <v>0</v>
      </c>
      <c r="BG723" s="142">
        <f>IF(N723="zákl. přenesená",J723,0)</f>
        <v>0</v>
      </c>
      <c r="BH723" s="142">
        <f>IF(N723="sníž. přenesená",J723,0)</f>
        <v>0</v>
      </c>
      <c r="BI723" s="142">
        <f>IF(N723="nulová",J723,0)</f>
        <v>0</v>
      </c>
      <c r="BJ723" s="17" t="s">
        <v>87</v>
      </c>
      <c r="BK723" s="142">
        <f>ROUND(I723*H723,2)</f>
        <v>0</v>
      </c>
      <c r="BL723" s="17" t="s">
        <v>264</v>
      </c>
      <c r="BM723" s="141" t="s">
        <v>2209</v>
      </c>
    </row>
    <row r="724" spans="2:65" s="1" customFormat="1" ht="282.75">
      <c r="B724" s="32"/>
      <c r="D724" s="143" t="s">
        <v>255</v>
      </c>
      <c r="F724" s="144" t="s">
        <v>2210</v>
      </c>
      <c r="I724" s="145"/>
      <c r="L724" s="32"/>
      <c r="M724" s="146"/>
      <c r="T724" s="56"/>
      <c r="AT724" s="17" t="s">
        <v>255</v>
      </c>
      <c r="AU724" s="17" t="s">
        <v>89</v>
      </c>
    </row>
    <row r="725" spans="2:65" s="12" customFormat="1">
      <c r="B725" s="161"/>
      <c r="D725" s="143" t="s">
        <v>1665</v>
      </c>
      <c r="E725" s="162" t="s">
        <v>1</v>
      </c>
      <c r="F725" s="163" t="s">
        <v>1679</v>
      </c>
      <c r="H725" s="162" t="s">
        <v>1</v>
      </c>
      <c r="I725" s="164"/>
      <c r="L725" s="161"/>
      <c r="M725" s="165"/>
      <c r="T725" s="166"/>
      <c r="AT725" s="162" t="s">
        <v>1665</v>
      </c>
      <c r="AU725" s="162" t="s">
        <v>89</v>
      </c>
      <c r="AV725" s="12" t="s">
        <v>87</v>
      </c>
      <c r="AW725" s="12" t="s">
        <v>36</v>
      </c>
      <c r="AX725" s="12" t="s">
        <v>80</v>
      </c>
      <c r="AY725" s="162" t="s">
        <v>248</v>
      </c>
    </row>
    <row r="726" spans="2:65" s="12" customFormat="1">
      <c r="B726" s="161"/>
      <c r="D726" s="143" t="s">
        <v>1665</v>
      </c>
      <c r="E726" s="162" t="s">
        <v>1</v>
      </c>
      <c r="F726" s="163" t="s">
        <v>2205</v>
      </c>
      <c r="H726" s="162" t="s">
        <v>1</v>
      </c>
      <c r="I726" s="164"/>
      <c r="L726" s="161"/>
      <c r="M726" s="165"/>
      <c r="T726" s="166"/>
      <c r="AT726" s="162" t="s">
        <v>1665</v>
      </c>
      <c r="AU726" s="162" t="s">
        <v>89</v>
      </c>
      <c r="AV726" s="12" t="s">
        <v>87</v>
      </c>
      <c r="AW726" s="12" t="s">
        <v>36</v>
      </c>
      <c r="AX726" s="12" t="s">
        <v>80</v>
      </c>
      <c r="AY726" s="162" t="s">
        <v>248</v>
      </c>
    </row>
    <row r="727" spans="2:65" s="13" customFormat="1">
      <c r="B727" s="167"/>
      <c r="D727" s="143" t="s">
        <v>1665</v>
      </c>
      <c r="E727" s="168" t="s">
        <v>1</v>
      </c>
      <c r="F727" s="169" t="s">
        <v>2211</v>
      </c>
      <c r="H727" s="170">
        <v>1</v>
      </c>
      <c r="I727" s="171"/>
      <c r="L727" s="167"/>
      <c r="M727" s="172"/>
      <c r="T727" s="173"/>
      <c r="AT727" s="168" t="s">
        <v>1665</v>
      </c>
      <c r="AU727" s="168" t="s">
        <v>89</v>
      </c>
      <c r="AV727" s="13" t="s">
        <v>89</v>
      </c>
      <c r="AW727" s="13" t="s">
        <v>36</v>
      </c>
      <c r="AX727" s="13" t="s">
        <v>80</v>
      </c>
      <c r="AY727" s="168" t="s">
        <v>248</v>
      </c>
    </row>
    <row r="728" spans="2:65" s="14" customFormat="1">
      <c r="B728" s="174"/>
      <c r="D728" s="143" t="s">
        <v>1665</v>
      </c>
      <c r="E728" s="175" t="s">
        <v>1</v>
      </c>
      <c r="F728" s="176" t="s">
        <v>1668</v>
      </c>
      <c r="H728" s="177">
        <v>1</v>
      </c>
      <c r="I728" s="178"/>
      <c r="L728" s="174"/>
      <c r="M728" s="179"/>
      <c r="T728" s="180"/>
      <c r="AT728" s="175" t="s">
        <v>1665</v>
      </c>
      <c r="AU728" s="175" t="s">
        <v>89</v>
      </c>
      <c r="AV728" s="14" t="s">
        <v>264</v>
      </c>
      <c r="AW728" s="14" t="s">
        <v>36</v>
      </c>
      <c r="AX728" s="14" t="s">
        <v>87</v>
      </c>
      <c r="AY728" s="175" t="s">
        <v>248</v>
      </c>
    </row>
    <row r="729" spans="2:65" s="1" customFormat="1" ht="44.25" customHeight="1">
      <c r="B729" s="32"/>
      <c r="C729" s="130" t="s">
        <v>711</v>
      </c>
      <c r="D729" s="130" t="s">
        <v>249</v>
      </c>
      <c r="E729" s="131" t="s">
        <v>2212</v>
      </c>
      <c r="F729" s="132" t="s">
        <v>2213</v>
      </c>
      <c r="G729" s="133" t="s">
        <v>1839</v>
      </c>
      <c r="H729" s="134">
        <v>1</v>
      </c>
      <c r="I729" s="135"/>
      <c r="J729" s="136">
        <f>ROUND(I729*H729,2)</f>
        <v>0</v>
      </c>
      <c r="K729" s="132" t="s">
        <v>1</v>
      </c>
      <c r="L729" s="32"/>
      <c r="M729" s="137" t="s">
        <v>1</v>
      </c>
      <c r="N729" s="138" t="s">
        <v>45</v>
      </c>
      <c r="P729" s="139">
        <f>O729*H729</f>
        <v>0</v>
      </c>
      <c r="Q729" s="139">
        <v>0.248</v>
      </c>
      <c r="R729" s="139">
        <f>Q729*H729</f>
        <v>0.248</v>
      </c>
      <c r="S729" s="139">
        <v>0</v>
      </c>
      <c r="T729" s="140">
        <f>S729*H729</f>
        <v>0</v>
      </c>
      <c r="AR729" s="141" t="s">
        <v>359</v>
      </c>
      <c r="AT729" s="141" t="s">
        <v>249</v>
      </c>
      <c r="AU729" s="141" t="s">
        <v>89</v>
      </c>
      <c r="AY729" s="17" t="s">
        <v>248</v>
      </c>
      <c r="BE729" s="142">
        <f>IF(N729="základní",J729,0)</f>
        <v>0</v>
      </c>
      <c r="BF729" s="142">
        <f>IF(N729="snížená",J729,0)</f>
        <v>0</v>
      </c>
      <c r="BG729" s="142">
        <f>IF(N729="zákl. přenesená",J729,0)</f>
        <v>0</v>
      </c>
      <c r="BH729" s="142">
        <f>IF(N729="sníž. přenesená",J729,0)</f>
        <v>0</v>
      </c>
      <c r="BI729" s="142">
        <f>IF(N729="nulová",J729,0)</f>
        <v>0</v>
      </c>
      <c r="BJ729" s="17" t="s">
        <v>87</v>
      </c>
      <c r="BK729" s="142">
        <f>ROUND(I729*H729,2)</f>
        <v>0</v>
      </c>
      <c r="BL729" s="17" t="s">
        <v>359</v>
      </c>
      <c r="BM729" s="141" t="s">
        <v>2214</v>
      </c>
    </row>
    <row r="730" spans="2:65" s="1" customFormat="1" ht="214.5">
      <c r="B730" s="32"/>
      <c r="D730" s="143" t="s">
        <v>255</v>
      </c>
      <c r="F730" s="144" t="s">
        <v>2215</v>
      </c>
      <c r="I730" s="145"/>
      <c r="L730" s="32"/>
      <c r="M730" s="146"/>
      <c r="T730" s="56"/>
      <c r="AT730" s="17" t="s">
        <v>255</v>
      </c>
      <c r="AU730" s="17" t="s">
        <v>89</v>
      </c>
    </row>
    <row r="731" spans="2:65" s="12" customFormat="1">
      <c r="B731" s="161"/>
      <c r="D731" s="143" t="s">
        <v>1665</v>
      </c>
      <c r="E731" s="162" t="s">
        <v>1</v>
      </c>
      <c r="F731" s="163" t="s">
        <v>1679</v>
      </c>
      <c r="H731" s="162" t="s">
        <v>1</v>
      </c>
      <c r="I731" s="164"/>
      <c r="L731" s="161"/>
      <c r="M731" s="165"/>
      <c r="T731" s="166"/>
      <c r="AT731" s="162" t="s">
        <v>1665</v>
      </c>
      <c r="AU731" s="162" t="s">
        <v>89</v>
      </c>
      <c r="AV731" s="12" t="s">
        <v>87</v>
      </c>
      <c r="AW731" s="12" t="s">
        <v>36</v>
      </c>
      <c r="AX731" s="12" t="s">
        <v>80</v>
      </c>
      <c r="AY731" s="162" t="s">
        <v>248</v>
      </c>
    </row>
    <row r="732" spans="2:65" s="12" customFormat="1">
      <c r="B732" s="161"/>
      <c r="D732" s="143" t="s">
        <v>1665</v>
      </c>
      <c r="E732" s="162" t="s">
        <v>1</v>
      </c>
      <c r="F732" s="163" t="s">
        <v>2216</v>
      </c>
      <c r="H732" s="162" t="s">
        <v>1</v>
      </c>
      <c r="I732" s="164"/>
      <c r="L732" s="161"/>
      <c r="M732" s="165"/>
      <c r="T732" s="166"/>
      <c r="AT732" s="162" t="s">
        <v>1665</v>
      </c>
      <c r="AU732" s="162" t="s">
        <v>89</v>
      </c>
      <c r="AV732" s="12" t="s">
        <v>87</v>
      </c>
      <c r="AW732" s="12" t="s">
        <v>36</v>
      </c>
      <c r="AX732" s="12" t="s">
        <v>80</v>
      </c>
      <c r="AY732" s="162" t="s">
        <v>248</v>
      </c>
    </row>
    <row r="733" spans="2:65" s="13" customFormat="1" ht="22.5">
      <c r="B733" s="167"/>
      <c r="D733" s="143" t="s">
        <v>1665</v>
      </c>
      <c r="E733" s="168" t="s">
        <v>1</v>
      </c>
      <c r="F733" s="169" t="s">
        <v>2217</v>
      </c>
      <c r="H733" s="170">
        <v>1</v>
      </c>
      <c r="I733" s="171"/>
      <c r="L733" s="167"/>
      <c r="M733" s="172"/>
      <c r="T733" s="173"/>
      <c r="AT733" s="168" t="s">
        <v>1665</v>
      </c>
      <c r="AU733" s="168" t="s">
        <v>89</v>
      </c>
      <c r="AV733" s="13" t="s">
        <v>89</v>
      </c>
      <c r="AW733" s="13" t="s">
        <v>36</v>
      </c>
      <c r="AX733" s="13" t="s">
        <v>80</v>
      </c>
      <c r="AY733" s="168" t="s">
        <v>248</v>
      </c>
    </row>
    <row r="734" spans="2:65" s="14" customFormat="1">
      <c r="B734" s="174"/>
      <c r="D734" s="143" t="s">
        <v>1665</v>
      </c>
      <c r="E734" s="175" t="s">
        <v>1</v>
      </c>
      <c r="F734" s="176" t="s">
        <v>1668</v>
      </c>
      <c r="H734" s="177">
        <v>1</v>
      </c>
      <c r="I734" s="178"/>
      <c r="L734" s="174"/>
      <c r="M734" s="179"/>
      <c r="T734" s="180"/>
      <c r="AT734" s="175" t="s">
        <v>1665</v>
      </c>
      <c r="AU734" s="175" t="s">
        <v>89</v>
      </c>
      <c r="AV734" s="14" t="s">
        <v>264</v>
      </c>
      <c r="AW734" s="14" t="s">
        <v>36</v>
      </c>
      <c r="AX734" s="14" t="s">
        <v>87</v>
      </c>
      <c r="AY734" s="175" t="s">
        <v>248</v>
      </c>
    </row>
    <row r="735" spans="2:65" s="1" customFormat="1" ht="37.9" customHeight="1">
      <c r="B735" s="32"/>
      <c r="C735" s="130" t="s">
        <v>715</v>
      </c>
      <c r="D735" s="130" t="s">
        <v>249</v>
      </c>
      <c r="E735" s="131" t="s">
        <v>2218</v>
      </c>
      <c r="F735" s="132" t="s">
        <v>2219</v>
      </c>
      <c r="G735" s="133" t="s">
        <v>1839</v>
      </c>
      <c r="H735" s="134">
        <v>1</v>
      </c>
      <c r="I735" s="135"/>
      <c r="J735" s="136">
        <f>ROUND(I735*H735,2)</f>
        <v>0</v>
      </c>
      <c r="K735" s="132" t="s">
        <v>1</v>
      </c>
      <c r="L735" s="32"/>
      <c r="M735" s="137" t="s">
        <v>1</v>
      </c>
      <c r="N735" s="138" t="s">
        <v>45</v>
      </c>
      <c r="P735" s="139">
        <f>O735*H735</f>
        <v>0</v>
      </c>
      <c r="Q735" s="139">
        <v>0.17399999999999999</v>
      </c>
      <c r="R735" s="139">
        <f>Q735*H735</f>
        <v>0.17399999999999999</v>
      </c>
      <c r="S735" s="139">
        <v>0</v>
      </c>
      <c r="T735" s="140">
        <f>S735*H735</f>
        <v>0</v>
      </c>
      <c r="AR735" s="141" t="s">
        <v>359</v>
      </c>
      <c r="AT735" s="141" t="s">
        <v>249</v>
      </c>
      <c r="AU735" s="141" t="s">
        <v>89</v>
      </c>
      <c r="AY735" s="17" t="s">
        <v>248</v>
      </c>
      <c r="BE735" s="142">
        <f>IF(N735="základní",J735,0)</f>
        <v>0</v>
      </c>
      <c r="BF735" s="142">
        <f>IF(N735="snížená",J735,0)</f>
        <v>0</v>
      </c>
      <c r="BG735" s="142">
        <f>IF(N735="zákl. přenesená",J735,0)</f>
        <v>0</v>
      </c>
      <c r="BH735" s="142">
        <f>IF(N735="sníž. přenesená",J735,0)</f>
        <v>0</v>
      </c>
      <c r="BI735" s="142">
        <f>IF(N735="nulová",J735,0)</f>
        <v>0</v>
      </c>
      <c r="BJ735" s="17" t="s">
        <v>87</v>
      </c>
      <c r="BK735" s="142">
        <f>ROUND(I735*H735,2)</f>
        <v>0</v>
      </c>
      <c r="BL735" s="17" t="s">
        <v>359</v>
      </c>
      <c r="BM735" s="141" t="s">
        <v>2220</v>
      </c>
    </row>
    <row r="736" spans="2:65" s="1" customFormat="1" ht="204.75">
      <c r="B736" s="32"/>
      <c r="D736" s="143" t="s">
        <v>255</v>
      </c>
      <c r="F736" s="144" t="s">
        <v>2221</v>
      </c>
      <c r="I736" s="145"/>
      <c r="L736" s="32"/>
      <c r="M736" s="146"/>
      <c r="T736" s="56"/>
      <c r="AT736" s="17" t="s">
        <v>255</v>
      </c>
      <c r="AU736" s="17" t="s">
        <v>89</v>
      </c>
    </row>
    <row r="737" spans="2:65" s="12" customFormat="1">
      <c r="B737" s="161"/>
      <c r="D737" s="143" t="s">
        <v>1665</v>
      </c>
      <c r="E737" s="162" t="s">
        <v>1</v>
      </c>
      <c r="F737" s="163" t="s">
        <v>1679</v>
      </c>
      <c r="H737" s="162" t="s">
        <v>1</v>
      </c>
      <c r="I737" s="164"/>
      <c r="L737" s="161"/>
      <c r="M737" s="165"/>
      <c r="T737" s="166"/>
      <c r="AT737" s="162" t="s">
        <v>1665</v>
      </c>
      <c r="AU737" s="162" t="s">
        <v>89</v>
      </c>
      <c r="AV737" s="12" t="s">
        <v>87</v>
      </c>
      <c r="AW737" s="12" t="s">
        <v>36</v>
      </c>
      <c r="AX737" s="12" t="s">
        <v>80</v>
      </c>
      <c r="AY737" s="162" t="s">
        <v>248</v>
      </c>
    </row>
    <row r="738" spans="2:65" s="12" customFormat="1">
      <c r="B738" s="161"/>
      <c r="D738" s="143" t="s">
        <v>1665</v>
      </c>
      <c r="E738" s="162" t="s">
        <v>1</v>
      </c>
      <c r="F738" s="163" t="s">
        <v>2216</v>
      </c>
      <c r="H738" s="162" t="s">
        <v>1</v>
      </c>
      <c r="I738" s="164"/>
      <c r="L738" s="161"/>
      <c r="M738" s="165"/>
      <c r="T738" s="166"/>
      <c r="AT738" s="162" t="s">
        <v>1665</v>
      </c>
      <c r="AU738" s="162" t="s">
        <v>89</v>
      </c>
      <c r="AV738" s="12" t="s">
        <v>87</v>
      </c>
      <c r="AW738" s="12" t="s">
        <v>36</v>
      </c>
      <c r="AX738" s="12" t="s">
        <v>80</v>
      </c>
      <c r="AY738" s="162" t="s">
        <v>248</v>
      </c>
    </row>
    <row r="739" spans="2:65" s="13" customFormat="1" ht="22.5">
      <c r="B739" s="167"/>
      <c r="D739" s="143" t="s">
        <v>1665</v>
      </c>
      <c r="E739" s="168" t="s">
        <v>1</v>
      </c>
      <c r="F739" s="169" t="s">
        <v>2222</v>
      </c>
      <c r="H739" s="170">
        <v>1</v>
      </c>
      <c r="I739" s="171"/>
      <c r="L739" s="167"/>
      <c r="M739" s="172"/>
      <c r="T739" s="173"/>
      <c r="AT739" s="168" t="s">
        <v>1665</v>
      </c>
      <c r="AU739" s="168" t="s">
        <v>89</v>
      </c>
      <c r="AV739" s="13" t="s">
        <v>89</v>
      </c>
      <c r="AW739" s="13" t="s">
        <v>36</v>
      </c>
      <c r="AX739" s="13" t="s">
        <v>80</v>
      </c>
      <c r="AY739" s="168" t="s">
        <v>248</v>
      </c>
    </row>
    <row r="740" spans="2:65" s="14" customFormat="1">
      <c r="B740" s="174"/>
      <c r="D740" s="143" t="s">
        <v>1665</v>
      </c>
      <c r="E740" s="175" t="s">
        <v>1</v>
      </c>
      <c r="F740" s="176" t="s">
        <v>1668</v>
      </c>
      <c r="H740" s="177">
        <v>1</v>
      </c>
      <c r="I740" s="178"/>
      <c r="L740" s="174"/>
      <c r="M740" s="179"/>
      <c r="T740" s="180"/>
      <c r="AT740" s="175" t="s">
        <v>1665</v>
      </c>
      <c r="AU740" s="175" t="s">
        <v>89</v>
      </c>
      <c r="AV740" s="14" t="s">
        <v>264</v>
      </c>
      <c r="AW740" s="14" t="s">
        <v>36</v>
      </c>
      <c r="AX740" s="14" t="s">
        <v>87</v>
      </c>
      <c r="AY740" s="175" t="s">
        <v>248</v>
      </c>
    </row>
    <row r="741" spans="2:65" s="1" customFormat="1" ht="49.15" customHeight="1">
      <c r="B741" s="32"/>
      <c r="C741" s="130" t="s">
        <v>719</v>
      </c>
      <c r="D741" s="130" t="s">
        <v>249</v>
      </c>
      <c r="E741" s="131" t="s">
        <v>2223</v>
      </c>
      <c r="F741" s="132" t="s">
        <v>2224</v>
      </c>
      <c r="G741" s="133" t="s">
        <v>1839</v>
      </c>
      <c r="H741" s="134">
        <v>1</v>
      </c>
      <c r="I741" s="135"/>
      <c r="J741" s="136">
        <f>ROUND(I741*H741,2)</f>
        <v>0</v>
      </c>
      <c r="K741" s="132" t="s">
        <v>1</v>
      </c>
      <c r="L741" s="32"/>
      <c r="M741" s="137" t="s">
        <v>1</v>
      </c>
      <c r="N741" s="138" t="s">
        <v>45</v>
      </c>
      <c r="P741" s="139">
        <f>O741*H741</f>
        <v>0</v>
      </c>
      <c r="Q741" s="139">
        <v>1.0885499999999999</v>
      </c>
      <c r="R741" s="139">
        <f>Q741*H741</f>
        <v>1.0885499999999999</v>
      </c>
      <c r="S741" s="139">
        <v>0</v>
      </c>
      <c r="T741" s="140">
        <f>S741*H741</f>
        <v>0</v>
      </c>
      <c r="AR741" s="141" t="s">
        <v>359</v>
      </c>
      <c r="AT741" s="141" t="s">
        <v>249</v>
      </c>
      <c r="AU741" s="141" t="s">
        <v>89</v>
      </c>
      <c r="AY741" s="17" t="s">
        <v>248</v>
      </c>
      <c r="BE741" s="142">
        <f>IF(N741="základní",J741,0)</f>
        <v>0</v>
      </c>
      <c r="BF741" s="142">
        <f>IF(N741="snížená",J741,0)</f>
        <v>0</v>
      </c>
      <c r="BG741" s="142">
        <f>IF(N741="zákl. přenesená",J741,0)</f>
        <v>0</v>
      </c>
      <c r="BH741" s="142">
        <f>IF(N741="sníž. přenesená",J741,0)</f>
        <v>0</v>
      </c>
      <c r="BI741" s="142">
        <f>IF(N741="nulová",J741,0)</f>
        <v>0</v>
      </c>
      <c r="BJ741" s="17" t="s">
        <v>87</v>
      </c>
      <c r="BK741" s="142">
        <f>ROUND(I741*H741,2)</f>
        <v>0</v>
      </c>
      <c r="BL741" s="17" t="s">
        <v>359</v>
      </c>
      <c r="BM741" s="141" t="s">
        <v>2225</v>
      </c>
    </row>
    <row r="742" spans="2:65" s="1" customFormat="1" ht="195">
      <c r="B742" s="32"/>
      <c r="D742" s="143" t="s">
        <v>255</v>
      </c>
      <c r="F742" s="144" t="s">
        <v>2226</v>
      </c>
      <c r="I742" s="145"/>
      <c r="L742" s="32"/>
      <c r="M742" s="146"/>
      <c r="T742" s="56"/>
      <c r="AT742" s="17" t="s">
        <v>255</v>
      </c>
      <c r="AU742" s="17" t="s">
        <v>89</v>
      </c>
    </row>
    <row r="743" spans="2:65" s="12" customFormat="1">
      <c r="B743" s="161"/>
      <c r="D743" s="143" t="s">
        <v>1665</v>
      </c>
      <c r="E743" s="162" t="s">
        <v>1</v>
      </c>
      <c r="F743" s="163" t="s">
        <v>1679</v>
      </c>
      <c r="H743" s="162" t="s">
        <v>1</v>
      </c>
      <c r="I743" s="164"/>
      <c r="L743" s="161"/>
      <c r="M743" s="165"/>
      <c r="T743" s="166"/>
      <c r="AT743" s="162" t="s">
        <v>1665</v>
      </c>
      <c r="AU743" s="162" t="s">
        <v>89</v>
      </c>
      <c r="AV743" s="12" t="s">
        <v>87</v>
      </c>
      <c r="AW743" s="12" t="s">
        <v>36</v>
      </c>
      <c r="AX743" s="12" t="s">
        <v>80</v>
      </c>
      <c r="AY743" s="162" t="s">
        <v>248</v>
      </c>
    </row>
    <row r="744" spans="2:65" s="12" customFormat="1">
      <c r="B744" s="161"/>
      <c r="D744" s="143" t="s">
        <v>1665</v>
      </c>
      <c r="E744" s="162" t="s">
        <v>1</v>
      </c>
      <c r="F744" s="163" t="s">
        <v>2216</v>
      </c>
      <c r="H744" s="162" t="s">
        <v>1</v>
      </c>
      <c r="I744" s="164"/>
      <c r="L744" s="161"/>
      <c r="M744" s="165"/>
      <c r="T744" s="166"/>
      <c r="AT744" s="162" t="s">
        <v>1665</v>
      </c>
      <c r="AU744" s="162" t="s">
        <v>89</v>
      </c>
      <c r="AV744" s="12" t="s">
        <v>87</v>
      </c>
      <c r="AW744" s="12" t="s">
        <v>36</v>
      </c>
      <c r="AX744" s="12" t="s">
        <v>80</v>
      </c>
      <c r="AY744" s="162" t="s">
        <v>248</v>
      </c>
    </row>
    <row r="745" spans="2:65" s="13" customFormat="1" ht="22.5">
      <c r="B745" s="167"/>
      <c r="D745" s="143" t="s">
        <v>1665</v>
      </c>
      <c r="E745" s="168" t="s">
        <v>1</v>
      </c>
      <c r="F745" s="169" t="s">
        <v>2227</v>
      </c>
      <c r="H745" s="170">
        <v>1</v>
      </c>
      <c r="I745" s="171"/>
      <c r="L745" s="167"/>
      <c r="M745" s="172"/>
      <c r="T745" s="173"/>
      <c r="AT745" s="168" t="s">
        <v>1665</v>
      </c>
      <c r="AU745" s="168" t="s">
        <v>89</v>
      </c>
      <c r="AV745" s="13" t="s">
        <v>89</v>
      </c>
      <c r="AW745" s="13" t="s">
        <v>36</v>
      </c>
      <c r="AX745" s="13" t="s">
        <v>80</v>
      </c>
      <c r="AY745" s="168" t="s">
        <v>248</v>
      </c>
    </row>
    <row r="746" spans="2:65" s="14" customFormat="1">
      <c r="B746" s="174"/>
      <c r="D746" s="143" t="s">
        <v>1665</v>
      </c>
      <c r="E746" s="175" t="s">
        <v>1</v>
      </c>
      <c r="F746" s="176" t="s">
        <v>1668</v>
      </c>
      <c r="H746" s="177">
        <v>1</v>
      </c>
      <c r="I746" s="178"/>
      <c r="L746" s="174"/>
      <c r="M746" s="179"/>
      <c r="T746" s="180"/>
      <c r="AT746" s="175" t="s">
        <v>1665</v>
      </c>
      <c r="AU746" s="175" t="s">
        <v>89</v>
      </c>
      <c r="AV746" s="14" t="s">
        <v>264</v>
      </c>
      <c r="AW746" s="14" t="s">
        <v>36</v>
      </c>
      <c r="AX746" s="14" t="s">
        <v>87</v>
      </c>
      <c r="AY746" s="175" t="s">
        <v>248</v>
      </c>
    </row>
    <row r="747" spans="2:65" s="1" customFormat="1" ht="37.9" customHeight="1">
      <c r="B747" s="32"/>
      <c r="C747" s="130" t="s">
        <v>723</v>
      </c>
      <c r="D747" s="130" t="s">
        <v>249</v>
      </c>
      <c r="E747" s="131" t="s">
        <v>2228</v>
      </c>
      <c r="F747" s="132" t="s">
        <v>2229</v>
      </c>
      <c r="G747" s="133" t="s">
        <v>1839</v>
      </c>
      <c r="H747" s="134">
        <v>1</v>
      </c>
      <c r="I747" s="135"/>
      <c r="J747" s="136">
        <f>ROUND(I747*H747,2)</f>
        <v>0</v>
      </c>
      <c r="K747" s="132" t="s">
        <v>1</v>
      </c>
      <c r="L747" s="32"/>
      <c r="M747" s="137" t="s">
        <v>1</v>
      </c>
      <c r="N747" s="138" t="s">
        <v>45</v>
      </c>
      <c r="P747" s="139">
        <f>O747*H747</f>
        <v>0</v>
      </c>
      <c r="Q747" s="139">
        <v>7.1840000000000001E-2</v>
      </c>
      <c r="R747" s="139">
        <f>Q747*H747</f>
        <v>7.1840000000000001E-2</v>
      </c>
      <c r="S747" s="139">
        <v>0</v>
      </c>
      <c r="T747" s="140">
        <f>S747*H747</f>
        <v>0</v>
      </c>
      <c r="AR747" s="141" t="s">
        <v>359</v>
      </c>
      <c r="AT747" s="141" t="s">
        <v>249</v>
      </c>
      <c r="AU747" s="141" t="s">
        <v>89</v>
      </c>
      <c r="AY747" s="17" t="s">
        <v>248</v>
      </c>
      <c r="BE747" s="142">
        <f>IF(N747="základní",J747,0)</f>
        <v>0</v>
      </c>
      <c r="BF747" s="142">
        <f>IF(N747="snížená",J747,0)</f>
        <v>0</v>
      </c>
      <c r="BG747" s="142">
        <f>IF(N747="zákl. přenesená",J747,0)</f>
        <v>0</v>
      </c>
      <c r="BH747" s="142">
        <f>IF(N747="sníž. přenesená",J747,0)</f>
        <v>0</v>
      </c>
      <c r="BI747" s="142">
        <f>IF(N747="nulová",J747,0)</f>
        <v>0</v>
      </c>
      <c r="BJ747" s="17" t="s">
        <v>87</v>
      </c>
      <c r="BK747" s="142">
        <f>ROUND(I747*H747,2)</f>
        <v>0</v>
      </c>
      <c r="BL747" s="17" t="s">
        <v>359</v>
      </c>
      <c r="BM747" s="141" t="s">
        <v>2230</v>
      </c>
    </row>
    <row r="748" spans="2:65" s="1" customFormat="1" ht="204.75">
      <c r="B748" s="32"/>
      <c r="D748" s="143" t="s">
        <v>255</v>
      </c>
      <c r="F748" s="144" t="s">
        <v>2231</v>
      </c>
      <c r="I748" s="145"/>
      <c r="L748" s="32"/>
      <c r="M748" s="146"/>
      <c r="T748" s="56"/>
      <c r="AT748" s="17" t="s">
        <v>255</v>
      </c>
      <c r="AU748" s="17" t="s">
        <v>89</v>
      </c>
    </row>
    <row r="749" spans="2:65" s="12" customFormat="1">
      <c r="B749" s="161"/>
      <c r="D749" s="143" t="s">
        <v>1665</v>
      </c>
      <c r="E749" s="162" t="s">
        <v>1</v>
      </c>
      <c r="F749" s="163" t="s">
        <v>1679</v>
      </c>
      <c r="H749" s="162" t="s">
        <v>1</v>
      </c>
      <c r="I749" s="164"/>
      <c r="L749" s="161"/>
      <c r="M749" s="165"/>
      <c r="T749" s="166"/>
      <c r="AT749" s="162" t="s">
        <v>1665</v>
      </c>
      <c r="AU749" s="162" t="s">
        <v>89</v>
      </c>
      <c r="AV749" s="12" t="s">
        <v>87</v>
      </c>
      <c r="AW749" s="12" t="s">
        <v>36</v>
      </c>
      <c r="AX749" s="12" t="s">
        <v>80</v>
      </c>
      <c r="AY749" s="162" t="s">
        <v>248</v>
      </c>
    </row>
    <row r="750" spans="2:65" s="12" customFormat="1">
      <c r="B750" s="161"/>
      <c r="D750" s="143" t="s">
        <v>1665</v>
      </c>
      <c r="E750" s="162" t="s">
        <v>1</v>
      </c>
      <c r="F750" s="163" t="s">
        <v>2216</v>
      </c>
      <c r="H750" s="162" t="s">
        <v>1</v>
      </c>
      <c r="I750" s="164"/>
      <c r="L750" s="161"/>
      <c r="M750" s="165"/>
      <c r="T750" s="166"/>
      <c r="AT750" s="162" t="s">
        <v>1665</v>
      </c>
      <c r="AU750" s="162" t="s">
        <v>89</v>
      </c>
      <c r="AV750" s="12" t="s">
        <v>87</v>
      </c>
      <c r="AW750" s="12" t="s">
        <v>36</v>
      </c>
      <c r="AX750" s="12" t="s">
        <v>80</v>
      </c>
      <c r="AY750" s="162" t="s">
        <v>248</v>
      </c>
    </row>
    <row r="751" spans="2:65" s="13" customFormat="1" ht="22.5">
      <c r="B751" s="167"/>
      <c r="D751" s="143" t="s">
        <v>1665</v>
      </c>
      <c r="E751" s="168" t="s">
        <v>1</v>
      </c>
      <c r="F751" s="169" t="s">
        <v>2232</v>
      </c>
      <c r="H751" s="170">
        <v>1</v>
      </c>
      <c r="I751" s="171"/>
      <c r="L751" s="167"/>
      <c r="M751" s="172"/>
      <c r="T751" s="173"/>
      <c r="AT751" s="168" t="s">
        <v>1665</v>
      </c>
      <c r="AU751" s="168" t="s">
        <v>89</v>
      </c>
      <c r="AV751" s="13" t="s">
        <v>89</v>
      </c>
      <c r="AW751" s="13" t="s">
        <v>36</v>
      </c>
      <c r="AX751" s="13" t="s">
        <v>80</v>
      </c>
      <c r="AY751" s="168" t="s">
        <v>248</v>
      </c>
    </row>
    <row r="752" spans="2:65" s="14" customFormat="1">
      <c r="B752" s="174"/>
      <c r="D752" s="143" t="s">
        <v>1665</v>
      </c>
      <c r="E752" s="175" t="s">
        <v>1</v>
      </c>
      <c r="F752" s="176" t="s">
        <v>1668</v>
      </c>
      <c r="H752" s="177">
        <v>1</v>
      </c>
      <c r="I752" s="178"/>
      <c r="L752" s="174"/>
      <c r="M752" s="179"/>
      <c r="T752" s="180"/>
      <c r="AT752" s="175" t="s">
        <v>1665</v>
      </c>
      <c r="AU752" s="175" t="s">
        <v>89</v>
      </c>
      <c r="AV752" s="14" t="s">
        <v>264</v>
      </c>
      <c r="AW752" s="14" t="s">
        <v>36</v>
      </c>
      <c r="AX752" s="14" t="s">
        <v>87</v>
      </c>
      <c r="AY752" s="175" t="s">
        <v>248</v>
      </c>
    </row>
    <row r="753" spans="2:65" s="1" customFormat="1" ht="37.9" customHeight="1">
      <c r="B753" s="32"/>
      <c r="C753" s="130" t="s">
        <v>727</v>
      </c>
      <c r="D753" s="130" t="s">
        <v>249</v>
      </c>
      <c r="E753" s="131" t="s">
        <v>2233</v>
      </c>
      <c r="F753" s="132" t="s">
        <v>2234</v>
      </c>
      <c r="G753" s="133" t="s">
        <v>1839</v>
      </c>
      <c r="H753" s="134">
        <v>1</v>
      </c>
      <c r="I753" s="135"/>
      <c r="J753" s="136">
        <f>ROUND(I753*H753,2)</f>
        <v>0</v>
      </c>
      <c r="K753" s="132" t="s">
        <v>1</v>
      </c>
      <c r="L753" s="32"/>
      <c r="M753" s="137" t="s">
        <v>1</v>
      </c>
      <c r="N753" s="138" t="s">
        <v>45</v>
      </c>
      <c r="P753" s="139">
        <f>O753*H753</f>
        <v>0</v>
      </c>
      <c r="Q753" s="139">
        <v>3.524E-2</v>
      </c>
      <c r="R753" s="139">
        <f>Q753*H753</f>
        <v>3.524E-2</v>
      </c>
      <c r="S753" s="139">
        <v>0</v>
      </c>
      <c r="T753" s="140">
        <f>S753*H753</f>
        <v>0</v>
      </c>
      <c r="AR753" s="141" t="s">
        <v>359</v>
      </c>
      <c r="AT753" s="141" t="s">
        <v>249</v>
      </c>
      <c r="AU753" s="141" t="s">
        <v>89</v>
      </c>
      <c r="AY753" s="17" t="s">
        <v>248</v>
      </c>
      <c r="BE753" s="142">
        <f>IF(N753="základní",J753,0)</f>
        <v>0</v>
      </c>
      <c r="BF753" s="142">
        <f>IF(N753="snížená",J753,0)</f>
        <v>0</v>
      </c>
      <c r="BG753" s="142">
        <f>IF(N753="zákl. přenesená",J753,0)</f>
        <v>0</v>
      </c>
      <c r="BH753" s="142">
        <f>IF(N753="sníž. přenesená",J753,0)</f>
        <v>0</v>
      </c>
      <c r="BI753" s="142">
        <f>IF(N753="nulová",J753,0)</f>
        <v>0</v>
      </c>
      <c r="BJ753" s="17" t="s">
        <v>87</v>
      </c>
      <c r="BK753" s="142">
        <f>ROUND(I753*H753,2)</f>
        <v>0</v>
      </c>
      <c r="BL753" s="17" t="s">
        <v>359</v>
      </c>
      <c r="BM753" s="141" t="s">
        <v>2235</v>
      </c>
    </row>
    <row r="754" spans="2:65" s="1" customFormat="1" ht="97.5">
      <c r="B754" s="32"/>
      <c r="D754" s="143" t="s">
        <v>255</v>
      </c>
      <c r="F754" s="144" t="s">
        <v>2236</v>
      </c>
      <c r="I754" s="145"/>
      <c r="L754" s="32"/>
      <c r="M754" s="146"/>
      <c r="T754" s="56"/>
      <c r="AT754" s="17" t="s">
        <v>255</v>
      </c>
      <c r="AU754" s="17" t="s">
        <v>89</v>
      </c>
    </row>
    <row r="755" spans="2:65" s="12" customFormat="1">
      <c r="B755" s="161"/>
      <c r="D755" s="143" t="s">
        <v>1665</v>
      </c>
      <c r="E755" s="162" t="s">
        <v>1</v>
      </c>
      <c r="F755" s="163" t="s">
        <v>1679</v>
      </c>
      <c r="H755" s="162" t="s">
        <v>1</v>
      </c>
      <c r="I755" s="164"/>
      <c r="L755" s="161"/>
      <c r="M755" s="165"/>
      <c r="T755" s="166"/>
      <c r="AT755" s="162" t="s">
        <v>1665</v>
      </c>
      <c r="AU755" s="162" t="s">
        <v>89</v>
      </c>
      <c r="AV755" s="12" t="s">
        <v>87</v>
      </c>
      <c r="AW755" s="12" t="s">
        <v>36</v>
      </c>
      <c r="AX755" s="12" t="s">
        <v>80</v>
      </c>
      <c r="AY755" s="162" t="s">
        <v>248</v>
      </c>
    </row>
    <row r="756" spans="2:65" s="12" customFormat="1">
      <c r="B756" s="161"/>
      <c r="D756" s="143" t="s">
        <v>1665</v>
      </c>
      <c r="E756" s="162" t="s">
        <v>1</v>
      </c>
      <c r="F756" s="163" t="s">
        <v>2216</v>
      </c>
      <c r="H756" s="162" t="s">
        <v>1</v>
      </c>
      <c r="I756" s="164"/>
      <c r="L756" s="161"/>
      <c r="M756" s="165"/>
      <c r="T756" s="166"/>
      <c r="AT756" s="162" t="s">
        <v>1665</v>
      </c>
      <c r="AU756" s="162" t="s">
        <v>89</v>
      </c>
      <c r="AV756" s="12" t="s">
        <v>87</v>
      </c>
      <c r="AW756" s="12" t="s">
        <v>36</v>
      </c>
      <c r="AX756" s="12" t="s">
        <v>80</v>
      </c>
      <c r="AY756" s="162" t="s">
        <v>248</v>
      </c>
    </row>
    <row r="757" spans="2:65" s="13" customFormat="1">
      <c r="B757" s="167"/>
      <c r="D757" s="143" t="s">
        <v>1665</v>
      </c>
      <c r="E757" s="168" t="s">
        <v>1</v>
      </c>
      <c r="F757" s="169" t="s">
        <v>2237</v>
      </c>
      <c r="H757" s="170">
        <v>1</v>
      </c>
      <c r="I757" s="171"/>
      <c r="L757" s="167"/>
      <c r="M757" s="172"/>
      <c r="T757" s="173"/>
      <c r="AT757" s="168" t="s">
        <v>1665</v>
      </c>
      <c r="AU757" s="168" t="s">
        <v>89</v>
      </c>
      <c r="AV757" s="13" t="s">
        <v>89</v>
      </c>
      <c r="AW757" s="13" t="s">
        <v>36</v>
      </c>
      <c r="AX757" s="13" t="s">
        <v>80</v>
      </c>
      <c r="AY757" s="168" t="s">
        <v>248</v>
      </c>
    </row>
    <row r="758" spans="2:65" s="14" customFormat="1">
      <c r="B758" s="174"/>
      <c r="D758" s="143" t="s">
        <v>1665</v>
      </c>
      <c r="E758" s="175" t="s">
        <v>1</v>
      </c>
      <c r="F758" s="176" t="s">
        <v>1668</v>
      </c>
      <c r="H758" s="177">
        <v>1</v>
      </c>
      <c r="I758" s="178"/>
      <c r="L758" s="174"/>
      <c r="M758" s="179"/>
      <c r="T758" s="180"/>
      <c r="AT758" s="175" t="s">
        <v>1665</v>
      </c>
      <c r="AU758" s="175" t="s">
        <v>89</v>
      </c>
      <c r="AV758" s="14" t="s">
        <v>264</v>
      </c>
      <c r="AW758" s="14" t="s">
        <v>36</v>
      </c>
      <c r="AX758" s="14" t="s">
        <v>87</v>
      </c>
      <c r="AY758" s="175" t="s">
        <v>248</v>
      </c>
    </row>
    <row r="759" spans="2:65" s="1" customFormat="1" ht="37.9" customHeight="1">
      <c r="B759" s="32"/>
      <c r="C759" s="130" t="s">
        <v>731</v>
      </c>
      <c r="D759" s="130" t="s">
        <v>249</v>
      </c>
      <c r="E759" s="131" t="s">
        <v>2238</v>
      </c>
      <c r="F759" s="132" t="s">
        <v>2239</v>
      </c>
      <c r="G759" s="133" t="s">
        <v>1839</v>
      </c>
      <c r="H759" s="134">
        <v>1</v>
      </c>
      <c r="I759" s="135"/>
      <c r="J759" s="136">
        <f>ROUND(I759*H759,2)</f>
        <v>0</v>
      </c>
      <c r="K759" s="132" t="s">
        <v>1</v>
      </c>
      <c r="L759" s="32"/>
      <c r="M759" s="137" t="s">
        <v>1</v>
      </c>
      <c r="N759" s="138" t="s">
        <v>45</v>
      </c>
      <c r="P759" s="139">
        <f>O759*H759</f>
        <v>0</v>
      </c>
      <c r="Q759" s="139">
        <v>0.22503000000000001</v>
      </c>
      <c r="R759" s="139">
        <f>Q759*H759</f>
        <v>0.22503000000000001</v>
      </c>
      <c r="S759" s="139">
        <v>0</v>
      </c>
      <c r="T759" s="140">
        <f>S759*H759</f>
        <v>0</v>
      </c>
      <c r="AR759" s="141" t="s">
        <v>359</v>
      </c>
      <c r="AT759" s="141" t="s">
        <v>249</v>
      </c>
      <c r="AU759" s="141" t="s">
        <v>89</v>
      </c>
      <c r="AY759" s="17" t="s">
        <v>248</v>
      </c>
      <c r="BE759" s="142">
        <f>IF(N759="základní",J759,0)</f>
        <v>0</v>
      </c>
      <c r="BF759" s="142">
        <f>IF(N759="snížená",J759,0)</f>
        <v>0</v>
      </c>
      <c r="BG759" s="142">
        <f>IF(N759="zákl. přenesená",J759,0)</f>
        <v>0</v>
      </c>
      <c r="BH759" s="142">
        <f>IF(N759="sníž. přenesená",J759,0)</f>
        <v>0</v>
      </c>
      <c r="BI759" s="142">
        <f>IF(N759="nulová",J759,0)</f>
        <v>0</v>
      </c>
      <c r="BJ759" s="17" t="s">
        <v>87</v>
      </c>
      <c r="BK759" s="142">
        <f>ROUND(I759*H759,2)</f>
        <v>0</v>
      </c>
      <c r="BL759" s="17" t="s">
        <v>359</v>
      </c>
      <c r="BM759" s="141" t="s">
        <v>2240</v>
      </c>
    </row>
    <row r="760" spans="2:65" s="1" customFormat="1" ht="136.5">
      <c r="B760" s="32"/>
      <c r="D760" s="143" t="s">
        <v>255</v>
      </c>
      <c r="F760" s="144" t="s">
        <v>2241</v>
      </c>
      <c r="I760" s="145"/>
      <c r="L760" s="32"/>
      <c r="M760" s="146"/>
      <c r="T760" s="56"/>
      <c r="AT760" s="17" t="s">
        <v>255</v>
      </c>
      <c r="AU760" s="17" t="s">
        <v>89</v>
      </c>
    </row>
    <row r="761" spans="2:65" s="12" customFormat="1">
      <c r="B761" s="161"/>
      <c r="D761" s="143" t="s">
        <v>1665</v>
      </c>
      <c r="E761" s="162" t="s">
        <v>1</v>
      </c>
      <c r="F761" s="163" t="s">
        <v>1679</v>
      </c>
      <c r="H761" s="162" t="s">
        <v>1</v>
      </c>
      <c r="I761" s="164"/>
      <c r="L761" s="161"/>
      <c r="M761" s="165"/>
      <c r="T761" s="166"/>
      <c r="AT761" s="162" t="s">
        <v>1665</v>
      </c>
      <c r="AU761" s="162" t="s">
        <v>89</v>
      </c>
      <c r="AV761" s="12" t="s">
        <v>87</v>
      </c>
      <c r="AW761" s="12" t="s">
        <v>36</v>
      </c>
      <c r="AX761" s="12" t="s">
        <v>80</v>
      </c>
      <c r="AY761" s="162" t="s">
        <v>248</v>
      </c>
    </row>
    <row r="762" spans="2:65" s="12" customFormat="1">
      <c r="B762" s="161"/>
      <c r="D762" s="143" t="s">
        <v>1665</v>
      </c>
      <c r="E762" s="162" t="s">
        <v>1</v>
      </c>
      <c r="F762" s="163" t="s">
        <v>2216</v>
      </c>
      <c r="H762" s="162" t="s">
        <v>1</v>
      </c>
      <c r="I762" s="164"/>
      <c r="L762" s="161"/>
      <c r="M762" s="165"/>
      <c r="T762" s="166"/>
      <c r="AT762" s="162" t="s">
        <v>1665</v>
      </c>
      <c r="AU762" s="162" t="s">
        <v>89</v>
      </c>
      <c r="AV762" s="12" t="s">
        <v>87</v>
      </c>
      <c r="AW762" s="12" t="s">
        <v>36</v>
      </c>
      <c r="AX762" s="12" t="s">
        <v>80</v>
      </c>
      <c r="AY762" s="162" t="s">
        <v>248</v>
      </c>
    </row>
    <row r="763" spans="2:65" s="13" customFormat="1" ht="22.5">
      <c r="B763" s="167"/>
      <c r="D763" s="143" t="s">
        <v>1665</v>
      </c>
      <c r="E763" s="168" t="s">
        <v>1</v>
      </c>
      <c r="F763" s="169" t="s">
        <v>2242</v>
      </c>
      <c r="H763" s="170">
        <v>1</v>
      </c>
      <c r="I763" s="171"/>
      <c r="L763" s="167"/>
      <c r="M763" s="172"/>
      <c r="T763" s="173"/>
      <c r="AT763" s="168" t="s">
        <v>1665</v>
      </c>
      <c r="AU763" s="168" t="s">
        <v>89</v>
      </c>
      <c r="AV763" s="13" t="s">
        <v>89</v>
      </c>
      <c r="AW763" s="13" t="s">
        <v>36</v>
      </c>
      <c r="AX763" s="13" t="s">
        <v>80</v>
      </c>
      <c r="AY763" s="168" t="s">
        <v>248</v>
      </c>
    </row>
    <row r="764" spans="2:65" s="14" customFormat="1">
      <c r="B764" s="174"/>
      <c r="D764" s="143" t="s">
        <v>1665</v>
      </c>
      <c r="E764" s="175" t="s">
        <v>1</v>
      </c>
      <c r="F764" s="176" t="s">
        <v>1668</v>
      </c>
      <c r="H764" s="177">
        <v>1</v>
      </c>
      <c r="I764" s="178"/>
      <c r="L764" s="174"/>
      <c r="M764" s="179"/>
      <c r="T764" s="180"/>
      <c r="AT764" s="175" t="s">
        <v>1665</v>
      </c>
      <c r="AU764" s="175" t="s">
        <v>89</v>
      </c>
      <c r="AV764" s="14" t="s">
        <v>264</v>
      </c>
      <c r="AW764" s="14" t="s">
        <v>36</v>
      </c>
      <c r="AX764" s="14" t="s">
        <v>87</v>
      </c>
      <c r="AY764" s="175" t="s">
        <v>248</v>
      </c>
    </row>
    <row r="765" spans="2:65" s="1" customFormat="1" ht="44.25" customHeight="1">
      <c r="B765" s="32"/>
      <c r="C765" s="130" t="s">
        <v>735</v>
      </c>
      <c r="D765" s="130" t="s">
        <v>249</v>
      </c>
      <c r="E765" s="131" t="s">
        <v>2243</v>
      </c>
      <c r="F765" s="132" t="s">
        <v>2244</v>
      </c>
      <c r="G765" s="133" t="s">
        <v>1839</v>
      </c>
      <c r="H765" s="134">
        <v>1</v>
      </c>
      <c r="I765" s="135"/>
      <c r="J765" s="136">
        <f>ROUND(I765*H765,2)</f>
        <v>0</v>
      </c>
      <c r="K765" s="132" t="s">
        <v>1</v>
      </c>
      <c r="L765" s="32"/>
      <c r="M765" s="137" t="s">
        <v>1</v>
      </c>
      <c r="N765" s="138" t="s">
        <v>45</v>
      </c>
      <c r="P765" s="139">
        <f>O765*H765</f>
        <v>0</v>
      </c>
      <c r="Q765" s="139">
        <v>0.64348000000000005</v>
      </c>
      <c r="R765" s="139">
        <f>Q765*H765</f>
        <v>0.64348000000000005</v>
      </c>
      <c r="S765" s="139">
        <v>0</v>
      </c>
      <c r="T765" s="140">
        <f>S765*H765</f>
        <v>0</v>
      </c>
      <c r="AR765" s="141" t="s">
        <v>359</v>
      </c>
      <c r="AT765" s="141" t="s">
        <v>249</v>
      </c>
      <c r="AU765" s="141" t="s">
        <v>89</v>
      </c>
      <c r="AY765" s="17" t="s">
        <v>248</v>
      </c>
      <c r="BE765" s="142">
        <f>IF(N765="základní",J765,0)</f>
        <v>0</v>
      </c>
      <c r="BF765" s="142">
        <f>IF(N765="snížená",J765,0)</f>
        <v>0</v>
      </c>
      <c r="BG765" s="142">
        <f>IF(N765="zákl. přenesená",J765,0)</f>
        <v>0</v>
      </c>
      <c r="BH765" s="142">
        <f>IF(N765="sníž. přenesená",J765,0)</f>
        <v>0</v>
      </c>
      <c r="BI765" s="142">
        <f>IF(N765="nulová",J765,0)</f>
        <v>0</v>
      </c>
      <c r="BJ765" s="17" t="s">
        <v>87</v>
      </c>
      <c r="BK765" s="142">
        <f>ROUND(I765*H765,2)</f>
        <v>0</v>
      </c>
      <c r="BL765" s="17" t="s">
        <v>359</v>
      </c>
      <c r="BM765" s="141" t="s">
        <v>2245</v>
      </c>
    </row>
    <row r="766" spans="2:65" s="1" customFormat="1" ht="156">
      <c r="B766" s="32"/>
      <c r="D766" s="143" t="s">
        <v>255</v>
      </c>
      <c r="F766" s="144" t="s">
        <v>2246</v>
      </c>
      <c r="I766" s="145"/>
      <c r="L766" s="32"/>
      <c r="M766" s="146"/>
      <c r="T766" s="56"/>
      <c r="AT766" s="17" t="s">
        <v>255</v>
      </c>
      <c r="AU766" s="17" t="s">
        <v>89</v>
      </c>
    </row>
    <row r="767" spans="2:65" s="12" customFormat="1">
      <c r="B767" s="161"/>
      <c r="D767" s="143" t="s">
        <v>1665</v>
      </c>
      <c r="E767" s="162" t="s">
        <v>1</v>
      </c>
      <c r="F767" s="163" t="s">
        <v>1679</v>
      </c>
      <c r="H767" s="162" t="s">
        <v>1</v>
      </c>
      <c r="I767" s="164"/>
      <c r="L767" s="161"/>
      <c r="M767" s="165"/>
      <c r="T767" s="166"/>
      <c r="AT767" s="162" t="s">
        <v>1665</v>
      </c>
      <c r="AU767" s="162" t="s">
        <v>89</v>
      </c>
      <c r="AV767" s="12" t="s">
        <v>87</v>
      </c>
      <c r="AW767" s="12" t="s">
        <v>36</v>
      </c>
      <c r="AX767" s="12" t="s">
        <v>80</v>
      </c>
      <c r="AY767" s="162" t="s">
        <v>248</v>
      </c>
    </row>
    <row r="768" spans="2:65" s="12" customFormat="1">
      <c r="B768" s="161"/>
      <c r="D768" s="143" t="s">
        <v>1665</v>
      </c>
      <c r="E768" s="162" t="s">
        <v>1</v>
      </c>
      <c r="F768" s="163" t="s">
        <v>2216</v>
      </c>
      <c r="H768" s="162" t="s">
        <v>1</v>
      </c>
      <c r="I768" s="164"/>
      <c r="L768" s="161"/>
      <c r="M768" s="165"/>
      <c r="T768" s="166"/>
      <c r="AT768" s="162" t="s">
        <v>1665</v>
      </c>
      <c r="AU768" s="162" t="s">
        <v>89</v>
      </c>
      <c r="AV768" s="12" t="s">
        <v>87</v>
      </c>
      <c r="AW768" s="12" t="s">
        <v>36</v>
      </c>
      <c r="AX768" s="12" t="s">
        <v>80</v>
      </c>
      <c r="AY768" s="162" t="s">
        <v>248</v>
      </c>
    </row>
    <row r="769" spans="2:65" s="13" customFormat="1" ht="22.5">
      <c r="B769" s="167"/>
      <c r="D769" s="143" t="s">
        <v>1665</v>
      </c>
      <c r="E769" s="168" t="s">
        <v>1</v>
      </c>
      <c r="F769" s="169" t="s">
        <v>2247</v>
      </c>
      <c r="H769" s="170">
        <v>1</v>
      </c>
      <c r="I769" s="171"/>
      <c r="L769" s="167"/>
      <c r="M769" s="172"/>
      <c r="T769" s="173"/>
      <c r="AT769" s="168" t="s">
        <v>1665</v>
      </c>
      <c r="AU769" s="168" t="s">
        <v>89</v>
      </c>
      <c r="AV769" s="13" t="s">
        <v>89</v>
      </c>
      <c r="AW769" s="13" t="s">
        <v>36</v>
      </c>
      <c r="AX769" s="13" t="s">
        <v>80</v>
      </c>
      <c r="AY769" s="168" t="s">
        <v>248</v>
      </c>
    </row>
    <row r="770" spans="2:65" s="14" customFormat="1">
      <c r="B770" s="174"/>
      <c r="D770" s="143" t="s">
        <v>1665</v>
      </c>
      <c r="E770" s="175" t="s">
        <v>1</v>
      </c>
      <c r="F770" s="176" t="s">
        <v>1668</v>
      </c>
      <c r="H770" s="177">
        <v>1</v>
      </c>
      <c r="I770" s="178"/>
      <c r="L770" s="174"/>
      <c r="M770" s="179"/>
      <c r="T770" s="180"/>
      <c r="AT770" s="175" t="s">
        <v>1665</v>
      </c>
      <c r="AU770" s="175" t="s">
        <v>89</v>
      </c>
      <c r="AV770" s="14" t="s">
        <v>264</v>
      </c>
      <c r="AW770" s="14" t="s">
        <v>36</v>
      </c>
      <c r="AX770" s="14" t="s">
        <v>87</v>
      </c>
      <c r="AY770" s="175" t="s">
        <v>248</v>
      </c>
    </row>
    <row r="771" spans="2:65" s="1" customFormat="1" ht="44.25" customHeight="1">
      <c r="B771" s="32"/>
      <c r="C771" s="130" t="s">
        <v>739</v>
      </c>
      <c r="D771" s="130" t="s">
        <v>249</v>
      </c>
      <c r="E771" s="131" t="s">
        <v>2248</v>
      </c>
      <c r="F771" s="132" t="s">
        <v>2249</v>
      </c>
      <c r="G771" s="133" t="s">
        <v>1839</v>
      </c>
      <c r="H771" s="134">
        <v>1</v>
      </c>
      <c r="I771" s="135"/>
      <c r="J771" s="136">
        <f>ROUND(I771*H771,2)</f>
        <v>0</v>
      </c>
      <c r="K771" s="132" t="s">
        <v>1</v>
      </c>
      <c r="L771" s="32"/>
      <c r="M771" s="137" t="s">
        <v>1</v>
      </c>
      <c r="N771" s="138" t="s">
        <v>45</v>
      </c>
      <c r="P771" s="139">
        <f>O771*H771</f>
        <v>0</v>
      </c>
      <c r="Q771" s="139">
        <v>0.21279999999999999</v>
      </c>
      <c r="R771" s="139">
        <f>Q771*H771</f>
        <v>0.21279999999999999</v>
      </c>
      <c r="S771" s="139">
        <v>0</v>
      </c>
      <c r="T771" s="140">
        <f>S771*H771</f>
        <v>0</v>
      </c>
      <c r="AR771" s="141" t="s">
        <v>359</v>
      </c>
      <c r="AT771" s="141" t="s">
        <v>249</v>
      </c>
      <c r="AU771" s="141" t="s">
        <v>89</v>
      </c>
      <c r="AY771" s="17" t="s">
        <v>248</v>
      </c>
      <c r="BE771" s="142">
        <f>IF(N771="základní",J771,0)</f>
        <v>0</v>
      </c>
      <c r="BF771" s="142">
        <f>IF(N771="snížená",J771,0)</f>
        <v>0</v>
      </c>
      <c r="BG771" s="142">
        <f>IF(N771="zákl. přenesená",J771,0)</f>
        <v>0</v>
      </c>
      <c r="BH771" s="142">
        <f>IF(N771="sníž. přenesená",J771,0)</f>
        <v>0</v>
      </c>
      <c r="BI771" s="142">
        <f>IF(N771="nulová",J771,0)</f>
        <v>0</v>
      </c>
      <c r="BJ771" s="17" t="s">
        <v>87</v>
      </c>
      <c r="BK771" s="142">
        <f>ROUND(I771*H771,2)</f>
        <v>0</v>
      </c>
      <c r="BL771" s="17" t="s">
        <v>359</v>
      </c>
      <c r="BM771" s="141" t="s">
        <v>2250</v>
      </c>
    </row>
    <row r="772" spans="2:65" s="1" customFormat="1" ht="156">
      <c r="B772" s="32"/>
      <c r="D772" s="143" t="s">
        <v>255</v>
      </c>
      <c r="F772" s="144" t="s">
        <v>2251</v>
      </c>
      <c r="I772" s="145"/>
      <c r="L772" s="32"/>
      <c r="M772" s="146"/>
      <c r="T772" s="56"/>
      <c r="AT772" s="17" t="s">
        <v>255</v>
      </c>
      <c r="AU772" s="17" t="s">
        <v>89</v>
      </c>
    </row>
    <row r="773" spans="2:65" s="12" customFormat="1">
      <c r="B773" s="161"/>
      <c r="D773" s="143" t="s">
        <v>1665</v>
      </c>
      <c r="E773" s="162" t="s">
        <v>1</v>
      </c>
      <c r="F773" s="163" t="s">
        <v>1679</v>
      </c>
      <c r="H773" s="162" t="s">
        <v>1</v>
      </c>
      <c r="I773" s="164"/>
      <c r="L773" s="161"/>
      <c r="M773" s="165"/>
      <c r="T773" s="166"/>
      <c r="AT773" s="162" t="s">
        <v>1665</v>
      </c>
      <c r="AU773" s="162" t="s">
        <v>89</v>
      </c>
      <c r="AV773" s="12" t="s">
        <v>87</v>
      </c>
      <c r="AW773" s="12" t="s">
        <v>36</v>
      </c>
      <c r="AX773" s="12" t="s">
        <v>80</v>
      </c>
      <c r="AY773" s="162" t="s">
        <v>248</v>
      </c>
    </row>
    <row r="774" spans="2:65" s="12" customFormat="1">
      <c r="B774" s="161"/>
      <c r="D774" s="143" t="s">
        <v>1665</v>
      </c>
      <c r="E774" s="162" t="s">
        <v>1</v>
      </c>
      <c r="F774" s="163" t="s">
        <v>2216</v>
      </c>
      <c r="H774" s="162" t="s">
        <v>1</v>
      </c>
      <c r="I774" s="164"/>
      <c r="L774" s="161"/>
      <c r="M774" s="165"/>
      <c r="T774" s="166"/>
      <c r="AT774" s="162" t="s">
        <v>1665</v>
      </c>
      <c r="AU774" s="162" t="s">
        <v>89</v>
      </c>
      <c r="AV774" s="12" t="s">
        <v>87</v>
      </c>
      <c r="AW774" s="12" t="s">
        <v>36</v>
      </c>
      <c r="AX774" s="12" t="s">
        <v>80</v>
      </c>
      <c r="AY774" s="162" t="s">
        <v>248</v>
      </c>
    </row>
    <row r="775" spans="2:65" s="13" customFormat="1" ht="33.75">
      <c r="B775" s="167"/>
      <c r="D775" s="143" t="s">
        <v>1665</v>
      </c>
      <c r="E775" s="168" t="s">
        <v>1</v>
      </c>
      <c r="F775" s="169" t="s">
        <v>2252</v>
      </c>
      <c r="H775" s="170">
        <v>1</v>
      </c>
      <c r="I775" s="171"/>
      <c r="L775" s="167"/>
      <c r="M775" s="172"/>
      <c r="T775" s="173"/>
      <c r="AT775" s="168" t="s">
        <v>1665</v>
      </c>
      <c r="AU775" s="168" t="s">
        <v>89</v>
      </c>
      <c r="AV775" s="13" t="s">
        <v>89</v>
      </c>
      <c r="AW775" s="13" t="s">
        <v>36</v>
      </c>
      <c r="AX775" s="13" t="s">
        <v>80</v>
      </c>
      <c r="AY775" s="168" t="s">
        <v>248</v>
      </c>
    </row>
    <row r="776" spans="2:65" s="14" customFormat="1">
      <c r="B776" s="174"/>
      <c r="D776" s="143" t="s">
        <v>1665</v>
      </c>
      <c r="E776" s="175" t="s">
        <v>1</v>
      </c>
      <c r="F776" s="176" t="s">
        <v>1668</v>
      </c>
      <c r="H776" s="177">
        <v>1</v>
      </c>
      <c r="I776" s="178"/>
      <c r="L776" s="174"/>
      <c r="M776" s="179"/>
      <c r="T776" s="180"/>
      <c r="AT776" s="175" t="s">
        <v>1665</v>
      </c>
      <c r="AU776" s="175" t="s">
        <v>89</v>
      </c>
      <c r="AV776" s="14" t="s">
        <v>264</v>
      </c>
      <c r="AW776" s="14" t="s">
        <v>36</v>
      </c>
      <c r="AX776" s="14" t="s">
        <v>87</v>
      </c>
      <c r="AY776" s="175" t="s">
        <v>248</v>
      </c>
    </row>
    <row r="777" spans="2:65" s="1" customFormat="1" ht="62.65" customHeight="1">
      <c r="B777" s="32"/>
      <c r="C777" s="130" t="s">
        <v>743</v>
      </c>
      <c r="D777" s="130" t="s">
        <v>249</v>
      </c>
      <c r="E777" s="131" t="s">
        <v>2253</v>
      </c>
      <c r="F777" s="132" t="s">
        <v>2254</v>
      </c>
      <c r="G777" s="133" t="s">
        <v>1839</v>
      </c>
      <c r="H777" s="134">
        <v>1</v>
      </c>
      <c r="I777" s="135"/>
      <c r="J777" s="136">
        <f>ROUND(I777*H777,2)</f>
        <v>0</v>
      </c>
      <c r="K777" s="132" t="s">
        <v>1</v>
      </c>
      <c r="L777" s="32"/>
      <c r="M777" s="137" t="s">
        <v>1</v>
      </c>
      <c r="N777" s="138" t="s">
        <v>45</v>
      </c>
      <c r="P777" s="139">
        <f>O777*H777</f>
        <v>0</v>
      </c>
      <c r="Q777" s="139">
        <v>0.18501000000000001</v>
      </c>
      <c r="R777" s="139">
        <f>Q777*H777</f>
        <v>0.18501000000000001</v>
      </c>
      <c r="S777" s="139">
        <v>0</v>
      </c>
      <c r="T777" s="140">
        <f>S777*H777</f>
        <v>0</v>
      </c>
      <c r="AR777" s="141" t="s">
        <v>359</v>
      </c>
      <c r="AT777" s="141" t="s">
        <v>249</v>
      </c>
      <c r="AU777" s="141" t="s">
        <v>89</v>
      </c>
      <c r="AY777" s="17" t="s">
        <v>248</v>
      </c>
      <c r="BE777" s="142">
        <f>IF(N777="základní",J777,0)</f>
        <v>0</v>
      </c>
      <c r="BF777" s="142">
        <f>IF(N777="snížená",J777,0)</f>
        <v>0</v>
      </c>
      <c r="BG777" s="142">
        <f>IF(N777="zákl. přenesená",J777,0)</f>
        <v>0</v>
      </c>
      <c r="BH777" s="142">
        <f>IF(N777="sníž. přenesená",J777,0)</f>
        <v>0</v>
      </c>
      <c r="BI777" s="142">
        <f>IF(N777="nulová",J777,0)</f>
        <v>0</v>
      </c>
      <c r="BJ777" s="17" t="s">
        <v>87</v>
      </c>
      <c r="BK777" s="142">
        <f>ROUND(I777*H777,2)</f>
        <v>0</v>
      </c>
      <c r="BL777" s="17" t="s">
        <v>359</v>
      </c>
      <c r="BM777" s="141" t="s">
        <v>2255</v>
      </c>
    </row>
    <row r="778" spans="2:65" s="1" customFormat="1" ht="136.5">
      <c r="B778" s="32"/>
      <c r="D778" s="143" t="s">
        <v>255</v>
      </c>
      <c r="F778" s="144" t="s">
        <v>2256</v>
      </c>
      <c r="I778" s="145"/>
      <c r="L778" s="32"/>
      <c r="M778" s="146"/>
      <c r="T778" s="56"/>
      <c r="AT778" s="17" t="s">
        <v>255</v>
      </c>
      <c r="AU778" s="17" t="s">
        <v>89</v>
      </c>
    </row>
    <row r="779" spans="2:65" s="12" customFormat="1">
      <c r="B779" s="161"/>
      <c r="D779" s="143" t="s">
        <v>1665</v>
      </c>
      <c r="E779" s="162" t="s">
        <v>1</v>
      </c>
      <c r="F779" s="163" t="s">
        <v>1679</v>
      </c>
      <c r="H779" s="162" t="s">
        <v>1</v>
      </c>
      <c r="I779" s="164"/>
      <c r="L779" s="161"/>
      <c r="M779" s="165"/>
      <c r="T779" s="166"/>
      <c r="AT779" s="162" t="s">
        <v>1665</v>
      </c>
      <c r="AU779" s="162" t="s">
        <v>89</v>
      </c>
      <c r="AV779" s="12" t="s">
        <v>87</v>
      </c>
      <c r="AW779" s="12" t="s">
        <v>36</v>
      </c>
      <c r="AX779" s="12" t="s">
        <v>80</v>
      </c>
      <c r="AY779" s="162" t="s">
        <v>248</v>
      </c>
    </row>
    <row r="780" spans="2:65" s="12" customFormat="1">
      <c r="B780" s="161"/>
      <c r="D780" s="143" t="s">
        <v>1665</v>
      </c>
      <c r="E780" s="162" t="s">
        <v>1</v>
      </c>
      <c r="F780" s="163" t="s">
        <v>2216</v>
      </c>
      <c r="H780" s="162" t="s">
        <v>1</v>
      </c>
      <c r="I780" s="164"/>
      <c r="L780" s="161"/>
      <c r="M780" s="165"/>
      <c r="T780" s="166"/>
      <c r="AT780" s="162" t="s">
        <v>1665</v>
      </c>
      <c r="AU780" s="162" t="s">
        <v>89</v>
      </c>
      <c r="AV780" s="12" t="s">
        <v>87</v>
      </c>
      <c r="AW780" s="12" t="s">
        <v>36</v>
      </c>
      <c r="AX780" s="12" t="s">
        <v>80</v>
      </c>
      <c r="AY780" s="162" t="s">
        <v>248</v>
      </c>
    </row>
    <row r="781" spans="2:65" s="13" customFormat="1" ht="33.75">
      <c r="B781" s="167"/>
      <c r="D781" s="143" t="s">
        <v>1665</v>
      </c>
      <c r="E781" s="168" t="s">
        <v>1</v>
      </c>
      <c r="F781" s="169" t="s">
        <v>2257</v>
      </c>
      <c r="H781" s="170">
        <v>1</v>
      </c>
      <c r="I781" s="171"/>
      <c r="L781" s="167"/>
      <c r="M781" s="172"/>
      <c r="T781" s="173"/>
      <c r="AT781" s="168" t="s">
        <v>1665</v>
      </c>
      <c r="AU781" s="168" t="s">
        <v>89</v>
      </c>
      <c r="AV781" s="13" t="s">
        <v>89</v>
      </c>
      <c r="AW781" s="13" t="s">
        <v>36</v>
      </c>
      <c r="AX781" s="13" t="s">
        <v>80</v>
      </c>
      <c r="AY781" s="168" t="s">
        <v>248</v>
      </c>
    </row>
    <row r="782" spans="2:65" s="14" customFormat="1">
      <c r="B782" s="174"/>
      <c r="D782" s="143" t="s">
        <v>1665</v>
      </c>
      <c r="E782" s="175" t="s">
        <v>1</v>
      </c>
      <c r="F782" s="176" t="s">
        <v>1668</v>
      </c>
      <c r="H782" s="177">
        <v>1</v>
      </c>
      <c r="I782" s="178"/>
      <c r="L782" s="174"/>
      <c r="M782" s="179"/>
      <c r="T782" s="180"/>
      <c r="AT782" s="175" t="s">
        <v>1665</v>
      </c>
      <c r="AU782" s="175" t="s">
        <v>89</v>
      </c>
      <c r="AV782" s="14" t="s">
        <v>264</v>
      </c>
      <c r="AW782" s="14" t="s">
        <v>36</v>
      </c>
      <c r="AX782" s="14" t="s">
        <v>87</v>
      </c>
      <c r="AY782" s="175" t="s">
        <v>248</v>
      </c>
    </row>
    <row r="783" spans="2:65" s="1" customFormat="1" ht="37.9" customHeight="1">
      <c r="B783" s="32"/>
      <c r="C783" s="130" t="s">
        <v>747</v>
      </c>
      <c r="D783" s="130" t="s">
        <v>249</v>
      </c>
      <c r="E783" s="131" t="s">
        <v>2258</v>
      </c>
      <c r="F783" s="132" t="s">
        <v>2259</v>
      </c>
      <c r="G783" s="133" t="s">
        <v>1839</v>
      </c>
      <c r="H783" s="134">
        <v>1</v>
      </c>
      <c r="I783" s="135"/>
      <c r="J783" s="136">
        <f>ROUND(I783*H783,2)</f>
        <v>0</v>
      </c>
      <c r="K783" s="132" t="s">
        <v>1</v>
      </c>
      <c r="L783" s="32"/>
      <c r="M783" s="137" t="s">
        <v>1</v>
      </c>
      <c r="N783" s="138" t="s">
        <v>45</v>
      </c>
      <c r="P783" s="139">
        <f>O783*H783</f>
        <v>0</v>
      </c>
      <c r="Q783" s="139">
        <v>1.024</v>
      </c>
      <c r="R783" s="139">
        <f>Q783*H783</f>
        <v>1.024</v>
      </c>
      <c r="S783" s="139">
        <v>0</v>
      </c>
      <c r="T783" s="140">
        <f>S783*H783</f>
        <v>0</v>
      </c>
      <c r="AR783" s="141" t="s">
        <v>359</v>
      </c>
      <c r="AT783" s="141" t="s">
        <v>249</v>
      </c>
      <c r="AU783" s="141" t="s">
        <v>89</v>
      </c>
      <c r="AY783" s="17" t="s">
        <v>248</v>
      </c>
      <c r="BE783" s="142">
        <f>IF(N783="základní",J783,0)</f>
        <v>0</v>
      </c>
      <c r="BF783" s="142">
        <f>IF(N783="snížená",J783,0)</f>
        <v>0</v>
      </c>
      <c r="BG783" s="142">
        <f>IF(N783="zákl. přenesená",J783,0)</f>
        <v>0</v>
      </c>
      <c r="BH783" s="142">
        <f>IF(N783="sníž. přenesená",J783,0)</f>
        <v>0</v>
      </c>
      <c r="BI783" s="142">
        <f>IF(N783="nulová",J783,0)</f>
        <v>0</v>
      </c>
      <c r="BJ783" s="17" t="s">
        <v>87</v>
      </c>
      <c r="BK783" s="142">
        <f>ROUND(I783*H783,2)</f>
        <v>0</v>
      </c>
      <c r="BL783" s="17" t="s">
        <v>359</v>
      </c>
      <c r="BM783" s="141" t="s">
        <v>2260</v>
      </c>
    </row>
    <row r="784" spans="2:65" s="1" customFormat="1" ht="243.75">
      <c r="B784" s="32"/>
      <c r="D784" s="143" t="s">
        <v>255</v>
      </c>
      <c r="F784" s="144" t="s">
        <v>2261</v>
      </c>
      <c r="I784" s="145"/>
      <c r="L784" s="32"/>
      <c r="M784" s="146"/>
      <c r="T784" s="56"/>
      <c r="AT784" s="17" t="s">
        <v>255</v>
      </c>
      <c r="AU784" s="17" t="s">
        <v>89</v>
      </c>
    </row>
    <row r="785" spans="2:65" s="12" customFormat="1">
      <c r="B785" s="161"/>
      <c r="D785" s="143" t="s">
        <v>1665</v>
      </c>
      <c r="E785" s="162" t="s">
        <v>1</v>
      </c>
      <c r="F785" s="163" t="s">
        <v>1679</v>
      </c>
      <c r="H785" s="162" t="s">
        <v>1</v>
      </c>
      <c r="I785" s="164"/>
      <c r="L785" s="161"/>
      <c r="M785" s="165"/>
      <c r="T785" s="166"/>
      <c r="AT785" s="162" t="s">
        <v>1665</v>
      </c>
      <c r="AU785" s="162" t="s">
        <v>89</v>
      </c>
      <c r="AV785" s="12" t="s">
        <v>87</v>
      </c>
      <c r="AW785" s="12" t="s">
        <v>36</v>
      </c>
      <c r="AX785" s="12" t="s">
        <v>80</v>
      </c>
      <c r="AY785" s="162" t="s">
        <v>248</v>
      </c>
    </row>
    <row r="786" spans="2:65" s="12" customFormat="1">
      <c r="B786" s="161"/>
      <c r="D786" s="143" t="s">
        <v>1665</v>
      </c>
      <c r="E786" s="162" t="s">
        <v>1</v>
      </c>
      <c r="F786" s="163" t="s">
        <v>2216</v>
      </c>
      <c r="H786" s="162" t="s">
        <v>1</v>
      </c>
      <c r="I786" s="164"/>
      <c r="L786" s="161"/>
      <c r="M786" s="165"/>
      <c r="T786" s="166"/>
      <c r="AT786" s="162" t="s">
        <v>1665</v>
      </c>
      <c r="AU786" s="162" t="s">
        <v>89</v>
      </c>
      <c r="AV786" s="12" t="s">
        <v>87</v>
      </c>
      <c r="AW786" s="12" t="s">
        <v>36</v>
      </c>
      <c r="AX786" s="12" t="s">
        <v>80</v>
      </c>
      <c r="AY786" s="162" t="s">
        <v>248</v>
      </c>
    </row>
    <row r="787" spans="2:65" s="13" customFormat="1" ht="22.5">
      <c r="B787" s="167"/>
      <c r="D787" s="143" t="s">
        <v>1665</v>
      </c>
      <c r="E787" s="168" t="s">
        <v>1</v>
      </c>
      <c r="F787" s="169" t="s">
        <v>2262</v>
      </c>
      <c r="H787" s="170">
        <v>1</v>
      </c>
      <c r="I787" s="171"/>
      <c r="L787" s="167"/>
      <c r="M787" s="172"/>
      <c r="T787" s="173"/>
      <c r="AT787" s="168" t="s">
        <v>1665</v>
      </c>
      <c r="AU787" s="168" t="s">
        <v>89</v>
      </c>
      <c r="AV787" s="13" t="s">
        <v>89</v>
      </c>
      <c r="AW787" s="13" t="s">
        <v>36</v>
      </c>
      <c r="AX787" s="13" t="s">
        <v>80</v>
      </c>
      <c r="AY787" s="168" t="s">
        <v>248</v>
      </c>
    </row>
    <row r="788" spans="2:65" s="14" customFormat="1">
      <c r="B788" s="174"/>
      <c r="D788" s="143" t="s">
        <v>1665</v>
      </c>
      <c r="E788" s="175" t="s">
        <v>1</v>
      </c>
      <c r="F788" s="176" t="s">
        <v>1668</v>
      </c>
      <c r="H788" s="177">
        <v>1</v>
      </c>
      <c r="I788" s="178"/>
      <c r="L788" s="174"/>
      <c r="M788" s="179"/>
      <c r="T788" s="180"/>
      <c r="AT788" s="175" t="s">
        <v>1665</v>
      </c>
      <c r="AU788" s="175" t="s">
        <v>89</v>
      </c>
      <c r="AV788" s="14" t="s">
        <v>264</v>
      </c>
      <c r="AW788" s="14" t="s">
        <v>36</v>
      </c>
      <c r="AX788" s="14" t="s">
        <v>87</v>
      </c>
      <c r="AY788" s="175" t="s">
        <v>248</v>
      </c>
    </row>
    <row r="789" spans="2:65" s="1" customFormat="1" ht="37.9" customHeight="1">
      <c r="B789" s="32"/>
      <c r="C789" s="130" t="s">
        <v>751</v>
      </c>
      <c r="D789" s="130" t="s">
        <v>249</v>
      </c>
      <c r="E789" s="131" t="s">
        <v>2263</v>
      </c>
      <c r="F789" s="132" t="s">
        <v>2264</v>
      </c>
      <c r="G789" s="133" t="s">
        <v>1839</v>
      </c>
      <c r="H789" s="134">
        <v>1</v>
      </c>
      <c r="I789" s="135"/>
      <c r="J789" s="136">
        <f>ROUND(I789*H789,2)</f>
        <v>0</v>
      </c>
      <c r="K789" s="132" t="s">
        <v>1</v>
      </c>
      <c r="L789" s="32"/>
      <c r="M789" s="137" t="s">
        <v>1</v>
      </c>
      <c r="N789" s="138" t="s">
        <v>45</v>
      </c>
      <c r="P789" s="139">
        <f>O789*H789</f>
        <v>0</v>
      </c>
      <c r="Q789" s="139">
        <v>0.15175</v>
      </c>
      <c r="R789" s="139">
        <f>Q789*H789</f>
        <v>0.15175</v>
      </c>
      <c r="S789" s="139">
        <v>0</v>
      </c>
      <c r="T789" s="140">
        <f>S789*H789</f>
        <v>0</v>
      </c>
      <c r="AR789" s="141" t="s">
        <v>359</v>
      </c>
      <c r="AT789" s="141" t="s">
        <v>249</v>
      </c>
      <c r="AU789" s="141" t="s">
        <v>89</v>
      </c>
      <c r="AY789" s="17" t="s">
        <v>248</v>
      </c>
      <c r="BE789" s="142">
        <f>IF(N789="základní",J789,0)</f>
        <v>0</v>
      </c>
      <c r="BF789" s="142">
        <f>IF(N789="snížená",J789,0)</f>
        <v>0</v>
      </c>
      <c r="BG789" s="142">
        <f>IF(N789="zákl. přenesená",J789,0)</f>
        <v>0</v>
      </c>
      <c r="BH789" s="142">
        <f>IF(N789="sníž. přenesená",J789,0)</f>
        <v>0</v>
      </c>
      <c r="BI789" s="142">
        <f>IF(N789="nulová",J789,0)</f>
        <v>0</v>
      </c>
      <c r="BJ789" s="17" t="s">
        <v>87</v>
      </c>
      <c r="BK789" s="142">
        <f>ROUND(I789*H789,2)</f>
        <v>0</v>
      </c>
      <c r="BL789" s="17" t="s">
        <v>359</v>
      </c>
      <c r="BM789" s="141" t="s">
        <v>2265</v>
      </c>
    </row>
    <row r="790" spans="2:65" s="1" customFormat="1" ht="107.25">
      <c r="B790" s="32"/>
      <c r="D790" s="143" t="s">
        <v>255</v>
      </c>
      <c r="F790" s="144" t="s">
        <v>2266</v>
      </c>
      <c r="I790" s="145"/>
      <c r="L790" s="32"/>
      <c r="M790" s="146"/>
      <c r="T790" s="56"/>
      <c r="AT790" s="17" t="s">
        <v>255</v>
      </c>
      <c r="AU790" s="17" t="s">
        <v>89</v>
      </c>
    </row>
    <row r="791" spans="2:65" s="12" customFormat="1">
      <c r="B791" s="161"/>
      <c r="D791" s="143" t="s">
        <v>1665</v>
      </c>
      <c r="E791" s="162" t="s">
        <v>1</v>
      </c>
      <c r="F791" s="163" t="s">
        <v>1679</v>
      </c>
      <c r="H791" s="162" t="s">
        <v>1</v>
      </c>
      <c r="I791" s="164"/>
      <c r="L791" s="161"/>
      <c r="M791" s="165"/>
      <c r="T791" s="166"/>
      <c r="AT791" s="162" t="s">
        <v>1665</v>
      </c>
      <c r="AU791" s="162" t="s">
        <v>89</v>
      </c>
      <c r="AV791" s="12" t="s">
        <v>87</v>
      </c>
      <c r="AW791" s="12" t="s">
        <v>36</v>
      </c>
      <c r="AX791" s="12" t="s">
        <v>80</v>
      </c>
      <c r="AY791" s="162" t="s">
        <v>248</v>
      </c>
    </row>
    <row r="792" spans="2:65" s="12" customFormat="1">
      <c r="B792" s="161"/>
      <c r="D792" s="143" t="s">
        <v>1665</v>
      </c>
      <c r="E792" s="162" t="s">
        <v>1</v>
      </c>
      <c r="F792" s="163" t="s">
        <v>2216</v>
      </c>
      <c r="H792" s="162" t="s">
        <v>1</v>
      </c>
      <c r="I792" s="164"/>
      <c r="L792" s="161"/>
      <c r="M792" s="165"/>
      <c r="T792" s="166"/>
      <c r="AT792" s="162" t="s">
        <v>1665</v>
      </c>
      <c r="AU792" s="162" t="s">
        <v>89</v>
      </c>
      <c r="AV792" s="12" t="s">
        <v>87</v>
      </c>
      <c r="AW792" s="12" t="s">
        <v>36</v>
      </c>
      <c r="AX792" s="12" t="s">
        <v>80</v>
      </c>
      <c r="AY792" s="162" t="s">
        <v>248</v>
      </c>
    </row>
    <row r="793" spans="2:65" s="13" customFormat="1" ht="22.5">
      <c r="B793" s="167"/>
      <c r="D793" s="143" t="s">
        <v>1665</v>
      </c>
      <c r="E793" s="168" t="s">
        <v>1</v>
      </c>
      <c r="F793" s="169" t="s">
        <v>2267</v>
      </c>
      <c r="H793" s="170">
        <v>1</v>
      </c>
      <c r="I793" s="171"/>
      <c r="L793" s="167"/>
      <c r="M793" s="172"/>
      <c r="T793" s="173"/>
      <c r="AT793" s="168" t="s">
        <v>1665</v>
      </c>
      <c r="AU793" s="168" t="s">
        <v>89</v>
      </c>
      <c r="AV793" s="13" t="s">
        <v>89</v>
      </c>
      <c r="AW793" s="13" t="s">
        <v>36</v>
      </c>
      <c r="AX793" s="13" t="s">
        <v>80</v>
      </c>
      <c r="AY793" s="168" t="s">
        <v>248</v>
      </c>
    </row>
    <row r="794" spans="2:65" s="14" customFormat="1">
      <c r="B794" s="174"/>
      <c r="D794" s="143" t="s">
        <v>1665</v>
      </c>
      <c r="E794" s="175" t="s">
        <v>1</v>
      </c>
      <c r="F794" s="176" t="s">
        <v>1668</v>
      </c>
      <c r="H794" s="177">
        <v>1</v>
      </c>
      <c r="I794" s="178"/>
      <c r="L794" s="174"/>
      <c r="M794" s="179"/>
      <c r="T794" s="180"/>
      <c r="AT794" s="175" t="s">
        <v>1665</v>
      </c>
      <c r="AU794" s="175" t="s">
        <v>89</v>
      </c>
      <c r="AV794" s="14" t="s">
        <v>264</v>
      </c>
      <c r="AW794" s="14" t="s">
        <v>36</v>
      </c>
      <c r="AX794" s="14" t="s">
        <v>87</v>
      </c>
      <c r="AY794" s="175" t="s">
        <v>248</v>
      </c>
    </row>
    <row r="795" spans="2:65" s="1" customFormat="1" ht="37.9" customHeight="1">
      <c r="B795" s="32"/>
      <c r="C795" s="130" t="s">
        <v>754</v>
      </c>
      <c r="D795" s="130" t="s">
        <v>249</v>
      </c>
      <c r="E795" s="131" t="s">
        <v>2268</v>
      </c>
      <c r="F795" s="132" t="s">
        <v>2269</v>
      </c>
      <c r="G795" s="133" t="s">
        <v>1839</v>
      </c>
      <c r="H795" s="134">
        <v>1</v>
      </c>
      <c r="I795" s="135"/>
      <c r="J795" s="136">
        <f>ROUND(I795*H795,2)</f>
        <v>0</v>
      </c>
      <c r="K795" s="132" t="s">
        <v>1</v>
      </c>
      <c r="L795" s="32"/>
      <c r="M795" s="137" t="s">
        <v>1</v>
      </c>
      <c r="N795" s="138" t="s">
        <v>45</v>
      </c>
      <c r="P795" s="139">
        <f>O795*H795</f>
        <v>0</v>
      </c>
      <c r="Q795" s="139">
        <v>9.5600000000000004E-2</v>
      </c>
      <c r="R795" s="139">
        <f>Q795*H795</f>
        <v>9.5600000000000004E-2</v>
      </c>
      <c r="S795" s="139">
        <v>0</v>
      </c>
      <c r="T795" s="140">
        <f>S795*H795</f>
        <v>0</v>
      </c>
      <c r="AR795" s="141" t="s">
        <v>359</v>
      </c>
      <c r="AT795" s="141" t="s">
        <v>249</v>
      </c>
      <c r="AU795" s="141" t="s">
        <v>89</v>
      </c>
      <c r="AY795" s="17" t="s">
        <v>248</v>
      </c>
      <c r="BE795" s="142">
        <f>IF(N795="základní",J795,0)</f>
        <v>0</v>
      </c>
      <c r="BF795" s="142">
        <f>IF(N795="snížená",J795,0)</f>
        <v>0</v>
      </c>
      <c r="BG795" s="142">
        <f>IF(N795="zákl. přenesená",J795,0)</f>
        <v>0</v>
      </c>
      <c r="BH795" s="142">
        <f>IF(N795="sníž. přenesená",J795,0)</f>
        <v>0</v>
      </c>
      <c r="BI795" s="142">
        <f>IF(N795="nulová",J795,0)</f>
        <v>0</v>
      </c>
      <c r="BJ795" s="17" t="s">
        <v>87</v>
      </c>
      <c r="BK795" s="142">
        <f>ROUND(I795*H795,2)</f>
        <v>0</v>
      </c>
      <c r="BL795" s="17" t="s">
        <v>359</v>
      </c>
      <c r="BM795" s="141" t="s">
        <v>2270</v>
      </c>
    </row>
    <row r="796" spans="2:65" s="1" customFormat="1" ht="117">
      <c r="B796" s="32"/>
      <c r="D796" s="143" t="s">
        <v>255</v>
      </c>
      <c r="F796" s="144" t="s">
        <v>2271</v>
      </c>
      <c r="I796" s="145"/>
      <c r="L796" s="32"/>
      <c r="M796" s="146"/>
      <c r="T796" s="56"/>
      <c r="AT796" s="17" t="s">
        <v>255</v>
      </c>
      <c r="AU796" s="17" t="s">
        <v>89</v>
      </c>
    </row>
    <row r="797" spans="2:65" s="12" customFormat="1">
      <c r="B797" s="161"/>
      <c r="D797" s="143" t="s">
        <v>1665</v>
      </c>
      <c r="E797" s="162" t="s">
        <v>1</v>
      </c>
      <c r="F797" s="163" t="s">
        <v>1679</v>
      </c>
      <c r="H797" s="162" t="s">
        <v>1</v>
      </c>
      <c r="I797" s="164"/>
      <c r="L797" s="161"/>
      <c r="M797" s="165"/>
      <c r="T797" s="166"/>
      <c r="AT797" s="162" t="s">
        <v>1665</v>
      </c>
      <c r="AU797" s="162" t="s">
        <v>89</v>
      </c>
      <c r="AV797" s="12" t="s">
        <v>87</v>
      </c>
      <c r="AW797" s="12" t="s">
        <v>36</v>
      </c>
      <c r="AX797" s="12" t="s">
        <v>80</v>
      </c>
      <c r="AY797" s="162" t="s">
        <v>248</v>
      </c>
    </row>
    <row r="798" spans="2:65" s="12" customFormat="1">
      <c r="B798" s="161"/>
      <c r="D798" s="143" t="s">
        <v>1665</v>
      </c>
      <c r="E798" s="162" t="s">
        <v>1</v>
      </c>
      <c r="F798" s="163" t="s">
        <v>2216</v>
      </c>
      <c r="H798" s="162" t="s">
        <v>1</v>
      </c>
      <c r="I798" s="164"/>
      <c r="L798" s="161"/>
      <c r="M798" s="165"/>
      <c r="T798" s="166"/>
      <c r="AT798" s="162" t="s">
        <v>1665</v>
      </c>
      <c r="AU798" s="162" t="s">
        <v>89</v>
      </c>
      <c r="AV798" s="12" t="s">
        <v>87</v>
      </c>
      <c r="AW798" s="12" t="s">
        <v>36</v>
      </c>
      <c r="AX798" s="12" t="s">
        <v>80</v>
      </c>
      <c r="AY798" s="162" t="s">
        <v>248</v>
      </c>
    </row>
    <row r="799" spans="2:65" s="13" customFormat="1" ht="22.5">
      <c r="B799" s="167"/>
      <c r="D799" s="143" t="s">
        <v>1665</v>
      </c>
      <c r="E799" s="168" t="s">
        <v>1</v>
      </c>
      <c r="F799" s="169" t="s">
        <v>2272</v>
      </c>
      <c r="H799" s="170">
        <v>1</v>
      </c>
      <c r="I799" s="171"/>
      <c r="L799" s="167"/>
      <c r="M799" s="172"/>
      <c r="T799" s="173"/>
      <c r="AT799" s="168" t="s">
        <v>1665</v>
      </c>
      <c r="AU799" s="168" t="s">
        <v>89</v>
      </c>
      <c r="AV799" s="13" t="s">
        <v>89</v>
      </c>
      <c r="AW799" s="13" t="s">
        <v>36</v>
      </c>
      <c r="AX799" s="13" t="s">
        <v>80</v>
      </c>
      <c r="AY799" s="168" t="s">
        <v>248</v>
      </c>
    </row>
    <row r="800" spans="2:65" s="14" customFormat="1">
      <c r="B800" s="174"/>
      <c r="D800" s="143" t="s">
        <v>1665</v>
      </c>
      <c r="E800" s="175" t="s">
        <v>1</v>
      </c>
      <c r="F800" s="176" t="s">
        <v>1668</v>
      </c>
      <c r="H800" s="177">
        <v>1</v>
      </c>
      <c r="I800" s="178"/>
      <c r="L800" s="174"/>
      <c r="M800" s="179"/>
      <c r="T800" s="180"/>
      <c r="AT800" s="175" t="s">
        <v>1665</v>
      </c>
      <c r="AU800" s="175" t="s">
        <v>89</v>
      </c>
      <c r="AV800" s="14" t="s">
        <v>264</v>
      </c>
      <c r="AW800" s="14" t="s">
        <v>36</v>
      </c>
      <c r="AX800" s="14" t="s">
        <v>87</v>
      </c>
      <c r="AY800" s="175" t="s">
        <v>248</v>
      </c>
    </row>
    <row r="801" spans="2:65" s="1" customFormat="1" ht="37.9" customHeight="1">
      <c r="B801" s="32"/>
      <c r="C801" s="130" t="s">
        <v>758</v>
      </c>
      <c r="D801" s="130" t="s">
        <v>249</v>
      </c>
      <c r="E801" s="131" t="s">
        <v>2273</v>
      </c>
      <c r="F801" s="132" t="s">
        <v>2274</v>
      </c>
      <c r="G801" s="133" t="s">
        <v>1839</v>
      </c>
      <c r="H801" s="134">
        <v>1</v>
      </c>
      <c r="I801" s="135"/>
      <c r="J801" s="136">
        <f>ROUND(I801*H801,2)</f>
        <v>0</v>
      </c>
      <c r="K801" s="132" t="s">
        <v>1</v>
      </c>
      <c r="L801" s="32"/>
      <c r="M801" s="137" t="s">
        <v>1</v>
      </c>
      <c r="N801" s="138" t="s">
        <v>45</v>
      </c>
      <c r="P801" s="139">
        <f>O801*H801</f>
        <v>0</v>
      </c>
      <c r="Q801" s="139">
        <v>0.40760000000000002</v>
      </c>
      <c r="R801" s="139">
        <f>Q801*H801</f>
        <v>0.40760000000000002</v>
      </c>
      <c r="S801" s="139">
        <v>0</v>
      </c>
      <c r="T801" s="140">
        <f>S801*H801</f>
        <v>0</v>
      </c>
      <c r="AR801" s="141" t="s">
        <v>359</v>
      </c>
      <c r="AT801" s="141" t="s">
        <v>249</v>
      </c>
      <c r="AU801" s="141" t="s">
        <v>89</v>
      </c>
      <c r="AY801" s="17" t="s">
        <v>248</v>
      </c>
      <c r="BE801" s="142">
        <f>IF(N801="základní",J801,0)</f>
        <v>0</v>
      </c>
      <c r="BF801" s="142">
        <f>IF(N801="snížená",J801,0)</f>
        <v>0</v>
      </c>
      <c r="BG801" s="142">
        <f>IF(N801="zákl. přenesená",J801,0)</f>
        <v>0</v>
      </c>
      <c r="BH801" s="142">
        <f>IF(N801="sníž. přenesená",J801,0)</f>
        <v>0</v>
      </c>
      <c r="BI801" s="142">
        <f>IF(N801="nulová",J801,0)</f>
        <v>0</v>
      </c>
      <c r="BJ801" s="17" t="s">
        <v>87</v>
      </c>
      <c r="BK801" s="142">
        <f>ROUND(I801*H801,2)</f>
        <v>0</v>
      </c>
      <c r="BL801" s="17" t="s">
        <v>359</v>
      </c>
      <c r="BM801" s="141" t="s">
        <v>2275</v>
      </c>
    </row>
    <row r="802" spans="2:65" s="1" customFormat="1" ht="185.25">
      <c r="B802" s="32"/>
      <c r="D802" s="143" t="s">
        <v>255</v>
      </c>
      <c r="F802" s="144" t="s">
        <v>2276</v>
      </c>
      <c r="I802" s="145"/>
      <c r="L802" s="32"/>
      <c r="M802" s="146"/>
      <c r="T802" s="56"/>
      <c r="AT802" s="17" t="s">
        <v>255</v>
      </c>
      <c r="AU802" s="17" t="s">
        <v>89</v>
      </c>
    </row>
    <row r="803" spans="2:65" s="12" customFormat="1">
      <c r="B803" s="161"/>
      <c r="D803" s="143" t="s">
        <v>1665</v>
      </c>
      <c r="E803" s="162" t="s">
        <v>1</v>
      </c>
      <c r="F803" s="163" t="s">
        <v>1679</v>
      </c>
      <c r="H803" s="162" t="s">
        <v>1</v>
      </c>
      <c r="I803" s="164"/>
      <c r="L803" s="161"/>
      <c r="M803" s="165"/>
      <c r="T803" s="166"/>
      <c r="AT803" s="162" t="s">
        <v>1665</v>
      </c>
      <c r="AU803" s="162" t="s">
        <v>89</v>
      </c>
      <c r="AV803" s="12" t="s">
        <v>87</v>
      </c>
      <c r="AW803" s="12" t="s">
        <v>36</v>
      </c>
      <c r="AX803" s="12" t="s">
        <v>80</v>
      </c>
      <c r="AY803" s="162" t="s">
        <v>248</v>
      </c>
    </row>
    <row r="804" spans="2:65" s="12" customFormat="1">
      <c r="B804" s="161"/>
      <c r="D804" s="143" t="s">
        <v>1665</v>
      </c>
      <c r="E804" s="162" t="s">
        <v>1</v>
      </c>
      <c r="F804" s="163" t="s">
        <v>2216</v>
      </c>
      <c r="H804" s="162" t="s">
        <v>1</v>
      </c>
      <c r="I804" s="164"/>
      <c r="L804" s="161"/>
      <c r="M804" s="165"/>
      <c r="T804" s="166"/>
      <c r="AT804" s="162" t="s">
        <v>1665</v>
      </c>
      <c r="AU804" s="162" t="s">
        <v>89</v>
      </c>
      <c r="AV804" s="12" t="s">
        <v>87</v>
      </c>
      <c r="AW804" s="12" t="s">
        <v>36</v>
      </c>
      <c r="AX804" s="12" t="s">
        <v>80</v>
      </c>
      <c r="AY804" s="162" t="s">
        <v>248</v>
      </c>
    </row>
    <row r="805" spans="2:65" s="13" customFormat="1" ht="22.5">
      <c r="B805" s="167"/>
      <c r="D805" s="143" t="s">
        <v>1665</v>
      </c>
      <c r="E805" s="168" t="s">
        <v>1</v>
      </c>
      <c r="F805" s="169" t="s">
        <v>2277</v>
      </c>
      <c r="H805" s="170">
        <v>1</v>
      </c>
      <c r="I805" s="171"/>
      <c r="L805" s="167"/>
      <c r="M805" s="172"/>
      <c r="T805" s="173"/>
      <c r="AT805" s="168" t="s">
        <v>1665</v>
      </c>
      <c r="AU805" s="168" t="s">
        <v>89</v>
      </c>
      <c r="AV805" s="13" t="s">
        <v>89</v>
      </c>
      <c r="AW805" s="13" t="s">
        <v>36</v>
      </c>
      <c r="AX805" s="13" t="s">
        <v>80</v>
      </c>
      <c r="AY805" s="168" t="s">
        <v>248</v>
      </c>
    </row>
    <row r="806" spans="2:65" s="14" customFormat="1">
      <c r="B806" s="174"/>
      <c r="D806" s="143" t="s">
        <v>1665</v>
      </c>
      <c r="E806" s="175" t="s">
        <v>1</v>
      </c>
      <c r="F806" s="176" t="s">
        <v>1668</v>
      </c>
      <c r="H806" s="177">
        <v>1</v>
      </c>
      <c r="I806" s="178"/>
      <c r="L806" s="174"/>
      <c r="M806" s="179"/>
      <c r="T806" s="180"/>
      <c r="AT806" s="175" t="s">
        <v>1665</v>
      </c>
      <c r="AU806" s="175" t="s">
        <v>89</v>
      </c>
      <c r="AV806" s="14" t="s">
        <v>264</v>
      </c>
      <c r="AW806" s="14" t="s">
        <v>36</v>
      </c>
      <c r="AX806" s="14" t="s">
        <v>87</v>
      </c>
      <c r="AY806" s="175" t="s">
        <v>248</v>
      </c>
    </row>
    <row r="807" spans="2:65" s="1" customFormat="1" ht="24.2" customHeight="1">
      <c r="B807" s="32"/>
      <c r="C807" s="130" t="s">
        <v>762</v>
      </c>
      <c r="D807" s="130" t="s">
        <v>249</v>
      </c>
      <c r="E807" s="131" t="s">
        <v>2278</v>
      </c>
      <c r="F807" s="132" t="s">
        <v>2279</v>
      </c>
      <c r="G807" s="133" t="s">
        <v>1263</v>
      </c>
      <c r="H807" s="134">
        <v>4.5629999999999997</v>
      </c>
      <c r="I807" s="135"/>
      <c r="J807" s="136">
        <f>ROUND(I807*H807,2)</f>
        <v>0</v>
      </c>
      <c r="K807" s="132" t="s">
        <v>1663</v>
      </c>
      <c r="L807" s="32"/>
      <c r="M807" s="137" t="s">
        <v>1</v>
      </c>
      <c r="N807" s="138" t="s">
        <v>45</v>
      </c>
      <c r="P807" s="139">
        <f>O807*H807</f>
        <v>0</v>
      </c>
      <c r="Q807" s="139">
        <v>0</v>
      </c>
      <c r="R807" s="139">
        <f>Q807*H807</f>
        <v>0</v>
      </c>
      <c r="S807" s="139">
        <v>0</v>
      </c>
      <c r="T807" s="140">
        <f>S807*H807</f>
        <v>0</v>
      </c>
      <c r="AR807" s="141" t="s">
        <v>359</v>
      </c>
      <c r="AT807" s="141" t="s">
        <v>249</v>
      </c>
      <c r="AU807" s="141" t="s">
        <v>89</v>
      </c>
      <c r="AY807" s="17" t="s">
        <v>248</v>
      </c>
      <c r="BE807" s="142">
        <f>IF(N807="základní",J807,0)</f>
        <v>0</v>
      </c>
      <c r="BF807" s="142">
        <f>IF(N807="snížená",J807,0)</f>
        <v>0</v>
      </c>
      <c r="BG807" s="142">
        <f>IF(N807="zákl. přenesená",J807,0)</f>
        <v>0</v>
      </c>
      <c r="BH807" s="142">
        <f>IF(N807="sníž. přenesená",J807,0)</f>
        <v>0</v>
      </c>
      <c r="BI807" s="142">
        <f>IF(N807="nulová",J807,0)</f>
        <v>0</v>
      </c>
      <c r="BJ807" s="17" t="s">
        <v>87</v>
      </c>
      <c r="BK807" s="142">
        <f>ROUND(I807*H807,2)</f>
        <v>0</v>
      </c>
      <c r="BL807" s="17" t="s">
        <v>359</v>
      </c>
      <c r="BM807" s="141" t="s">
        <v>2280</v>
      </c>
    </row>
    <row r="808" spans="2:65" s="10" customFormat="1" ht="22.9" customHeight="1">
      <c r="B808" s="120"/>
      <c r="D808" s="121" t="s">
        <v>79</v>
      </c>
      <c r="E808" s="155" t="s">
        <v>2281</v>
      </c>
      <c r="F808" s="155" t="s">
        <v>2282</v>
      </c>
      <c r="I808" s="123"/>
      <c r="J808" s="156">
        <f>BK808</f>
        <v>0</v>
      </c>
      <c r="L808" s="120"/>
      <c r="M808" s="125"/>
      <c r="P808" s="126">
        <f>SUM(P809:P857)</f>
        <v>0</v>
      </c>
      <c r="R808" s="126">
        <f>SUM(R809:R857)</f>
        <v>2.13690224</v>
      </c>
      <c r="T808" s="127">
        <f>SUM(T809:T857)</f>
        <v>0.68483520000000009</v>
      </c>
      <c r="AR808" s="121" t="s">
        <v>89</v>
      </c>
      <c r="AT808" s="128" t="s">
        <v>79</v>
      </c>
      <c r="AU808" s="128" t="s">
        <v>87</v>
      </c>
      <c r="AY808" s="121" t="s">
        <v>248</v>
      </c>
      <c r="BK808" s="129">
        <f>SUM(BK809:BK857)</f>
        <v>0</v>
      </c>
    </row>
    <row r="809" spans="2:65" s="1" customFormat="1" ht="16.5" customHeight="1">
      <c r="B809" s="32"/>
      <c r="C809" s="130" t="s">
        <v>767</v>
      </c>
      <c r="D809" s="130" t="s">
        <v>249</v>
      </c>
      <c r="E809" s="131" t="s">
        <v>2283</v>
      </c>
      <c r="F809" s="132" t="s">
        <v>2284</v>
      </c>
      <c r="G809" s="133" t="s">
        <v>1662</v>
      </c>
      <c r="H809" s="134">
        <v>66.754000000000005</v>
      </c>
      <c r="I809" s="135"/>
      <c r="J809" s="136">
        <f>ROUND(I809*H809,2)</f>
        <v>0</v>
      </c>
      <c r="K809" s="132" t="s">
        <v>1663</v>
      </c>
      <c r="L809" s="32"/>
      <c r="M809" s="137" t="s">
        <v>1</v>
      </c>
      <c r="N809" s="138" t="s">
        <v>45</v>
      </c>
      <c r="P809" s="139">
        <f>O809*H809</f>
        <v>0</v>
      </c>
      <c r="Q809" s="139">
        <v>2.9999999999999997E-4</v>
      </c>
      <c r="R809" s="139">
        <f>Q809*H809</f>
        <v>2.0026200000000001E-2</v>
      </c>
      <c r="S809" s="139">
        <v>0</v>
      </c>
      <c r="T809" s="140">
        <f>S809*H809</f>
        <v>0</v>
      </c>
      <c r="AR809" s="141" t="s">
        <v>359</v>
      </c>
      <c r="AT809" s="141" t="s">
        <v>249</v>
      </c>
      <c r="AU809" s="141" t="s">
        <v>89</v>
      </c>
      <c r="AY809" s="17" t="s">
        <v>248</v>
      </c>
      <c r="BE809" s="142">
        <f>IF(N809="základní",J809,0)</f>
        <v>0</v>
      </c>
      <c r="BF809" s="142">
        <f>IF(N809="snížená",J809,0)</f>
        <v>0</v>
      </c>
      <c r="BG809" s="142">
        <f>IF(N809="zákl. přenesená",J809,0)</f>
        <v>0</v>
      </c>
      <c r="BH809" s="142">
        <f>IF(N809="sníž. přenesená",J809,0)</f>
        <v>0</v>
      </c>
      <c r="BI809" s="142">
        <f>IF(N809="nulová",J809,0)</f>
        <v>0</v>
      </c>
      <c r="BJ809" s="17" t="s">
        <v>87</v>
      </c>
      <c r="BK809" s="142">
        <f>ROUND(I809*H809,2)</f>
        <v>0</v>
      </c>
      <c r="BL809" s="17" t="s">
        <v>359</v>
      </c>
      <c r="BM809" s="141" t="s">
        <v>2285</v>
      </c>
    </row>
    <row r="810" spans="2:65" s="12" customFormat="1">
      <c r="B810" s="161"/>
      <c r="D810" s="143" t="s">
        <v>1665</v>
      </c>
      <c r="E810" s="162" t="s">
        <v>1</v>
      </c>
      <c r="F810" s="163" t="s">
        <v>1679</v>
      </c>
      <c r="H810" s="162" t="s">
        <v>1</v>
      </c>
      <c r="I810" s="164"/>
      <c r="L810" s="161"/>
      <c r="M810" s="165"/>
      <c r="T810" s="166"/>
      <c r="AT810" s="162" t="s">
        <v>1665</v>
      </c>
      <c r="AU810" s="162" t="s">
        <v>89</v>
      </c>
      <c r="AV810" s="12" t="s">
        <v>87</v>
      </c>
      <c r="AW810" s="12" t="s">
        <v>36</v>
      </c>
      <c r="AX810" s="12" t="s">
        <v>80</v>
      </c>
      <c r="AY810" s="162" t="s">
        <v>248</v>
      </c>
    </row>
    <row r="811" spans="2:65" s="13" customFormat="1" ht="33.75">
      <c r="B811" s="167"/>
      <c r="D811" s="143" t="s">
        <v>1665</v>
      </c>
      <c r="E811" s="168" t="s">
        <v>1</v>
      </c>
      <c r="F811" s="169" t="s">
        <v>2286</v>
      </c>
      <c r="H811" s="170">
        <v>7.3319999999999999</v>
      </c>
      <c r="I811" s="171"/>
      <c r="L811" s="167"/>
      <c r="M811" s="172"/>
      <c r="T811" s="173"/>
      <c r="AT811" s="168" t="s">
        <v>1665</v>
      </c>
      <c r="AU811" s="168" t="s">
        <v>89</v>
      </c>
      <c r="AV811" s="13" t="s">
        <v>89</v>
      </c>
      <c r="AW811" s="13" t="s">
        <v>36</v>
      </c>
      <c r="AX811" s="13" t="s">
        <v>80</v>
      </c>
      <c r="AY811" s="168" t="s">
        <v>248</v>
      </c>
    </row>
    <row r="812" spans="2:65" s="13" customFormat="1" ht="22.5">
      <c r="B812" s="167"/>
      <c r="D812" s="143" t="s">
        <v>1665</v>
      </c>
      <c r="E812" s="168" t="s">
        <v>1</v>
      </c>
      <c r="F812" s="169" t="s">
        <v>2287</v>
      </c>
      <c r="H812" s="170">
        <v>10.224</v>
      </c>
      <c r="I812" s="171"/>
      <c r="L812" s="167"/>
      <c r="M812" s="172"/>
      <c r="T812" s="173"/>
      <c r="AT812" s="168" t="s">
        <v>1665</v>
      </c>
      <c r="AU812" s="168" t="s">
        <v>89</v>
      </c>
      <c r="AV812" s="13" t="s">
        <v>89</v>
      </c>
      <c r="AW812" s="13" t="s">
        <v>36</v>
      </c>
      <c r="AX812" s="13" t="s">
        <v>80</v>
      </c>
      <c r="AY812" s="168" t="s">
        <v>248</v>
      </c>
    </row>
    <row r="813" spans="2:65" s="13" customFormat="1" ht="22.5">
      <c r="B813" s="167"/>
      <c r="D813" s="143" t="s">
        <v>1665</v>
      </c>
      <c r="E813" s="168" t="s">
        <v>1</v>
      </c>
      <c r="F813" s="169" t="s">
        <v>2288</v>
      </c>
      <c r="H813" s="170">
        <v>9.5500000000000007</v>
      </c>
      <c r="I813" s="171"/>
      <c r="L813" s="167"/>
      <c r="M813" s="172"/>
      <c r="T813" s="173"/>
      <c r="AT813" s="168" t="s">
        <v>1665</v>
      </c>
      <c r="AU813" s="168" t="s">
        <v>89</v>
      </c>
      <c r="AV813" s="13" t="s">
        <v>89</v>
      </c>
      <c r="AW813" s="13" t="s">
        <v>36</v>
      </c>
      <c r="AX813" s="13" t="s">
        <v>80</v>
      </c>
      <c r="AY813" s="168" t="s">
        <v>248</v>
      </c>
    </row>
    <row r="814" spans="2:65" s="13" customFormat="1" ht="22.5">
      <c r="B814" s="167"/>
      <c r="D814" s="143" t="s">
        <v>1665</v>
      </c>
      <c r="E814" s="168" t="s">
        <v>1</v>
      </c>
      <c r="F814" s="169" t="s">
        <v>2289</v>
      </c>
      <c r="H814" s="170">
        <v>13.656000000000001</v>
      </c>
      <c r="I814" s="171"/>
      <c r="L814" s="167"/>
      <c r="M814" s="172"/>
      <c r="T814" s="173"/>
      <c r="AT814" s="168" t="s">
        <v>1665</v>
      </c>
      <c r="AU814" s="168" t="s">
        <v>89</v>
      </c>
      <c r="AV814" s="13" t="s">
        <v>89</v>
      </c>
      <c r="AW814" s="13" t="s">
        <v>36</v>
      </c>
      <c r="AX814" s="13" t="s">
        <v>80</v>
      </c>
      <c r="AY814" s="168" t="s">
        <v>248</v>
      </c>
    </row>
    <row r="815" spans="2:65" s="12" customFormat="1">
      <c r="B815" s="161"/>
      <c r="D815" s="143" t="s">
        <v>1665</v>
      </c>
      <c r="E815" s="162" t="s">
        <v>1</v>
      </c>
      <c r="F815" s="163" t="s">
        <v>2290</v>
      </c>
      <c r="H815" s="162" t="s">
        <v>1</v>
      </c>
      <c r="I815" s="164"/>
      <c r="L815" s="161"/>
      <c r="M815" s="165"/>
      <c r="T815" s="166"/>
      <c r="AT815" s="162" t="s">
        <v>1665</v>
      </c>
      <c r="AU815" s="162" t="s">
        <v>89</v>
      </c>
      <c r="AV815" s="12" t="s">
        <v>87</v>
      </c>
      <c r="AW815" s="12" t="s">
        <v>36</v>
      </c>
      <c r="AX815" s="12" t="s">
        <v>80</v>
      </c>
      <c r="AY815" s="162" t="s">
        <v>248</v>
      </c>
    </row>
    <row r="816" spans="2:65" s="12" customFormat="1">
      <c r="B816" s="161"/>
      <c r="D816" s="143" t="s">
        <v>1665</v>
      </c>
      <c r="E816" s="162" t="s">
        <v>1</v>
      </c>
      <c r="F816" s="163" t="s">
        <v>2291</v>
      </c>
      <c r="H816" s="162" t="s">
        <v>1</v>
      </c>
      <c r="I816" s="164"/>
      <c r="L816" s="161"/>
      <c r="M816" s="165"/>
      <c r="T816" s="166"/>
      <c r="AT816" s="162" t="s">
        <v>1665</v>
      </c>
      <c r="AU816" s="162" t="s">
        <v>89</v>
      </c>
      <c r="AV816" s="12" t="s">
        <v>87</v>
      </c>
      <c r="AW816" s="12" t="s">
        <v>36</v>
      </c>
      <c r="AX816" s="12" t="s">
        <v>80</v>
      </c>
      <c r="AY816" s="162" t="s">
        <v>248</v>
      </c>
    </row>
    <row r="817" spans="2:65" s="13" customFormat="1">
      <c r="B817" s="167"/>
      <c r="D817" s="143" t="s">
        <v>1665</v>
      </c>
      <c r="E817" s="168" t="s">
        <v>1</v>
      </c>
      <c r="F817" s="169" t="s">
        <v>2292</v>
      </c>
      <c r="H817" s="170">
        <v>25.992000000000001</v>
      </c>
      <c r="I817" s="171"/>
      <c r="L817" s="167"/>
      <c r="M817" s="172"/>
      <c r="T817" s="173"/>
      <c r="AT817" s="168" t="s">
        <v>1665</v>
      </c>
      <c r="AU817" s="168" t="s">
        <v>89</v>
      </c>
      <c r="AV817" s="13" t="s">
        <v>89</v>
      </c>
      <c r="AW817" s="13" t="s">
        <v>36</v>
      </c>
      <c r="AX817" s="13" t="s">
        <v>80</v>
      </c>
      <c r="AY817" s="168" t="s">
        <v>248</v>
      </c>
    </row>
    <row r="818" spans="2:65" s="14" customFormat="1">
      <c r="B818" s="174"/>
      <c r="D818" s="143" t="s">
        <v>1665</v>
      </c>
      <c r="E818" s="175" t="s">
        <v>1</v>
      </c>
      <c r="F818" s="176" t="s">
        <v>1668</v>
      </c>
      <c r="H818" s="177">
        <v>66.754000000000005</v>
      </c>
      <c r="I818" s="178"/>
      <c r="L818" s="174"/>
      <c r="M818" s="179"/>
      <c r="T818" s="180"/>
      <c r="AT818" s="175" t="s">
        <v>1665</v>
      </c>
      <c r="AU818" s="175" t="s">
        <v>89</v>
      </c>
      <c r="AV818" s="14" t="s">
        <v>264</v>
      </c>
      <c r="AW818" s="14" t="s">
        <v>36</v>
      </c>
      <c r="AX818" s="14" t="s">
        <v>87</v>
      </c>
      <c r="AY818" s="175" t="s">
        <v>248</v>
      </c>
    </row>
    <row r="819" spans="2:65" s="1" customFormat="1" ht="24.2" customHeight="1">
      <c r="B819" s="32"/>
      <c r="C819" s="130" t="s">
        <v>774</v>
      </c>
      <c r="D819" s="130" t="s">
        <v>249</v>
      </c>
      <c r="E819" s="131" t="s">
        <v>2293</v>
      </c>
      <c r="F819" s="132" t="s">
        <v>2294</v>
      </c>
      <c r="G819" s="133" t="s">
        <v>1839</v>
      </c>
      <c r="H819" s="134">
        <v>468</v>
      </c>
      <c r="I819" s="135"/>
      <c r="J819" s="136">
        <f>ROUND(I819*H819,2)</f>
        <v>0</v>
      </c>
      <c r="K819" s="132" t="s">
        <v>1663</v>
      </c>
      <c r="L819" s="32"/>
      <c r="M819" s="137" t="s">
        <v>1</v>
      </c>
      <c r="N819" s="138" t="s">
        <v>45</v>
      </c>
      <c r="P819" s="139">
        <f>O819*H819</f>
        <v>0</v>
      </c>
      <c r="Q819" s="139">
        <v>5.1999999999999995E-4</v>
      </c>
      <c r="R819" s="139">
        <f>Q819*H819</f>
        <v>0.24335999999999997</v>
      </c>
      <c r="S819" s="139">
        <v>1.4300000000000001E-3</v>
      </c>
      <c r="T819" s="140">
        <f>S819*H819</f>
        <v>0.66924000000000006</v>
      </c>
      <c r="AR819" s="141" t="s">
        <v>359</v>
      </c>
      <c r="AT819" s="141" t="s">
        <v>249</v>
      </c>
      <c r="AU819" s="141" t="s">
        <v>89</v>
      </c>
      <c r="AY819" s="17" t="s">
        <v>248</v>
      </c>
      <c r="BE819" s="142">
        <f>IF(N819="základní",J819,0)</f>
        <v>0</v>
      </c>
      <c r="BF819" s="142">
        <f>IF(N819="snížená",J819,0)</f>
        <v>0</v>
      </c>
      <c r="BG819" s="142">
        <f>IF(N819="zákl. přenesená",J819,0)</f>
        <v>0</v>
      </c>
      <c r="BH819" s="142">
        <f>IF(N819="sníž. přenesená",J819,0)</f>
        <v>0</v>
      </c>
      <c r="BI819" s="142">
        <f>IF(N819="nulová",J819,0)</f>
        <v>0</v>
      </c>
      <c r="BJ819" s="17" t="s">
        <v>87</v>
      </c>
      <c r="BK819" s="142">
        <f>ROUND(I819*H819,2)</f>
        <v>0</v>
      </c>
      <c r="BL819" s="17" t="s">
        <v>359</v>
      </c>
      <c r="BM819" s="141" t="s">
        <v>2295</v>
      </c>
    </row>
    <row r="820" spans="2:65" s="12" customFormat="1">
      <c r="B820" s="161"/>
      <c r="D820" s="143" t="s">
        <v>1665</v>
      </c>
      <c r="E820" s="162" t="s">
        <v>1</v>
      </c>
      <c r="F820" s="163" t="s">
        <v>2290</v>
      </c>
      <c r="H820" s="162" t="s">
        <v>1</v>
      </c>
      <c r="I820" s="164"/>
      <c r="L820" s="161"/>
      <c r="M820" s="165"/>
      <c r="T820" s="166"/>
      <c r="AT820" s="162" t="s">
        <v>1665</v>
      </c>
      <c r="AU820" s="162" t="s">
        <v>89</v>
      </c>
      <c r="AV820" s="12" t="s">
        <v>87</v>
      </c>
      <c r="AW820" s="12" t="s">
        <v>36</v>
      </c>
      <c r="AX820" s="12" t="s">
        <v>80</v>
      </c>
      <c r="AY820" s="162" t="s">
        <v>248</v>
      </c>
    </row>
    <row r="821" spans="2:65" s="12" customFormat="1">
      <c r="B821" s="161"/>
      <c r="D821" s="143" t="s">
        <v>1665</v>
      </c>
      <c r="E821" s="162" t="s">
        <v>1</v>
      </c>
      <c r="F821" s="163" t="s">
        <v>2291</v>
      </c>
      <c r="H821" s="162" t="s">
        <v>1</v>
      </c>
      <c r="I821" s="164"/>
      <c r="L821" s="161"/>
      <c r="M821" s="165"/>
      <c r="T821" s="166"/>
      <c r="AT821" s="162" t="s">
        <v>1665</v>
      </c>
      <c r="AU821" s="162" t="s">
        <v>89</v>
      </c>
      <c r="AV821" s="12" t="s">
        <v>87</v>
      </c>
      <c r="AW821" s="12" t="s">
        <v>36</v>
      </c>
      <c r="AX821" s="12" t="s">
        <v>80</v>
      </c>
      <c r="AY821" s="162" t="s">
        <v>248</v>
      </c>
    </row>
    <row r="822" spans="2:65" s="12" customFormat="1">
      <c r="B822" s="161"/>
      <c r="D822" s="143" t="s">
        <v>1665</v>
      </c>
      <c r="E822" s="162" t="s">
        <v>1</v>
      </c>
      <c r="F822" s="163" t="s">
        <v>2296</v>
      </c>
      <c r="H822" s="162" t="s">
        <v>1</v>
      </c>
      <c r="I822" s="164"/>
      <c r="L822" s="161"/>
      <c r="M822" s="165"/>
      <c r="T822" s="166"/>
      <c r="AT822" s="162" t="s">
        <v>1665</v>
      </c>
      <c r="AU822" s="162" t="s">
        <v>89</v>
      </c>
      <c r="AV822" s="12" t="s">
        <v>87</v>
      </c>
      <c r="AW822" s="12" t="s">
        <v>36</v>
      </c>
      <c r="AX822" s="12" t="s">
        <v>80</v>
      </c>
      <c r="AY822" s="162" t="s">
        <v>248</v>
      </c>
    </row>
    <row r="823" spans="2:65" s="12" customFormat="1">
      <c r="B823" s="161"/>
      <c r="D823" s="143" t="s">
        <v>1665</v>
      </c>
      <c r="E823" s="162" t="s">
        <v>1</v>
      </c>
      <c r="F823" s="163" t="s">
        <v>2297</v>
      </c>
      <c r="H823" s="162" t="s">
        <v>1</v>
      </c>
      <c r="I823" s="164"/>
      <c r="L823" s="161"/>
      <c r="M823" s="165"/>
      <c r="T823" s="166"/>
      <c r="AT823" s="162" t="s">
        <v>1665</v>
      </c>
      <c r="AU823" s="162" t="s">
        <v>89</v>
      </c>
      <c r="AV823" s="12" t="s">
        <v>87</v>
      </c>
      <c r="AW823" s="12" t="s">
        <v>36</v>
      </c>
      <c r="AX823" s="12" t="s">
        <v>80</v>
      </c>
      <c r="AY823" s="162" t="s">
        <v>248</v>
      </c>
    </row>
    <row r="824" spans="2:65" s="12" customFormat="1">
      <c r="B824" s="161"/>
      <c r="D824" s="143" t="s">
        <v>1665</v>
      </c>
      <c r="E824" s="162" t="s">
        <v>1</v>
      </c>
      <c r="F824" s="163" t="s">
        <v>2298</v>
      </c>
      <c r="H824" s="162" t="s">
        <v>1</v>
      </c>
      <c r="I824" s="164"/>
      <c r="L824" s="161"/>
      <c r="M824" s="165"/>
      <c r="T824" s="166"/>
      <c r="AT824" s="162" t="s">
        <v>1665</v>
      </c>
      <c r="AU824" s="162" t="s">
        <v>89</v>
      </c>
      <c r="AV824" s="12" t="s">
        <v>87</v>
      </c>
      <c r="AW824" s="12" t="s">
        <v>36</v>
      </c>
      <c r="AX824" s="12" t="s">
        <v>80</v>
      </c>
      <c r="AY824" s="162" t="s">
        <v>248</v>
      </c>
    </row>
    <row r="825" spans="2:65" s="13" customFormat="1">
      <c r="B825" s="167"/>
      <c r="D825" s="143" t="s">
        <v>1665</v>
      </c>
      <c r="E825" s="168" t="s">
        <v>1</v>
      </c>
      <c r="F825" s="169" t="s">
        <v>2299</v>
      </c>
      <c r="H825" s="170">
        <v>468</v>
      </c>
      <c r="I825" s="171"/>
      <c r="L825" s="167"/>
      <c r="M825" s="172"/>
      <c r="T825" s="173"/>
      <c r="AT825" s="168" t="s">
        <v>1665</v>
      </c>
      <c r="AU825" s="168" t="s">
        <v>89</v>
      </c>
      <c r="AV825" s="13" t="s">
        <v>89</v>
      </c>
      <c r="AW825" s="13" t="s">
        <v>36</v>
      </c>
      <c r="AX825" s="13" t="s">
        <v>87</v>
      </c>
      <c r="AY825" s="168" t="s">
        <v>248</v>
      </c>
    </row>
    <row r="826" spans="2:65" s="1" customFormat="1" ht="33" customHeight="1">
      <c r="B826" s="32"/>
      <c r="C826" s="188" t="s">
        <v>779</v>
      </c>
      <c r="D826" s="188" t="s">
        <v>301</v>
      </c>
      <c r="E826" s="189" t="s">
        <v>2300</v>
      </c>
      <c r="F826" s="190" t="s">
        <v>2301</v>
      </c>
      <c r="G826" s="191" t="s">
        <v>1662</v>
      </c>
      <c r="H826" s="192">
        <v>30.713000000000001</v>
      </c>
      <c r="I826" s="193"/>
      <c r="J826" s="194">
        <f>ROUND(I826*H826,2)</f>
        <v>0</v>
      </c>
      <c r="K826" s="190" t="s">
        <v>1</v>
      </c>
      <c r="L826" s="195"/>
      <c r="M826" s="196" t="s">
        <v>1</v>
      </c>
      <c r="N826" s="197" t="s">
        <v>45</v>
      </c>
      <c r="P826" s="139">
        <f>O826*H826</f>
        <v>0</v>
      </c>
      <c r="Q826" s="139">
        <v>2.1999999999999999E-2</v>
      </c>
      <c r="R826" s="139">
        <f>Q826*H826</f>
        <v>0.67568600000000001</v>
      </c>
      <c r="S826" s="139">
        <v>0</v>
      </c>
      <c r="T826" s="140">
        <f>S826*H826</f>
        <v>0</v>
      </c>
      <c r="AR826" s="141" t="s">
        <v>424</v>
      </c>
      <c r="AT826" s="141" t="s">
        <v>301</v>
      </c>
      <c r="AU826" s="141" t="s">
        <v>89</v>
      </c>
      <c r="AY826" s="17" t="s">
        <v>248</v>
      </c>
      <c r="BE826" s="142">
        <f>IF(N826="základní",J826,0)</f>
        <v>0</v>
      </c>
      <c r="BF826" s="142">
        <f>IF(N826="snížená",J826,0)</f>
        <v>0</v>
      </c>
      <c r="BG826" s="142">
        <f>IF(N826="zákl. přenesená",J826,0)</f>
        <v>0</v>
      </c>
      <c r="BH826" s="142">
        <f>IF(N826="sníž. přenesená",J826,0)</f>
        <v>0</v>
      </c>
      <c r="BI826" s="142">
        <f>IF(N826="nulová",J826,0)</f>
        <v>0</v>
      </c>
      <c r="BJ826" s="17" t="s">
        <v>87</v>
      </c>
      <c r="BK826" s="142">
        <f>ROUND(I826*H826,2)</f>
        <v>0</v>
      </c>
      <c r="BL826" s="17" t="s">
        <v>359</v>
      </c>
      <c r="BM826" s="141" t="s">
        <v>2302</v>
      </c>
    </row>
    <row r="827" spans="2:65" s="12" customFormat="1">
      <c r="B827" s="161"/>
      <c r="D827" s="143" t="s">
        <v>1665</v>
      </c>
      <c r="E827" s="162" t="s">
        <v>1</v>
      </c>
      <c r="F827" s="163" t="s">
        <v>2290</v>
      </c>
      <c r="H827" s="162" t="s">
        <v>1</v>
      </c>
      <c r="I827" s="164"/>
      <c r="L827" s="161"/>
      <c r="M827" s="165"/>
      <c r="T827" s="166"/>
      <c r="AT827" s="162" t="s">
        <v>1665</v>
      </c>
      <c r="AU827" s="162" t="s">
        <v>89</v>
      </c>
      <c r="AV827" s="12" t="s">
        <v>87</v>
      </c>
      <c r="AW827" s="12" t="s">
        <v>36</v>
      </c>
      <c r="AX827" s="12" t="s">
        <v>80</v>
      </c>
      <c r="AY827" s="162" t="s">
        <v>248</v>
      </c>
    </row>
    <row r="828" spans="2:65" s="12" customFormat="1">
      <c r="B828" s="161"/>
      <c r="D828" s="143" t="s">
        <v>1665</v>
      </c>
      <c r="E828" s="162" t="s">
        <v>1</v>
      </c>
      <c r="F828" s="163" t="s">
        <v>2291</v>
      </c>
      <c r="H828" s="162" t="s">
        <v>1</v>
      </c>
      <c r="I828" s="164"/>
      <c r="L828" s="161"/>
      <c r="M828" s="165"/>
      <c r="T828" s="166"/>
      <c r="AT828" s="162" t="s">
        <v>1665</v>
      </c>
      <c r="AU828" s="162" t="s">
        <v>89</v>
      </c>
      <c r="AV828" s="12" t="s">
        <v>87</v>
      </c>
      <c r="AW828" s="12" t="s">
        <v>36</v>
      </c>
      <c r="AX828" s="12" t="s">
        <v>80</v>
      </c>
      <c r="AY828" s="162" t="s">
        <v>248</v>
      </c>
    </row>
    <row r="829" spans="2:65" s="12" customFormat="1">
      <c r="B829" s="161"/>
      <c r="D829" s="143" t="s">
        <v>1665</v>
      </c>
      <c r="E829" s="162" t="s">
        <v>1</v>
      </c>
      <c r="F829" s="163" t="s">
        <v>2296</v>
      </c>
      <c r="H829" s="162" t="s">
        <v>1</v>
      </c>
      <c r="I829" s="164"/>
      <c r="L829" s="161"/>
      <c r="M829" s="165"/>
      <c r="T829" s="166"/>
      <c r="AT829" s="162" t="s">
        <v>1665</v>
      </c>
      <c r="AU829" s="162" t="s">
        <v>89</v>
      </c>
      <c r="AV829" s="12" t="s">
        <v>87</v>
      </c>
      <c r="AW829" s="12" t="s">
        <v>36</v>
      </c>
      <c r="AX829" s="12" t="s">
        <v>80</v>
      </c>
      <c r="AY829" s="162" t="s">
        <v>248</v>
      </c>
    </row>
    <row r="830" spans="2:65" s="12" customFormat="1">
      <c r="B830" s="161"/>
      <c r="D830" s="143" t="s">
        <v>1665</v>
      </c>
      <c r="E830" s="162" t="s">
        <v>1</v>
      </c>
      <c r="F830" s="163" t="s">
        <v>2297</v>
      </c>
      <c r="H830" s="162" t="s">
        <v>1</v>
      </c>
      <c r="I830" s="164"/>
      <c r="L830" s="161"/>
      <c r="M830" s="165"/>
      <c r="T830" s="166"/>
      <c r="AT830" s="162" t="s">
        <v>1665</v>
      </c>
      <c r="AU830" s="162" t="s">
        <v>89</v>
      </c>
      <c r="AV830" s="12" t="s">
        <v>87</v>
      </c>
      <c r="AW830" s="12" t="s">
        <v>36</v>
      </c>
      <c r="AX830" s="12" t="s">
        <v>80</v>
      </c>
      <c r="AY830" s="162" t="s">
        <v>248</v>
      </c>
    </row>
    <row r="831" spans="2:65" s="12" customFormat="1">
      <c r="B831" s="161"/>
      <c r="D831" s="143" t="s">
        <v>1665</v>
      </c>
      <c r="E831" s="162" t="s">
        <v>1</v>
      </c>
      <c r="F831" s="163" t="s">
        <v>2298</v>
      </c>
      <c r="H831" s="162" t="s">
        <v>1</v>
      </c>
      <c r="I831" s="164"/>
      <c r="L831" s="161"/>
      <c r="M831" s="165"/>
      <c r="T831" s="166"/>
      <c r="AT831" s="162" t="s">
        <v>1665</v>
      </c>
      <c r="AU831" s="162" t="s">
        <v>89</v>
      </c>
      <c r="AV831" s="12" t="s">
        <v>87</v>
      </c>
      <c r="AW831" s="12" t="s">
        <v>36</v>
      </c>
      <c r="AX831" s="12" t="s">
        <v>80</v>
      </c>
      <c r="AY831" s="162" t="s">
        <v>248</v>
      </c>
    </row>
    <row r="832" spans="2:65" s="13" customFormat="1">
      <c r="B832" s="167"/>
      <c r="D832" s="143" t="s">
        <v>1665</v>
      </c>
      <c r="E832" s="168" t="s">
        <v>1</v>
      </c>
      <c r="F832" s="169" t="s">
        <v>2303</v>
      </c>
      <c r="H832" s="170">
        <v>30.713000000000001</v>
      </c>
      <c r="I832" s="171"/>
      <c r="L832" s="167"/>
      <c r="M832" s="172"/>
      <c r="T832" s="173"/>
      <c r="AT832" s="168" t="s">
        <v>1665</v>
      </c>
      <c r="AU832" s="168" t="s">
        <v>89</v>
      </c>
      <c r="AV832" s="13" t="s">
        <v>89</v>
      </c>
      <c r="AW832" s="13" t="s">
        <v>36</v>
      </c>
      <c r="AX832" s="13" t="s">
        <v>87</v>
      </c>
      <c r="AY832" s="168" t="s">
        <v>248</v>
      </c>
    </row>
    <row r="833" spans="2:65" s="1" customFormat="1" ht="24.2" customHeight="1">
      <c r="B833" s="32"/>
      <c r="C833" s="130" t="s">
        <v>784</v>
      </c>
      <c r="D833" s="130" t="s">
        <v>249</v>
      </c>
      <c r="E833" s="131" t="s">
        <v>2304</v>
      </c>
      <c r="F833" s="132" t="s">
        <v>2305</v>
      </c>
      <c r="G833" s="133" t="s">
        <v>1662</v>
      </c>
      <c r="H833" s="134">
        <v>40.762</v>
      </c>
      <c r="I833" s="135"/>
      <c r="J833" s="136">
        <f>ROUND(I833*H833,2)</f>
        <v>0</v>
      </c>
      <c r="K833" s="132" t="s">
        <v>1663</v>
      </c>
      <c r="L833" s="32"/>
      <c r="M833" s="137" t="s">
        <v>1</v>
      </c>
      <c r="N833" s="138" t="s">
        <v>45</v>
      </c>
      <c r="P833" s="139">
        <f>O833*H833</f>
        <v>0</v>
      </c>
      <c r="Q833" s="139">
        <v>5.3800000000000002E-3</v>
      </c>
      <c r="R833" s="139">
        <f>Q833*H833</f>
        <v>0.21929956</v>
      </c>
      <c r="S833" s="139">
        <v>0</v>
      </c>
      <c r="T833" s="140">
        <f>S833*H833</f>
        <v>0</v>
      </c>
      <c r="AR833" s="141" t="s">
        <v>359</v>
      </c>
      <c r="AT833" s="141" t="s">
        <v>249</v>
      </c>
      <c r="AU833" s="141" t="s">
        <v>89</v>
      </c>
      <c r="AY833" s="17" t="s">
        <v>248</v>
      </c>
      <c r="BE833" s="142">
        <f>IF(N833="základní",J833,0)</f>
        <v>0</v>
      </c>
      <c r="BF833" s="142">
        <f>IF(N833="snížená",J833,0)</f>
        <v>0</v>
      </c>
      <c r="BG833" s="142">
        <f>IF(N833="zákl. přenesená",J833,0)</f>
        <v>0</v>
      </c>
      <c r="BH833" s="142">
        <f>IF(N833="sníž. přenesená",J833,0)</f>
        <v>0</v>
      </c>
      <c r="BI833" s="142">
        <f>IF(N833="nulová",J833,0)</f>
        <v>0</v>
      </c>
      <c r="BJ833" s="17" t="s">
        <v>87</v>
      </c>
      <c r="BK833" s="142">
        <f>ROUND(I833*H833,2)</f>
        <v>0</v>
      </c>
      <c r="BL833" s="17" t="s">
        <v>359</v>
      </c>
      <c r="BM833" s="141" t="s">
        <v>2306</v>
      </c>
    </row>
    <row r="834" spans="2:65" s="12" customFormat="1">
      <c r="B834" s="161"/>
      <c r="D834" s="143" t="s">
        <v>1665</v>
      </c>
      <c r="E834" s="162" t="s">
        <v>1</v>
      </c>
      <c r="F834" s="163" t="s">
        <v>1679</v>
      </c>
      <c r="H834" s="162" t="s">
        <v>1</v>
      </c>
      <c r="I834" s="164"/>
      <c r="L834" s="161"/>
      <c r="M834" s="165"/>
      <c r="T834" s="166"/>
      <c r="AT834" s="162" t="s">
        <v>1665</v>
      </c>
      <c r="AU834" s="162" t="s">
        <v>89</v>
      </c>
      <c r="AV834" s="12" t="s">
        <v>87</v>
      </c>
      <c r="AW834" s="12" t="s">
        <v>36</v>
      </c>
      <c r="AX834" s="12" t="s">
        <v>80</v>
      </c>
      <c r="AY834" s="162" t="s">
        <v>248</v>
      </c>
    </row>
    <row r="835" spans="2:65" s="13" customFormat="1" ht="33.75">
      <c r="B835" s="167"/>
      <c r="D835" s="143" t="s">
        <v>1665</v>
      </c>
      <c r="E835" s="168" t="s">
        <v>1</v>
      </c>
      <c r="F835" s="169" t="s">
        <v>2307</v>
      </c>
      <c r="H835" s="170">
        <v>7.3319999999999999</v>
      </c>
      <c r="I835" s="171"/>
      <c r="L835" s="167"/>
      <c r="M835" s="172"/>
      <c r="T835" s="173"/>
      <c r="AT835" s="168" t="s">
        <v>1665</v>
      </c>
      <c r="AU835" s="168" t="s">
        <v>89</v>
      </c>
      <c r="AV835" s="13" t="s">
        <v>89</v>
      </c>
      <c r="AW835" s="13" t="s">
        <v>36</v>
      </c>
      <c r="AX835" s="13" t="s">
        <v>80</v>
      </c>
      <c r="AY835" s="168" t="s">
        <v>248</v>
      </c>
    </row>
    <row r="836" spans="2:65" s="13" customFormat="1" ht="22.5">
      <c r="B836" s="167"/>
      <c r="D836" s="143" t="s">
        <v>1665</v>
      </c>
      <c r="E836" s="168" t="s">
        <v>1</v>
      </c>
      <c r="F836" s="169" t="s">
        <v>2308</v>
      </c>
      <c r="H836" s="170">
        <v>10.224</v>
      </c>
      <c r="I836" s="171"/>
      <c r="L836" s="167"/>
      <c r="M836" s="172"/>
      <c r="T836" s="173"/>
      <c r="AT836" s="168" t="s">
        <v>1665</v>
      </c>
      <c r="AU836" s="168" t="s">
        <v>89</v>
      </c>
      <c r="AV836" s="13" t="s">
        <v>89</v>
      </c>
      <c r="AW836" s="13" t="s">
        <v>36</v>
      </c>
      <c r="AX836" s="13" t="s">
        <v>80</v>
      </c>
      <c r="AY836" s="168" t="s">
        <v>248</v>
      </c>
    </row>
    <row r="837" spans="2:65" s="13" customFormat="1" ht="22.5">
      <c r="B837" s="167"/>
      <c r="D837" s="143" t="s">
        <v>1665</v>
      </c>
      <c r="E837" s="168" t="s">
        <v>1</v>
      </c>
      <c r="F837" s="169" t="s">
        <v>2309</v>
      </c>
      <c r="H837" s="170">
        <v>9.5500000000000007</v>
      </c>
      <c r="I837" s="171"/>
      <c r="L837" s="167"/>
      <c r="M837" s="172"/>
      <c r="T837" s="173"/>
      <c r="AT837" s="168" t="s">
        <v>1665</v>
      </c>
      <c r="AU837" s="168" t="s">
        <v>89</v>
      </c>
      <c r="AV837" s="13" t="s">
        <v>89</v>
      </c>
      <c r="AW837" s="13" t="s">
        <v>36</v>
      </c>
      <c r="AX837" s="13" t="s">
        <v>80</v>
      </c>
      <c r="AY837" s="168" t="s">
        <v>248</v>
      </c>
    </row>
    <row r="838" spans="2:65" s="13" customFormat="1" ht="22.5">
      <c r="B838" s="167"/>
      <c r="D838" s="143" t="s">
        <v>1665</v>
      </c>
      <c r="E838" s="168" t="s">
        <v>1</v>
      </c>
      <c r="F838" s="169" t="s">
        <v>2310</v>
      </c>
      <c r="H838" s="170">
        <v>13.656000000000001</v>
      </c>
      <c r="I838" s="171"/>
      <c r="L838" s="167"/>
      <c r="M838" s="172"/>
      <c r="T838" s="173"/>
      <c r="AT838" s="168" t="s">
        <v>1665</v>
      </c>
      <c r="AU838" s="168" t="s">
        <v>89</v>
      </c>
      <c r="AV838" s="13" t="s">
        <v>89</v>
      </c>
      <c r="AW838" s="13" t="s">
        <v>36</v>
      </c>
      <c r="AX838" s="13" t="s">
        <v>80</v>
      </c>
      <c r="AY838" s="168" t="s">
        <v>248</v>
      </c>
    </row>
    <row r="839" spans="2:65" s="14" customFormat="1">
      <c r="B839" s="174"/>
      <c r="D839" s="143" t="s">
        <v>1665</v>
      </c>
      <c r="E839" s="175" t="s">
        <v>1</v>
      </c>
      <c r="F839" s="176" t="s">
        <v>1668</v>
      </c>
      <c r="H839" s="177">
        <v>40.762</v>
      </c>
      <c r="I839" s="178"/>
      <c r="L839" s="174"/>
      <c r="M839" s="179"/>
      <c r="T839" s="180"/>
      <c r="AT839" s="175" t="s">
        <v>1665</v>
      </c>
      <c r="AU839" s="175" t="s">
        <v>89</v>
      </c>
      <c r="AV839" s="14" t="s">
        <v>264</v>
      </c>
      <c r="AW839" s="14" t="s">
        <v>36</v>
      </c>
      <c r="AX839" s="14" t="s">
        <v>87</v>
      </c>
      <c r="AY839" s="175" t="s">
        <v>248</v>
      </c>
    </row>
    <row r="840" spans="2:65" s="1" customFormat="1" ht="33" customHeight="1">
      <c r="B840" s="32"/>
      <c r="C840" s="188" t="s">
        <v>789</v>
      </c>
      <c r="D840" s="188" t="s">
        <v>301</v>
      </c>
      <c r="E840" s="189" t="s">
        <v>2311</v>
      </c>
      <c r="F840" s="190" t="s">
        <v>2312</v>
      </c>
      <c r="G840" s="191" t="s">
        <v>1662</v>
      </c>
      <c r="H840" s="192">
        <v>43.616</v>
      </c>
      <c r="I840" s="193"/>
      <c r="J840" s="194">
        <f>ROUND(I840*H840,2)</f>
        <v>0</v>
      </c>
      <c r="K840" s="190" t="s">
        <v>1663</v>
      </c>
      <c r="L840" s="195"/>
      <c r="M840" s="196" t="s">
        <v>1</v>
      </c>
      <c r="N840" s="197" t="s">
        <v>45</v>
      </c>
      <c r="P840" s="139">
        <f>O840*H840</f>
        <v>0</v>
      </c>
      <c r="Q840" s="139">
        <v>2.1999999999999999E-2</v>
      </c>
      <c r="R840" s="139">
        <f>Q840*H840</f>
        <v>0.95955199999999996</v>
      </c>
      <c r="S840" s="139">
        <v>0</v>
      </c>
      <c r="T840" s="140">
        <f>S840*H840</f>
        <v>0</v>
      </c>
      <c r="AR840" s="141" t="s">
        <v>424</v>
      </c>
      <c r="AT840" s="141" t="s">
        <v>301</v>
      </c>
      <c r="AU840" s="141" t="s">
        <v>89</v>
      </c>
      <c r="AY840" s="17" t="s">
        <v>248</v>
      </c>
      <c r="BE840" s="142">
        <f>IF(N840="základní",J840,0)</f>
        <v>0</v>
      </c>
      <c r="BF840" s="142">
        <f>IF(N840="snížená",J840,0)</f>
        <v>0</v>
      </c>
      <c r="BG840" s="142">
        <f>IF(N840="zákl. přenesená",J840,0)</f>
        <v>0</v>
      </c>
      <c r="BH840" s="142">
        <f>IF(N840="sníž. přenesená",J840,0)</f>
        <v>0</v>
      </c>
      <c r="BI840" s="142">
        <f>IF(N840="nulová",J840,0)</f>
        <v>0</v>
      </c>
      <c r="BJ840" s="17" t="s">
        <v>87</v>
      </c>
      <c r="BK840" s="142">
        <f>ROUND(I840*H840,2)</f>
        <v>0</v>
      </c>
      <c r="BL840" s="17" t="s">
        <v>359</v>
      </c>
      <c r="BM840" s="141" t="s">
        <v>2313</v>
      </c>
    </row>
    <row r="841" spans="2:65" s="12" customFormat="1">
      <c r="B841" s="161"/>
      <c r="D841" s="143" t="s">
        <v>1665</v>
      </c>
      <c r="E841" s="162" t="s">
        <v>1</v>
      </c>
      <c r="F841" s="163" t="s">
        <v>1679</v>
      </c>
      <c r="H841" s="162" t="s">
        <v>1</v>
      </c>
      <c r="I841" s="164"/>
      <c r="L841" s="161"/>
      <c r="M841" s="165"/>
      <c r="T841" s="166"/>
      <c r="AT841" s="162" t="s">
        <v>1665</v>
      </c>
      <c r="AU841" s="162" t="s">
        <v>89</v>
      </c>
      <c r="AV841" s="12" t="s">
        <v>87</v>
      </c>
      <c r="AW841" s="12" t="s">
        <v>36</v>
      </c>
      <c r="AX841" s="12" t="s">
        <v>80</v>
      </c>
      <c r="AY841" s="162" t="s">
        <v>248</v>
      </c>
    </row>
    <row r="842" spans="2:65" s="12" customFormat="1">
      <c r="B842" s="161"/>
      <c r="D842" s="143" t="s">
        <v>1665</v>
      </c>
      <c r="E842" s="162" t="s">
        <v>1</v>
      </c>
      <c r="F842" s="163" t="s">
        <v>2314</v>
      </c>
      <c r="H842" s="162" t="s">
        <v>1</v>
      </c>
      <c r="I842" s="164"/>
      <c r="L842" s="161"/>
      <c r="M842" s="165"/>
      <c r="T842" s="166"/>
      <c r="AT842" s="162" t="s">
        <v>1665</v>
      </c>
      <c r="AU842" s="162" t="s">
        <v>89</v>
      </c>
      <c r="AV842" s="12" t="s">
        <v>87</v>
      </c>
      <c r="AW842" s="12" t="s">
        <v>36</v>
      </c>
      <c r="AX842" s="12" t="s">
        <v>80</v>
      </c>
      <c r="AY842" s="162" t="s">
        <v>248</v>
      </c>
    </row>
    <row r="843" spans="2:65" s="13" customFormat="1" ht="33.75">
      <c r="B843" s="167"/>
      <c r="D843" s="143" t="s">
        <v>1665</v>
      </c>
      <c r="E843" s="168" t="s">
        <v>1</v>
      </c>
      <c r="F843" s="169" t="s">
        <v>2315</v>
      </c>
      <c r="H843" s="170">
        <v>7.8449999999999998</v>
      </c>
      <c r="I843" s="171"/>
      <c r="L843" s="167"/>
      <c r="M843" s="172"/>
      <c r="T843" s="173"/>
      <c r="AT843" s="168" t="s">
        <v>1665</v>
      </c>
      <c r="AU843" s="168" t="s">
        <v>89</v>
      </c>
      <c r="AV843" s="13" t="s">
        <v>89</v>
      </c>
      <c r="AW843" s="13" t="s">
        <v>36</v>
      </c>
      <c r="AX843" s="13" t="s">
        <v>80</v>
      </c>
      <c r="AY843" s="168" t="s">
        <v>248</v>
      </c>
    </row>
    <row r="844" spans="2:65" s="13" customFormat="1" ht="22.5">
      <c r="B844" s="167"/>
      <c r="D844" s="143" t="s">
        <v>1665</v>
      </c>
      <c r="E844" s="168" t="s">
        <v>1</v>
      </c>
      <c r="F844" s="169" t="s">
        <v>2316</v>
      </c>
      <c r="H844" s="170">
        <v>10.94</v>
      </c>
      <c r="I844" s="171"/>
      <c r="L844" s="167"/>
      <c r="M844" s="172"/>
      <c r="T844" s="173"/>
      <c r="AT844" s="168" t="s">
        <v>1665</v>
      </c>
      <c r="AU844" s="168" t="s">
        <v>89</v>
      </c>
      <c r="AV844" s="13" t="s">
        <v>89</v>
      </c>
      <c r="AW844" s="13" t="s">
        <v>36</v>
      </c>
      <c r="AX844" s="13" t="s">
        <v>80</v>
      </c>
      <c r="AY844" s="168" t="s">
        <v>248</v>
      </c>
    </row>
    <row r="845" spans="2:65" s="13" customFormat="1" ht="22.5">
      <c r="B845" s="167"/>
      <c r="D845" s="143" t="s">
        <v>1665</v>
      </c>
      <c r="E845" s="168" t="s">
        <v>1</v>
      </c>
      <c r="F845" s="169" t="s">
        <v>2317</v>
      </c>
      <c r="H845" s="170">
        <v>10.218999999999999</v>
      </c>
      <c r="I845" s="171"/>
      <c r="L845" s="167"/>
      <c r="M845" s="172"/>
      <c r="T845" s="173"/>
      <c r="AT845" s="168" t="s">
        <v>1665</v>
      </c>
      <c r="AU845" s="168" t="s">
        <v>89</v>
      </c>
      <c r="AV845" s="13" t="s">
        <v>89</v>
      </c>
      <c r="AW845" s="13" t="s">
        <v>36</v>
      </c>
      <c r="AX845" s="13" t="s">
        <v>80</v>
      </c>
      <c r="AY845" s="168" t="s">
        <v>248</v>
      </c>
    </row>
    <row r="846" spans="2:65" s="13" customFormat="1" ht="22.5">
      <c r="B846" s="167"/>
      <c r="D846" s="143" t="s">
        <v>1665</v>
      </c>
      <c r="E846" s="168" t="s">
        <v>1</v>
      </c>
      <c r="F846" s="169" t="s">
        <v>2318</v>
      </c>
      <c r="H846" s="170">
        <v>14.612</v>
      </c>
      <c r="I846" s="171"/>
      <c r="L846" s="167"/>
      <c r="M846" s="172"/>
      <c r="T846" s="173"/>
      <c r="AT846" s="168" t="s">
        <v>1665</v>
      </c>
      <c r="AU846" s="168" t="s">
        <v>89</v>
      </c>
      <c r="AV846" s="13" t="s">
        <v>89</v>
      </c>
      <c r="AW846" s="13" t="s">
        <v>36</v>
      </c>
      <c r="AX846" s="13" t="s">
        <v>80</v>
      </c>
      <c r="AY846" s="168" t="s">
        <v>248</v>
      </c>
    </row>
    <row r="847" spans="2:65" s="14" customFormat="1">
      <c r="B847" s="174"/>
      <c r="D847" s="143" t="s">
        <v>1665</v>
      </c>
      <c r="E847" s="175" t="s">
        <v>1</v>
      </c>
      <c r="F847" s="176" t="s">
        <v>1668</v>
      </c>
      <c r="H847" s="177">
        <v>43.616</v>
      </c>
      <c r="I847" s="178"/>
      <c r="L847" s="174"/>
      <c r="M847" s="179"/>
      <c r="T847" s="180"/>
      <c r="AT847" s="175" t="s">
        <v>1665</v>
      </c>
      <c r="AU847" s="175" t="s">
        <v>89</v>
      </c>
      <c r="AV847" s="14" t="s">
        <v>264</v>
      </c>
      <c r="AW847" s="14" t="s">
        <v>36</v>
      </c>
      <c r="AX847" s="14" t="s">
        <v>87</v>
      </c>
      <c r="AY847" s="175" t="s">
        <v>248</v>
      </c>
    </row>
    <row r="848" spans="2:65" s="1" customFormat="1" ht="24.2" customHeight="1">
      <c r="B848" s="32"/>
      <c r="C848" s="130" t="s">
        <v>794</v>
      </c>
      <c r="D848" s="130" t="s">
        <v>249</v>
      </c>
      <c r="E848" s="131" t="s">
        <v>2319</v>
      </c>
      <c r="F848" s="132" t="s">
        <v>2320</v>
      </c>
      <c r="G848" s="133" t="s">
        <v>1662</v>
      </c>
      <c r="H848" s="134">
        <v>25.992000000000001</v>
      </c>
      <c r="I848" s="135"/>
      <c r="J848" s="136">
        <f>ROUND(I848*H848,2)</f>
        <v>0</v>
      </c>
      <c r="K848" s="132" t="s">
        <v>1663</v>
      </c>
      <c r="L848" s="32"/>
      <c r="M848" s="137" t="s">
        <v>1</v>
      </c>
      <c r="N848" s="138" t="s">
        <v>45</v>
      </c>
      <c r="P848" s="139">
        <f>O848*H848</f>
        <v>0</v>
      </c>
      <c r="Q848" s="139">
        <v>6.8999999999999997E-4</v>
      </c>
      <c r="R848" s="139">
        <f>Q848*H848</f>
        <v>1.7934479999999999E-2</v>
      </c>
      <c r="S848" s="139">
        <v>5.9999999999999995E-4</v>
      </c>
      <c r="T848" s="140">
        <f>S848*H848</f>
        <v>1.5595199999999998E-2</v>
      </c>
      <c r="AR848" s="141" t="s">
        <v>359</v>
      </c>
      <c r="AT848" s="141" t="s">
        <v>249</v>
      </c>
      <c r="AU848" s="141" t="s">
        <v>89</v>
      </c>
      <c r="AY848" s="17" t="s">
        <v>248</v>
      </c>
      <c r="BE848" s="142">
        <f>IF(N848="základní",J848,0)</f>
        <v>0</v>
      </c>
      <c r="BF848" s="142">
        <f>IF(N848="snížená",J848,0)</f>
        <v>0</v>
      </c>
      <c r="BG848" s="142">
        <f>IF(N848="zákl. přenesená",J848,0)</f>
        <v>0</v>
      </c>
      <c r="BH848" s="142">
        <f>IF(N848="sníž. přenesená",J848,0)</f>
        <v>0</v>
      </c>
      <c r="BI848" s="142">
        <f>IF(N848="nulová",J848,0)</f>
        <v>0</v>
      </c>
      <c r="BJ848" s="17" t="s">
        <v>87</v>
      </c>
      <c r="BK848" s="142">
        <f>ROUND(I848*H848,2)</f>
        <v>0</v>
      </c>
      <c r="BL848" s="17" t="s">
        <v>359</v>
      </c>
      <c r="BM848" s="141" t="s">
        <v>2321</v>
      </c>
    </row>
    <row r="849" spans="2:65" s="12" customFormat="1">
      <c r="B849" s="161"/>
      <c r="D849" s="143" t="s">
        <v>1665</v>
      </c>
      <c r="E849" s="162" t="s">
        <v>1</v>
      </c>
      <c r="F849" s="163" t="s">
        <v>2290</v>
      </c>
      <c r="H849" s="162" t="s">
        <v>1</v>
      </c>
      <c r="I849" s="164"/>
      <c r="L849" s="161"/>
      <c r="M849" s="165"/>
      <c r="T849" s="166"/>
      <c r="AT849" s="162" t="s">
        <v>1665</v>
      </c>
      <c r="AU849" s="162" t="s">
        <v>89</v>
      </c>
      <c r="AV849" s="12" t="s">
        <v>87</v>
      </c>
      <c r="AW849" s="12" t="s">
        <v>36</v>
      </c>
      <c r="AX849" s="12" t="s">
        <v>80</v>
      </c>
      <c r="AY849" s="162" t="s">
        <v>248</v>
      </c>
    </row>
    <row r="850" spans="2:65" s="12" customFormat="1">
      <c r="B850" s="161"/>
      <c r="D850" s="143" t="s">
        <v>1665</v>
      </c>
      <c r="E850" s="162" t="s">
        <v>1</v>
      </c>
      <c r="F850" s="163" t="s">
        <v>2291</v>
      </c>
      <c r="H850" s="162" t="s">
        <v>1</v>
      </c>
      <c r="I850" s="164"/>
      <c r="L850" s="161"/>
      <c r="M850" s="165"/>
      <c r="T850" s="166"/>
      <c r="AT850" s="162" t="s">
        <v>1665</v>
      </c>
      <c r="AU850" s="162" t="s">
        <v>89</v>
      </c>
      <c r="AV850" s="12" t="s">
        <v>87</v>
      </c>
      <c r="AW850" s="12" t="s">
        <v>36</v>
      </c>
      <c r="AX850" s="12" t="s">
        <v>80</v>
      </c>
      <c r="AY850" s="162" t="s">
        <v>248</v>
      </c>
    </row>
    <row r="851" spans="2:65" s="13" customFormat="1">
      <c r="B851" s="167"/>
      <c r="D851" s="143" t="s">
        <v>1665</v>
      </c>
      <c r="E851" s="168" t="s">
        <v>1</v>
      </c>
      <c r="F851" s="169" t="s">
        <v>2292</v>
      </c>
      <c r="H851" s="170">
        <v>25.992000000000001</v>
      </c>
      <c r="I851" s="171"/>
      <c r="L851" s="167"/>
      <c r="M851" s="172"/>
      <c r="T851" s="173"/>
      <c r="AT851" s="168" t="s">
        <v>1665</v>
      </c>
      <c r="AU851" s="168" t="s">
        <v>89</v>
      </c>
      <c r="AV851" s="13" t="s">
        <v>89</v>
      </c>
      <c r="AW851" s="13" t="s">
        <v>36</v>
      </c>
      <c r="AX851" s="13" t="s">
        <v>87</v>
      </c>
      <c r="AY851" s="168" t="s">
        <v>248</v>
      </c>
    </row>
    <row r="852" spans="2:65" s="1" customFormat="1" ht="24.2" customHeight="1">
      <c r="B852" s="32"/>
      <c r="C852" s="130" t="s">
        <v>799</v>
      </c>
      <c r="D852" s="130" t="s">
        <v>249</v>
      </c>
      <c r="E852" s="131" t="s">
        <v>2322</v>
      </c>
      <c r="F852" s="132" t="s">
        <v>2323</v>
      </c>
      <c r="G852" s="133" t="s">
        <v>1662</v>
      </c>
      <c r="H852" s="134">
        <v>25.992000000000001</v>
      </c>
      <c r="I852" s="135"/>
      <c r="J852" s="136">
        <f>ROUND(I852*H852,2)</f>
        <v>0</v>
      </c>
      <c r="K852" s="132" t="s">
        <v>1663</v>
      </c>
      <c r="L852" s="32"/>
      <c r="M852" s="137" t="s">
        <v>1</v>
      </c>
      <c r="N852" s="138" t="s">
        <v>45</v>
      </c>
      <c r="P852" s="139">
        <f>O852*H852</f>
        <v>0</v>
      </c>
      <c r="Q852" s="139">
        <v>0</v>
      </c>
      <c r="R852" s="139">
        <f>Q852*H852</f>
        <v>0</v>
      </c>
      <c r="S852" s="139">
        <v>0</v>
      </c>
      <c r="T852" s="140">
        <f>S852*H852</f>
        <v>0</v>
      </c>
      <c r="AR852" s="141" t="s">
        <v>359</v>
      </c>
      <c r="AT852" s="141" t="s">
        <v>249</v>
      </c>
      <c r="AU852" s="141" t="s">
        <v>89</v>
      </c>
      <c r="AY852" s="17" t="s">
        <v>248</v>
      </c>
      <c r="BE852" s="142">
        <f>IF(N852="základní",J852,0)</f>
        <v>0</v>
      </c>
      <c r="BF852" s="142">
        <f>IF(N852="snížená",J852,0)</f>
        <v>0</v>
      </c>
      <c r="BG852" s="142">
        <f>IF(N852="zákl. přenesená",J852,0)</f>
        <v>0</v>
      </c>
      <c r="BH852" s="142">
        <f>IF(N852="sníž. přenesená",J852,0)</f>
        <v>0</v>
      </c>
      <c r="BI852" s="142">
        <f>IF(N852="nulová",J852,0)</f>
        <v>0</v>
      </c>
      <c r="BJ852" s="17" t="s">
        <v>87</v>
      </c>
      <c r="BK852" s="142">
        <f>ROUND(I852*H852,2)</f>
        <v>0</v>
      </c>
      <c r="BL852" s="17" t="s">
        <v>359</v>
      </c>
      <c r="BM852" s="141" t="s">
        <v>2324</v>
      </c>
    </row>
    <row r="853" spans="2:65" s="1" customFormat="1" ht="16.5" customHeight="1">
      <c r="B853" s="32"/>
      <c r="C853" s="130" t="s">
        <v>806</v>
      </c>
      <c r="D853" s="130" t="s">
        <v>249</v>
      </c>
      <c r="E853" s="131" t="s">
        <v>2325</v>
      </c>
      <c r="F853" s="132" t="s">
        <v>2326</v>
      </c>
      <c r="G853" s="133" t="s">
        <v>528</v>
      </c>
      <c r="H853" s="134">
        <v>11.6</v>
      </c>
      <c r="I853" s="135"/>
      <c r="J853" s="136">
        <f>ROUND(I853*H853,2)</f>
        <v>0</v>
      </c>
      <c r="K853" s="132" t="s">
        <v>1663</v>
      </c>
      <c r="L853" s="32"/>
      <c r="M853" s="137" t="s">
        <v>1</v>
      </c>
      <c r="N853" s="138" t="s">
        <v>45</v>
      </c>
      <c r="P853" s="139">
        <f>O853*H853</f>
        <v>0</v>
      </c>
      <c r="Q853" s="139">
        <v>9.0000000000000006E-5</v>
      </c>
      <c r="R853" s="139">
        <f>Q853*H853</f>
        <v>1.044E-3</v>
      </c>
      <c r="S853" s="139">
        <v>0</v>
      </c>
      <c r="T853" s="140">
        <f>S853*H853</f>
        <v>0</v>
      </c>
      <c r="AR853" s="141" t="s">
        <v>359</v>
      </c>
      <c r="AT853" s="141" t="s">
        <v>249</v>
      </c>
      <c r="AU853" s="141" t="s">
        <v>89</v>
      </c>
      <c r="AY853" s="17" t="s">
        <v>248</v>
      </c>
      <c r="BE853" s="142">
        <f>IF(N853="základní",J853,0)</f>
        <v>0</v>
      </c>
      <c r="BF853" s="142">
        <f>IF(N853="snížená",J853,0)</f>
        <v>0</v>
      </c>
      <c r="BG853" s="142">
        <f>IF(N853="zákl. přenesená",J853,0)</f>
        <v>0</v>
      </c>
      <c r="BH853" s="142">
        <f>IF(N853="sníž. přenesená",J853,0)</f>
        <v>0</v>
      </c>
      <c r="BI853" s="142">
        <f>IF(N853="nulová",J853,0)</f>
        <v>0</v>
      </c>
      <c r="BJ853" s="17" t="s">
        <v>87</v>
      </c>
      <c r="BK853" s="142">
        <f>ROUND(I853*H853,2)</f>
        <v>0</v>
      </c>
      <c r="BL853" s="17" t="s">
        <v>359</v>
      </c>
      <c r="BM853" s="141" t="s">
        <v>2327</v>
      </c>
    </row>
    <row r="854" spans="2:65" s="12" customFormat="1">
      <c r="B854" s="161"/>
      <c r="D854" s="143" t="s">
        <v>1665</v>
      </c>
      <c r="E854" s="162" t="s">
        <v>1</v>
      </c>
      <c r="F854" s="163" t="s">
        <v>1679</v>
      </c>
      <c r="H854" s="162" t="s">
        <v>1</v>
      </c>
      <c r="I854" s="164"/>
      <c r="L854" s="161"/>
      <c r="M854" s="165"/>
      <c r="T854" s="166"/>
      <c r="AT854" s="162" t="s">
        <v>1665</v>
      </c>
      <c r="AU854" s="162" t="s">
        <v>89</v>
      </c>
      <c r="AV854" s="12" t="s">
        <v>87</v>
      </c>
      <c r="AW854" s="12" t="s">
        <v>36</v>
      </c>
      <c r="AX854" s="12" t="s">
        <v>80</v>
      </c>
      <c r="AY854" s="162" t="s">
        <v>248</v>
      </c>
    </row>
    <row r="855" spans="2:65" s="13" customFormat="1">
      <c r="B855" s="167"/>
      <c r="D855" s="143" t="s">
        <v>1665</v>
      </c>
      <c r="E855" s="168" t="s">
        <v>1</v>
      </c>
      <c r="F855" s="169" t="s">
        <v>2328</v>
      </c>
      <c r="H855" s="170">
        <v>11.6</v>
      </c>
      <c r="I855" s="171"/>
      <c r="L855" s="167"/>
      <c r="M855" s="172"/>
      <c r="T855" s="173"/>
      <c r="AT855" s="168" t="s">
        <v>1665</v>
      </c>
      <c r="AU855" s="168" t="s">
        <v>89</v>
      </c>
      <c r="AV855" s="13" t="s">
        <v>89</v>
      </c>
      <c r="AW855" s="13" t="s">
        <v>36</v>
      </c>
      <c r="AX855" s="13" t="s">
        <v>80</v>
      </c>
      <c r="AY855" s="168" t="s">
        <v>248</v>
      </c>
    </row>
    <row r="856" spans="2:65" s="14" customFormat="1">
      <c r="B856" s="174"/>
      <c r="D856" s="143" t="s">
        <v>1665</v>
      </c>
      <c r="E856" s="175" t="s">
        <v>1</v>
      </c>
      <c r="F856" s="176" t="s">
        <v>1668</v>
      </c>
      <c r="H856" s="177">
        <v>11.6</v>
      </c>
      <c r="I856" s="178"/>
      <c r="L856" s="174"/>
      <c r="M856" s="179"/>
      <c r="T856" s="180"/>
      <c r="AT856" s="175" t="s">
        <v>1665</v>
      </c>
      <c r="AU856" s="175" t="s">
        <v>89</v>
      </c>
      <c r="AV856" s="14" t="s">
        <v>264</v>
      </c>
      <c r="AW856" s="14" t="s">
        <v>36</v>
      </c>
      <c r="AX856" s="14" t="s">
        <v>87</v>
      </c>
      <c r="AY856" s="175" t="s">
        <v>248</v>
      </c>
    </row>
    <row r="857" spans="2:65" s="1" customFormat="1" ht="24.2" customHeight="1">
      <c r="B857" s="32"/>
      <c r="C857" s="130" t="s">
        <v>811</v>
      </c>
      <c r="D857" s="130" t="s">
        <v>249</v>
      </c>
      <c r="E857" s="131" t="s">
        <v>2329</v>
      </c>
      <c r="F857" s="132" t="s">
        <v>2330</v>
      </c>
      <c r="G857" s="133" t="s">
        <v>1263</v>
      </c>
      <c r="H857" s="134">
        <v>2.137</v>
      </c>
      <c r="I857" s="135"/>
      <c r="J857" s="136">
        <f>ROUND(I857*H857,2)</f>
        <v>0</v>
      </c>
      <c r="K857" s="132" t="s">
        <v>1663</v>
      </c>
      <c r="L857" s="32"/>
      <c r="M857" s="137" t="s">
        <v>1</v>
      </c>
      <c r="N857" s="138" t="s">
        <v>45</v>
      </c>
      <c r="P857" s="139">
        <f>O857*H857</f>
        <v>0</v>
      </c>
      <c r="Q857" s="139">
        <v>0</v>
      </c>
      <c r="R857" s="139">
        <f>Q857*H857</f>
        <v>0</v>
      </c>
      <c r="S857" s="139">
        <v>0</v>
      </c>
      <c r="T857" s="140">
        <f>S857*H857</f>
        <v>0</v>
      </c>
      <c r="AR857" s="141" t="s">
        <v>359</v>
      </c>
      <c r="AT857" s="141" t="s">
        <v>249</v>
      </c>
      <c r="AU857" s="141" t="s">
        <v>89</v>
      </c>
      <c r="AY857" s="17" t="s">
        <v>248</v>
      </c>
      <c r="BE857" s="142">
        <f>IF(N857="základní",J857,0)</f>
        <v>0</v>
      </c>
      <c r="BF857" s="142">
        <f>IF(N857="snížená",J857,0)</f>
        <v>0</v>
      </c>
      <c r="BG857" s="142">
        <f>IF(N857="zákl. přenesená",J857,0)</f>
        <v>0</v>
      </c>
      <c r="BH857" s="142">
        <f>IF(N857="sníž. přenesená",J857,0)</f>
        <v>0</v>
      </c>
      <c r="BI857" s="142">
        <f>IF(N857="nulová",J857,0)</f>
        <v>0</v>
      </c>
      <c r="BJ857" s="17" t="s">
        <v>87</v>
      </c>
      <c r="BK857" s="142">
        <f>ROUND(I857*H857,2)</f>
        <v>0</v>
      </c>
      <c r="BL857" s="17" t="s">
        <v>359</v>
      </c>
      <c r="BM857" s="141" t="s">
        <v>2331</v>
      </c>
    </row>
    <row r="858" spans="2:65" s="10" customFormat="1" ht="22.9" customHeight="1">
      <c r="B858" s="120"/>
      <c r="D858" s="121" t="s">
        <v>79</v>
      </c>
      <c r="E858" s="155" t="s">
        <v>2332</v>
      </c>
      <c r="F858" s="155" t="s">
        <v>2333</v>
      </c>
      <c r="I858" s="123"/>
      <c r="J858" s="156">
        <f>BK858</f>
        <v>0</v>
      </c>
      <c r="L858" s="120"/>
      <c r="M858" s="125"/>
      <c r="P858" s="126">
        <f>SUM(P859:P885)</f>
        <v>0</v>
      </c>
      <c r="R858" s="126">
        <f>SUM(R859:R885)</f>
        <v>2.8717683200000002</v>
      </c>
      <c r="T858" s="127">
        <f>SUM(T859:T885)</f>
        <v>0</v>
      </c>
      <c r="AR858" s="121" t="s">
        <v>89</v>
      </c>
      <c r="AT858" s="128" t="s">
        <v>79</v>
      </c>
      <c r="AU858" s="128" t="s">
        <v>87</v>
      </c>
      <c r="AY858" s="121" t="s">
        <v>248</v>
      </c>
      <c r="BK858" s="129">
        <f>SUM(BK859:BK885)</f>
        <v>0</v>
      </c>
    </row>
    <row r="859" spans="2:65" s="1" customFormat="1" ht="16.5" customHeight="1">
      <c r="B859" s="32"/>
      <c r="C859" s="130" t="s">
        <v>816</v>
      </c>
      <c r="D859" s="130" t="s">
        <v>249</v>
      </c>
      <c r="E859" s="131" t="s">
        <v>2334</v>
      </c>
      <c r="F859" s="132" t="s">
        <v>2335</v>
      </c>
      <c r="G859" s="133" t="s">
        <v>1662</v>
      </c>
      <c r="H859" s="134">
        <v>96.96</v>
      </c>
      <c r="I859" s="135"/>
      <c r="J859" s="136">
        <f>ROUND(I859*H859,2)</f>
        <v>0</v>
      </c>
      <c r="K859" s="132" t="s">
        <v>1663</v>
      </c>
      <c r="L859" s="32"/>
      <c r="M859" s="137" t="s">
        <v>1</v>
      </c>
      <c r="N859" s="138" t="s">
        <v>45</v>
      </c>
      <c r="P859" s="139">
        <f>O859*H859</f>
        <v>0</v>
      </c>
      <c r="Q859" s="139">
        <v>0</v>
      </c>
      <c r="R859" s="139">
        <f>Q859*H859</f>
        <v>0</v>
      </c>
      <c r="S859" s="139">
        <v>0</v>
      </c>
      <c r="T859" s="140">
        <f>S859*H859</f>
        <v>0</v>
      </c>
      <c r="AR859" s="141" t="s">
        <v>359</v>
      </c>
      <c r="AT859" s="141" t="s">
        <v>249</v>
      </c>
      <c r="AU859" s="141" t="s">
        <v>89</v>
      </c>
      <c r="AY859" s="17" t="s">
        <v>248</v>
      </c>
      <c r="BE859" s="142">
        <f>IF(N859="základní",J859,0)</f>
        <v>0</v>
      </c>
      <c r="BF859" s="142">
        <f>IF(N859="snížená",J859,0)</f>
        <v>0</v>
      </c>
      <c r="BG859" s="142">
        <f>IF(N859="zákl. přenesená",J859,0)</f>
        <v>0</v>
      </c>
      <c r="BH859" s="142">
        <f>IF(N859="sníž. přenesená",J859,0)</f>
        <v>0</v>
      </c>
      <c r="BI859" s="142">
        <f>IF(N859="nulová",J859,0)</f>
        <v>0</v>
      </c>
      <c r="BJ859" s="17" t="s">
        <v>87</v>
      </c>
      <c r="BK859" s="142">
        <f>ROUND(I859*H859,2)</f>
        <v>0</v>
      </c>
      <c r="BL859" s="17" t="s">
        <v>359</v>
      </c>
      <c r="BM859" s="141" t="s">
        <v>2336</v>
      </c>
    </row>
    <row r="860" spans="2:65" s="12" customFormat="1">
      <c r="B860" s="161"/>
      <c r="D860" s="143" t="s">
        <v>1665</v>
      </c>
      <c r="E860" s="162" t="s">
        <v>1</v>
      </c>
      <c r="F860" s="163" t="s">
        <v>1679</v>
      </c>
      <c r="H860" s="162" t="s">
        <v>1</v>
      </c>
      <c r="I860" s="164"/>
      <c r="L860" s="161"/>
      <c r="M860" s="165"/>
      <c r="T860" s="166"/>
      <c r="AT860" s="162" t="s">
        <v>1665</v>
      </c>
      <c r="AU860" s="162" t="s">
        <v>89</v>
      </c>
      <c r="AV860" s="12" t="s">
        <v>87</v>
      </c>
      <c r="AW860" s="12" t="s">
        <v>36</v>
      </c>
      <c r="AX860" s="12" t="s">
        <v>80</v>
      </c>
      <c r="AY860" s="162" t="s">
        <v>248</v>
      </c>
    </row>
    <row r="861" spans="2:65" s="13" customFormat="1" ht="22.5">
      <c r="B861" s="167"/>
      <c r="D861" s="143" t="s">
        <v>1665</v>
      </c>
      <c r="E861" s="168" t="s">
        <v>1</v>
      </c>
      <c r="F861" s="169" t="s">
        <v>2337</v>
      </c>
      <c r="H861" s="170">
        <v>96.96</v>
      </c>
      <c r="I861" s="171"/>
      <c r="L861" s="167"/>
      <c r="M861" s="172"/>
      <c r="T861" s="173"/>
      <c r="AT861" s="168" t="s">
        <v>1665</v>
      </c>
      <c r="AU861" s="168" t="s">
        <v>89</v>
      </c>
      <c r="AV861" s="13" t="s">
        <v>89</v>
      </c>
      <c r="AW861" s="13" t="s">
        <v>36</v>
      </c>
      <c r="AX861" s="13" t="s">
        <v>80</v>
      </c>
      <c r="AY861" s="168" t="s">
        <v>248</v>
      </c>
    </row>
    <row r="862" spans="2:65" s="14" customFormat="1">
      <c r="B862" s="174"/>
      <c r="D862" s="143" t="s">
        <v>1665</v>
      </c>
      <c r="E862" s="175" t="s">
        <v>1</v>
      </c>
      <c r="F862" s="176" t="s">
        <v>1668</v>
      </c>
      <c r="H862" s="177">
        <v>96.96</v>
      </c>
      <c r="I862" s="178"/>
      <c r="L862" s="174"/>
      <c r="M862" s="179"/>
      <c r="T862" s="180"/>
      <c r="AT862" s="175" t="s">
        <v>1665</v>
      </c>
      <c r="AU862" s="175" t="s">
        <v>89</v>
      </c>
      <c r="AV862" s="14" t="s">
        <v>264</v>
      </c>
      <c r="AW862" s="14" t="s">
        <v>36</v>
      </c>
      <c r="AX862" s="14" t="s">
        <v>87</v>
      </c>
      <c r="AY862" s="175" t="s">
        <v>248</v>
      </c>
    </row>
    <row r="863" spans="2:65" s="1" customFormat="1" ht="16.5" customHeight="1">
      <c r="B863" s="32"/>
      <c r="C863" s="130" t="s">
        <v>821</v>
      </c>
      <c r="D863" s="130" t="s">
        <v>249</v>
      </c>
      <c r="E863" s="131" t="s">
        <v>2338</v>
      </c>
      <c r="F863" s="132" t="s">
        <v>2339</v>
      </c>
      <c r="G863" s="133" t="s">
        <v>1662</v>
      </c>
      <c r="H863" s="134">
        <v>96.96</v>
      </c>
      <c r="I863" s="135"/>
      <c r="J863" s="136">
        <f>ROUND(I863*H863,2)</f>
        <v>0</v>
      </c>
      <c r="K863" s="132" t="s">
        <v>1663</v>
      </c>
      <c r="L863" s="32"/>
      <c r="M863" s="137" t="s">
        <v>1</v>
      </c>
      <c r="N863" s="138" t="s">
        <v>45</v>
      </c>
      <c r="P863" s="139">
        <f>O863*H863</f>
        <v>0</v>
      </c>
      <c r="Q863" s="139">
        <v>5.6999999999999998E-4</v>
      </c>
      <c r="R863" s="139">
        <f>Q863*H863</f>
        <v>5.5267199999999995E-2</v>
      </c>
      <c r="S863" s="139">
        <v>0</v>
      </c>
      <c r="T863" s="140">
        <f>S863*H863</f>
        <v>0</v>
      </c>
      <c r="AR863" s="141" t="s">
        <v>359</v>
      </c>
      <c r="AT863" s="141" t="s">
        <v>249</v>
      </c>
      <c r="AU863" s="141" t="s">
        <v>89</v>
      </c>
      <c r="AY863" s="17" t="s">
        <v>248</v>
      </c>
      <c r="BE863" s="142">
        <f>IF(N863="základní",J863,0)</f>
        <v>0</v>
      </c>
      <c r="BF863" s="142">
        <f>IF(N863="snížená",J863,0)</f>
        <v>0</v>
      </c>
      <c r="BG863" s="142">
        <f>IF(N863="zákl. přenesená",J863,0)</f>
        <v>0</v>
      </c>
      <c r="BH863" s="142">
        <f>IF(N863="sníž. přenesená",J863,0)</f>
        <v>0</v>
      </c>
      <c r="BI863" s="142">
        <f>IF(N863="nulová",J863,0)</f>
        <v>0</v>
      </c>
      <c r="BJ863" s="17" t="s">
        <v>87</v>
      </c>
      <c r="BK863" s="142">
        <f>ROUND(I863*H863,2)</f>
        <v>0</v>
      </c>
      <c r="BL863" s="17" t="s">
        <v>359</v>
      </c>
      <c r="BM863" s="141" t="s">
        <v>2340</v>
      </c>
    </row>
    <row r="864" spans="2:65" s="12" customFormat="1">
      <c r="B864" s="161"/>
      <c r="D864" s="143" t="s">
        <v>1665</v>
      </c>
      <c r="E864" s="162" t="s">
        <v>1</v>
      </c>
      <c r="F864" s="163" t="s">
        <v>1679</v>
      </c>
      <c r="H864" s="162" t="s">
        <v>1</v>
      </c>
      <c r="I864" s="164"/>
      <c r="L864" s="161"/>
      <c r="M864" s="165"/>
      <c r="T864" s="166"/>
      <c r="AT864" s="162" t="s">
        <v>1665</v>
      </c>
      <c r="AU864" s="162" t="s">
        <v>89</v>
      </c>
      <c r="AV864" s="12" t="s">
        <v>87</v>
      </c>
      <c r="AW864" s="12" t="s">
        <v>36</v>
      </c>
      <c r="AX864" s="12" t="s">
        <v>80</v>
      </c>
      <c r="AY864" s="162" t="s">
        <v>248</v>
      </c>
    </row>
    <row r="865" spans="2:65" s="13" customFormat="1" ht="22.5">
      <c r="B865" s="167"/>
      <c r="D865" s="143" t="s">
        <v>1665</v>
      </c>
      <c r="E865" s="168" t="s">
        <v>1</v>
      </c>
      <c r="F865" s="169" t="s">
        <v>2337</v>
      </c>
      <c r="H865" s="170">
        <v>96.96</v>
      </c>
      <c r="I865" s="171"/>
      <c r="L865" s="167"/>
      <c r="M865" s="172"/>
      <c r="T865" s="173"/>
      <c r="AT865" s="168" t="s">
        <v>1665</v>
      </c>
      <c r="AU865" s="168" t="s">
        <v>89</v>
      </c>
      <c r="AV865" s="13" t="s">
        <v>89</v>
      </c>
      <c r="AW865" s="13" t="s">
        <v>36</v>
      </c>
      <c r="AX865" s="13" t="s">
        <v>80</v>
      </c>
      <c r="AY865" s="168" t="s">
        <v>248</v>
      </c>
    </row>
    <row r="866" spans="2:65" s="14" customFormat="1">
      <c r="B866" s="174"/>
      <c r="D866" s="143" t="s">
        <v>1665</v>
      </c>
      <c r="E866" s="175" t="s">
        <v>1</v>
      </c>
      <c r="F866" s="176" t="s">
        <v>1668</v>
      </c>
      <c r="H866" s="177">
        <v>96.96</v>
      </c>
      <c r="I866" s="178"/>
      <c r="L866" s="174"/>
      <c r="M866" s="179"/>
      <c r="T866" s="180"/>
      <c r="AT866" s="175" t="s">
        <v>1665</v>
      </c>
      <c r="AU866" s="175" t="s">
        <v>89</v>
      </c>
      <c r="AV866" s="14" t="s">
        <v>264</v>
      </c>
      <c r="AW866" s="14" t="s">
        <v>36</v>
      </c>
      <c r="AX866" s="14" t="s">
        <v>87</v>
      </c>
      <c r="AY866" s="175" t="s">
        <v>248</v>
      </c>
    </row>
    <row r="867" spans="2:65" s="1" customFormat="1" ht="24.2" customHeight="1">
      <c r="B867" s="32"/>
      <c r="C867" s="130" t="s">
        <v>1604</v>
      </c>
      <c r="D867" s="130" t="s">
        <v>249</v>
      </c>
      <c r="E867" s="131" t="s">
        <v>2341</v>
      </c>
      <c r="F867" s="132" t="s">
        <v>2342</v>
      </c>
      <c r="G867" s="133" t="s">
        <v>1662</v>
      </c>
      <c r="H867" s="134">
        <v>120.98399999999999</v>
      </c>
      <c r="I867" s="135"/>
      <c r="J867" s="136">
        <f>ROUND(I867*H867,2)</f>
        <v>0</v>
      </c>
      <c r="K867" s="132" t="s">
        <v>1663</v>
      </c>
      <c r="L867" s="32"/>
      <c r="M867" s="137" t="s">
        <v>1</v>
      </c>
      <c r="N867" s="138" t="s">
        <v>45</v>
      </c>
      <c r="P867" s="139">
        <f>O867*H867</f>
        <v>0</v>
      </c>
      <c r="Q867" s="139">
        <v>5.3800000000000002E-3</v>
      </c>
      <c r="R867" s="139">
        <f>Q867*H867</f>
        <v>0.65089392000000001</v>
      </c>
      <c r="S867" s="139">
        <v>0</v>
      </c>
      <c r="T867" s="140">
        <f>S867*H867</f>
        <v>0</v>
      </c>
      <c r="AR867" s="141" t="s">
        <v>359</v>
      </c>
      <c r="AT867" s="141" t="s">
        <v>249</v>
      </c>
      <c r="AU867" s="141" t="s">
        <v>89</v>
      </c>
      <c r="AY867" s="17" t="s">
        <v>248</v>
      </c>
      <c r="BE867" s="142">
        <f>IF(N867="základní",J867,0)</f>
        <v>0</v>
      </c>
      <c r="BF867" s="142">
        <f>IF(N867="snížená",J867,0)</f>
        <v>0</v>
      </c>
      <c r="BG867" s="142">
        <f>IF(N867="zákl. přenesená",J867,0)</f>
        <v>0</v>
      </c>
      <c r="BH867" s="142">
        <f>IF(N867="sníž. přenesená",J867,0)</f>
        <v>0</v>
      </c>
      <c r="BI867" s="142">
        <f>IF(N867="nulová",J867,0)</f>
        <v>0</v>
      </c>
      <c r="BJ867" s="17" t="s">
        <v>87</v>
      </c>
      <c r="BK867" s="142">
        <f>ROUND(I867*H867,2)</f>
        <v>0</v>
      </c>
      <c r="BL867" s="17" t="s">
        <v>359</v>
      </c>
      <c r="BM867" s="141" t="s">
        <v>2343</v>
      </c>
    </row>
    <row r="868" spans="2:65" s="12" customFormat="1">
      <c r="B868" s="161"/>
      <c r="D868" s="143" t="s">
        <v>1665</v>
      </c>
      <c r="E868" s="162" t="s">
        <v>1</v>
      </c>
      <c r="F868" s="163" t="s">
        <v>1679</v>
      </c>
      <c r="H868" s="162" t="s">
        <v>1</v>
      </c>
      <c r="I868" s="164"/>
      <c r="L868" s="161"/>
      <c r="M868" s="165"/>
      <c r="T868" s="166"/>
      <c r="AT868" s="162" t="s">
        <v>1665</v>
      </c>
      <c r="AU868" s="162" t="s">
        <v>89</v>
      </c>
      <c r="AV868" s="12" t="s">
        <v>87</v>
      </c>
      <c r="AW868" s="12" t="s">
        <v>36</v>
      </c>
      <c r="AX868" s="12" t="s">
        <v>80</v>
      </c>
      <c r="AY868" s="162" t="s">
        <v>248</v>
      </c>
    </row>
    <row r="869" spans="2:65" s="13" customFormat="1" ht="22.5">
      <c r="B869" s="167"/>
      <c r="D869" s="143" t="s">
        <v>1665</v>
      </c>
      <c r="E869" s="168" t="s">
        <v>1</v>
      </c>
      <c r="F869" s="169" t="s">
        <v>2112</v>
      </c>
      <c r="H869" s="170">
        <v>55.44</v>
      </c>
      <c r="I869" s="171"/>
      <c r="L869" s="167"/>
      <c r="M869" s="172"/>
      <c r="T869" s="173"/>
      <c r="AT869" s="168" t="s">
        <v>1665</v>
      </c>
      <c r="AU869" s="168" t="s">
        <v>89</v>
      </c>
      <c r="AV869" s="13" t="s">
        <v>89</v>
      </c>
      <c r="AW869" s="13" t="s">
        <v>36</v>
      </c>
      <c r="AX869" s="13" t="s">
        <v>80</v>
      </c>
      <c r="AY869" s="168" t="s">
        <v>248</v>
      </c>
    </row>
    <row r="870" spans="2:65" s="13" customFormat="1" ht="22.5">
      <c r="B870" s="167"/>
      <c r="D870" s="143" t="s">
        <v>1665</v>
      </c>
      <c r="E870" s="168" t="s">
        <v>1</v>
      </c>
      <c r="F870" s="169" t="s">
        <v>2344</v>
      </c>
      <c r="H870" s="170">
        <v>14.544</v>
      </c>
      <c r="I870" s="171"/>
      <c r="L870" s="167"/>
      <c r="M870" s="172"/>
      <c r="T870" s="173"/>
      <c r="AT870" s="168" t="s">
        <v>1665</v>
      </c>
      <c r="AU870" s="168" t="s">
        <v>89</v>
      </c>
      <c r="AV870" s="13" t="s">
        <v>89</v>
      </c>
      <c r="AW870" s="13" t="s">
        <v>36</v>
      </c>
      <c r="AX870" s="13" t="s">
        <v>80</v>
      </c>
      <c r="AY870" s="168" t="s">
        <v>248</v>
      </c>
    </row>
    <row r="871" spans="2:65" s="13" customFormat="1" ht="22.5">
      <c r="B871" s="167"/>
      <c r="D871" s="143" t="s">
        <v>1665</v>
      </c>
      <c r="E871" s="168" t="s">
        <v>1</v>
      </c>
      <c r="F871" s="169" t="s">
        <v>2114</v>
      </c>
      <c r="H871" s="170">
        <v>51</v>
      </c>
      <c r="I871" s="171"/>
      <c r="L871" s="167"/>
      <c r="M871" s="172"/>
      <c r="T871" s="173"/>
      <c r="AT871" s="168" t="s">
        <v>1665</v>
      </c>
      <c r="AU871" s="168" t="s">
        <v>89</v>
      </c>
      <c r="AV871" s="13" t="s">
        <v>89</v>
      </c>
      <c r="AW871" s="13" t="s">
        <v>36</v>
      </c>
      <c r="AX871" s="13" t="s">
        <v>80</v>
      </c>
      <c r="AY871" s="168" t="s">
        <v>248</v>
      </c>
    </row>
    <row r="872" spans="2:65" s="14" customFormat="1">
      <c r="B872" s="174"/>
      <c r="D872" s="143" t="s">
        <v>1665</v>
      </c>
      <c r="E872" s="175" t="s">
        <v>1</v>
      </c>
      <c r="F872" s="176" t="s">
        <v>1668</v>
      </c>
      <c r="H872" s="177">
        <v>120.98399999999999</v>
      </c>
      <c r="I872" s="178"/>
      <c r="L872" s="174"/>
      <c r="M872" s="179"/>
      <c r="T872" s="180"/>
      <c r="AT872" s="175" t="s">
        <v>1665</v>
      </c>
      <c r="AU872" s="175" t="s">
        <v>89</v>
      </c>
      <c r="AV872" s="14" t="s">
        <v>264</v>
      </c>
      <c r="AW872" s="14" t="s">
        <v>36</v>
      </c>
      <c r="AX872" s="14" t="s">
        <v>87</v>
      </c>
      <c r="AY872" s="175" t="s">
        <v>248</v>
      </c>
    </row>
    <row r="873" spans="2:65" s="1" customFormat="1" ht="24.2" customHeight="1">
      <c r="B873" s="32"/>
      <c r="C873" s="188" t="s">
        <v>1609</v>
      </c>
      <c r="D873" s="188" t="s">
        <v>301</v>
      </c>
      <c r="E873" s="189" t="s">
        <v>2345</v>
      </c>
      <c r="F873" s="190" t="s">
        <v>2346</v>
      </c>
      <c r="G873" s="191" t="s">
        <v>1662</v>
      </c>
      <c r="H873" s="192">
        <v>133.08199999999999</v>
      </c>
      <c r="I873" s="193"/>
      <c r="J873" s="194">
        <f>ROUND(I873*H873,2)</f>
        <v>0</v>
      </c>
      <c r="K873" s="190" t="s">
        <v>1663</v>
      </c>
      <c r="L873" s="195"/>
      <c r="M873" s="196" t="s">
        <v>1</v>
      </c>
      <c r="N873" s="197" t="s">
        <v>45</v>
      </c>
      <c r="P873" s="139">
        <f>O873*H873</f>
        <v>0</v>
      </c>
      <c r="Q873" s="139">
        <v>1.6E-2</v>
      </c>
      <c r="R873" s="139">
        <f>Q873*H873</f>
        <v>2.1293120000000001</v>
      </c>
      <c r="S873" s="139">
        <v>0</v>
      </c>
      <c r="T873" s="140">
        <f>S873*H873</f>
        <v>0</v>
      </c>
      <c r="AR873" s="141" t="s">
        <v>424</v>
      </c>
      <c r="AT873" s="141" t="s">
        <v>301</v>
      </c>
      <c r="AU873" s="141" t="s">
        <v>89</v>
      </c>
      <c r="AY873" s="17" t="s">
        <v>248</v>
      </c>
      <c r="BE873" s="142">
        <f>IF(N873="základní",J873,0)</f>
        <v>0</v>
      </c>
      <c r="BF873" s="142">
        <f>IF(N873="snížená",J873,0)</f>
        <v>0</v>
      </c>
      <c r="BG873" s="142">
        <f>IF(N873="zákl. přenesená",J873,0)</f>
        <v>0</v>
      </c>
      <c r="BH873" s="142">
        <f>IF(N873="sníž. přenesená",J873,0)</f>
        <v>0</v>
      </c>
      <c r="BI873" s="142">
        <f>IF(N873="nulová",J873,0)</f>
        <v>0</v>
      </c>
      <c r="BJ873" s="17" t="s">
        <v>87</v>
      </c>
      <c r="BK873" s="142">
        <f>ROUND(I873*H873,2)</f>
        <v>0</v>
      </c>
      <c r="BL873" s="17" t="s">
        <v>359</v>
      </c>
      <c r="BM873" s="141" t="s">
        <v>2347</v>
      </c>
    </row>
    <row r="874" spans="2:65" s="12" customFormat="1">
      <c r="B874" s="161"/>
      <c r="D874" s="143" t="s">
        <v>1665</v>
      </c>
      <c r="E874" s="162" t="s">
        <v>1</v>
      </c>
      <c r="F874" s="163" t="s">
        <v>1679</v>
      </c>
      <c r="H874" s="162" t="s">
        <v>1</v>
      </c>
      <c r="I874" s="164"/>
      <c r="L874" s="161"/>
      <c r="M874" s="165"/>
      <c r="T874" s="166"/>
      <c r="AT874" s="162" t="s">
        <v>1665</v>
      </c>
      <c r="AU874" s="162" t="s">
        <v>89</v>
      </c>
      <c r="AV874" s="12" t="s">
        <v>87</v>
      </c>
      <c r="AW874" s="12" t="s">
        <v>36</v>
      </c>
      <c r="AX874" s="12" t="s">
        <v>80</v>
      </c>
      <c r="AY874" s="162" t="s">
        <v>248</v>
      </c>
    </row>
    <row r="875" spans="2:65" s="13" customFormat="1" ht="22.5">
      <c r="B875" s="167"/>
      <c r="D875" s="143" t="s">
        <v>1665</v>
      </c>
      <c r="E875" s="168" t="s">
        <v>1</v>
      </c>
      <c r="F875" s="169" t="s">
        <v>2348</v>
      </c>
      <c r="H875" s="170">
        <v>60.984000000000002</v>
      </c>
      <c r="I875" s="171"/>
      <c r="L875" s="167"/>
      <c r="M875" s="172"/>
      <c r="T875" s="173"/>
      <c r="AT875" s="168" t="s">
        <v>1665</v>
      </c>
      <c r="AU875" s="168" t="s">
        <v>89</v>
      </c>
      <c r="AV875" s="13" t="s">
        <v>89</v>
      </c>
      <c r="AW875" s="13" t="s">
        <v>36</v>
      </c>
      <c r="AX875" s="13" t="s">
        <v>80</v>
      </c>
      <c r="AY875" s="168" t="s">
        <v>248</v>
      </c>
    </row>
    <row r="876" spans="2:65" s="13" customFormat="1" ht="22.5">
      <c r="B876" s="167"/>
      <c r="D876" s="143" t="s">
        <v>1665</v>
      </c>
      <c r="E876" s="168" t="s">
        <v>1</v>
      </c>
      <c r="F876" s="169" t="s">
        <v>2349</v>
      </c>
      <c r="H876" s="170">
        <v>15.997999999999999</v>
      </c>
      <c r="I876" s="171"/>
      <c r="L876" s="167"/>
      <c r="M876" s="172"/>
      <c r="T876" s="173"/>
      <c r="AT876" s="168" t="s">
        <v>1665</v>
      </c>
      <c r="AU876" s="168" t="s">
        <v>89</v>
      </c>
      <c r="AV876" s="13" t="s">
        <v>89</v>
      </c>
      <c r="AW876" s="13" t="s">
        <v>36</v>
      </c>
      <c r="AX876" s="13" t="s">
        <v>80</v>
      </c>
      <c r="AY876" s="168" t="s">
        <v>248</v>
      </c>
    </row>
    <row r="877" spans="2:65" s="13" customFormat="1" ht="22.5">
      <c r="B877" s="167"/>
      <c r="D877" s="143" t="s">
        <v>1665</v>
      </c>
      <c r="E877" s="168" t="s">
        <v>1</v>
      </c>
      <c r="F877" s="169" t="s">
        <v>2350</v>
      </c>
      <c r="H877" s="170">
        <v>56.1</v>
      </c>
      <c r="I877" s="171"/>
      <c r="L877" s="167"/>
      <c r="M877" s="172"/>
      <c r="T877" s="173"/>
      <c r="AT877" s="168" t="s">
        <v>1665</v>
      </c>
      <c r="AU877" s="168" t="s">
        <v>89</v>
      </c>
      <c r="AV877" s="13" t="s">
        <v>89</v>
      </c>
      <c r="AW877" s="13" t="s">
        <v>36</v>
      </c>
      <c r="AX877" s="13" t="s">
        <v>80</v>
      </c>
      <c r="AY877" s="168" t="s">
        <v>248</v>
      </c>
    </row>
    <row r="878" spans="2:65" s="14" customFormat="1">
      <c r="B878" s="174"/>
      <c r="D878" s="143" t="s">
        <v>1665</v>
      </c>
      <c r="E878" s="175" t="s">
        <v>1</v>
      </c>
      <c r="F878" s="176" t="s">
        <v>1668</v>
      </c>
      <c r="H878" s="177">
        <v>133.08199999999999</v>
      </c>
      <c r="I878" s="178"/>
      <c r="L878" s="174"/>
      <c r="M878" s="179"/>
      <c r="T878" s="180"/>
      <c r="AT878" s="175" t="s">
        <v>1665</v>
      </c>
      <c r="AU878" s="175" t="s">
        <v>89</v>
      </c>
      <c r="AV878" s="14" t="s">
        <v>264</v>
      </c>
      <c r="AW878" s="14" t="s">
        <v>36</v>
      </c>
      <c r="AX878" s="14" t="s">
        <v>87</v>
      </c>
      <c r="AY878" s="175" t="s">
        <v>248</v>
      </c>
    </row>
    <row r="879" spans="2:65" s="1" customFormat="1" ht="16.5" customHeight="1">
      <c r="B879" s="32"/>
      <c r="C879" s="130" t="s">
        <v>1612</v>
      </c>
      <c r="D879" s="130" t="s">
        <v>249</v>
      </c>
      <c r="E879" s="131" t="s">
        <v>2351</v>
      </c>
      <c r="F879" s="132" t="s">
        <v>2352</v>
      </c>
      <c r="G879" s="133" t="s">
        <v>1662</v>
      </c>
      <c r="H879" s="134">
        <v>120.98399999999999</v>
      </c>
      <c r="I879" s="135"/>
      <c r="J879" s="136">
        <f>ROUND(I879*H879,2)</f>
        <v>0</v>
      </c>
      <c r="K879" s="132" t="s">
        <v>1663</v>
      </c>
      <c r="L879" s="32"/>
      <c r="M879" s="137" t="s">
        <v>1</v>
      </c>
      <c r="N879" s="138" t="s">
        <v>45</v>
      </c>
      <c r="P879" s="139">
        <f>O879*H879</f>
        <v>0</v>
      </c>
      <c r="Q879" s="139">
        <v>2.9999999999999997E-4</v>
      </c>
      <c r="R879" s="139">
        <f>Q879*H879</f>
        <v>3.6295199999999993E-2</v>
      </c>
      <c r="S879" s="139">
        <v>0</v>
      </c>
      <c r="T879" s="140">
        <f>S879*H879</f>
        <v>0</v>
      </c>
      <c r="AR879" s="141" t="s">
        <v>359</v>
      </c>
      <c r="AT879" s="141" t="s">
        <v>249</v>
      </c>
      <c r="AU879" s="141" t="s">
        <v>89</v>
      </c>
      <c r="AY879" s="17" t="s">
        <v>248</v>
      </c>
      <c r="BE879" s="142">
        <f>IF(N879="základní",J879,0)</f>
        <v>0</v>
      </c>
      <c r="BF879" s="142">
        <f>IF(N879="snížená",J879,0)</f>
        <v>0</v>
      </c>
      <c r="BG879" s="142">
        <f>IF(N879="zákl. přenesená",J879,0)</f>
        <v>0</v>
      </c>
      <c r="BH879" s="142">
        <f>IF(N879="sníž. přenesená",J879,0)</f>
        <v>0</v>
      </c>
      <c r="BI879" s="142">
        <f>IF(N879="nulová",J879,0)</f>
        <v>0</v>
      </c>
      <c r="BJ879" s="17" t="s">
        <v>87</v>
      </c>
      <c r="BK879" s="142">
        <f>ROUND(I879*H879,2)</f>
        <v>0</v>
      </c>
      <c r="BL879" s="17" t="s">
        <v>359</v>
      </c>
      <c r="BM879" s="141" t="s">
        <v>2353</v>
      </c>
    </row>
    <row r="880" spans="2:65" s="12" customFormat="1">
      <c r="B880" s="161"/>
      <c r="D880" s="143" t="s">
        <v>1665</v>
      </c>
      <c r="E880" s="162" t="s">
        <v>1</v>
      </c>
      <c r="F880" s="163" t="s">
        <v>1679</v>
      </c>
      <c r="H880" s="162" t="s">
        <v>1</v>
      </c>
      <c r="I880" s="164"/>
      <c r="L880" s="161"/>
      <c r="M880" s="165"/>
      <c r="T880" s="166"/>
      <c r="AT880" s="162" t="s">
        <v>1665</v>
      </c>
      <c r="AU880" s="162" t="s">
        <v>89</v>
      </c>
      <c r="AV880" s="12" t="s">
        <v>87</v>
      </c>
      <c r="AW880" s="12" t="s">
        <v>36</v>
      </c>
      <c r="AX880" s="12" t="s">
        <v>80</v>
      </c>
      <c r="AY880" s="162" t="s">
        <v>248</v>
      </c>
    </row>
    <row r="881" spans="2:65" s="13" customFormat="1" ht="22.5">
      <c r="B881" s="167"/>
      <c r="D881" s="143" t="s">
        <v>1665</v>
      </c>
      <c r="E881" s="168" t="s">
        <v>1</v>
      </c>
      <c r="F881" s="169" t="s">
        <v>2112</v>
      </c>
      <c r="H881" s="170">
        <v>55.44</v>
      </c>
      <c r="I881" s="171"/>
      <c r="L881" s="167"/>
      <c r="M881" s="172"/>
      <c r="T881" s="173"/>
      <c r="AT881" s="168" t="s">
        <v>1665</v>
      </c>
      <c r="AU881" s="168" t="s">
        <v>89</v>
      </c>
      <c r="AV881" s="13" t="s">
        <v>89</v>
      </c>
      <c r="AW881" s="13" t="s">
        <v>36</v>
      </c>
      <c r="AX881" s="13" t="s">
        <v>80</v>
      </c>
      <c r="AY881" s="168" t="s">
        <v>248</v>
      </c>
    </row>
    <row r="882" spans="2:65" s="13" customFormat="1" ht="22.5">
      <c r="B882" s="167"/>
      <c r="D882" s="143" t="s">
        <v>1665</v>
      </c>
      <c r="E882" s="168" t="s">
        <v>1</v>
      </c>
      <c r="F882" s="169" t="s">
        <v>2344</v>
      </c>
      <c r="H882" s="170">
        <v>14.544</v>
      </c>
      <c r="I882" s="171"/>
      <c r="L882" s="167"/>
      <c r="M882" s="172"/>
      <c r="T882" s="173"/>
      <c r="AT882" s="168" t="s">
        <v>1665</v>
      </c>
      <c r="AU882" s="168" t="s">
        <v>89</v>
      </c>
      <c r="AV882" s="13" t="s">
        <v>89</v>
      </c>
      <c r="AW882" s="13" t="s">
        <v>36</v>
      </c>
      <c r="AX882" s="13" t="s">
        <v>80</v>
      </c>
      <c r="AY882" s="168" t="s">
        <v>248</v>
      </c>
    </row>
    <row r="883" spans="2:65" s="13" customFormat="1" ht="22.5">
      <c r="B883" s="167"/>
      <c r="D883" s="143" t="s">
        <v>1665</v>
      </c>
      <c r="E883" s="168" t="s">
        <v>1</v>
      </c>
      <c r="F883" s="169" t="s">
        <v>2114</v>
      </c>
      <c r="H883" s="170">
        <v>51</v>
      </c>
      <c r="I883" s="171"/>
      <c r="L883" s="167"/>
      <c r="M883" s="172"/>
      <c r="T883" s="173"/>
      <c r="AT883" s="168" t="s">
        <v>1665</v>
      </c>
      <c r="AU883" s="168" t="s">
        <v>89</v>
      </c>
      <c r="AV883" s="13" t="s">
        <v>89</v>
      </c>
      <c r="AW883" s="13" t="s">
        <v>36</v>
      </c>
      <c r="AX883" s="13" t="s">
        <v>80</v>
      </c>
      <c r="AY883" s="168" t="s">
        <v>248</v>
      </c>
    </row>
    <row r="884" spans="2:65" s="14" customFormat="1">
      <c r="B884" s="174"/>
      <c r="D884" s="143" t="s">
        <v>1665</v>
      </c>
      <c r="E884" s="175" t="s">
        <v>1</v>
      </c>
      <c r="F884" s="176" t="s">
        <v>1668</v>
      </c>
      <c r="H884" s="177">
        <v>120.98399999999999</v>
      </c>
      <c r="I884" s="178"/>
      <c r="L884" s="174"/>
      <c r="M884" s="179"/>
      <c r="T884" s="180"/>
      <c r="AT884" s="175" t="s">
        <v>1665</v>
      </c>
      <c r="AU884" s="175" t="s">
        <v>89</v>
      </c>
      <c r="AV884" s="14" t="s">
        <v>264</v>
      </c>
      <c r="AW884" s="14" t="s">
        <v>36</v>
      </c>
      <c r="AX884" s="14" t="s">
        <v>87</v>
      </c>
      <c r="AY884" s="175" t="s">
        <v>248</v>
      </c>
    </row>
    <row r="885" spans="2:65" s="1" customFormat="1" ht="24.2" customHeight="1">
      <c r="B885" s="32"/>
      <c r="C885" s="130" t="s">
        <v>1616</v>
      </c>
      <c r="D885" s="130" t="s">
        <v>249</v>
      </c>
      <c r="E885" s="131" t="s">
        <v>2354</v>
      </c>
      <c r="F885" s="132" t="s">
        <v>2355</v>
      </c>
      <c r="G885" s="133" t="s">
        <v>2356</v>
      </c>
      <c r="H885" s="198"/>
      <c r="I885" s="135"/>
      <c r="J885" s="136">
        <f>ROUND(I885*H885,2)</f>
        <v>0</v>
      </c>
      <c r="K885" s="132" t="s">
        <v>1663</v>
      </c>
      <c r="L885" s="32"/>
      <c r="M885" s="137" t="s">
        <v>1</v>
      </c>
      <c r="N885" s="138" t="s">
        <v>45</v>
      </c>
      <c r="P885" s="139">
        <f>O885*H885</f>
        <v>0</v>
      </c>
      <c r="Q885" s="139">
        <v>0</v>
      </c>
      <c r="R885" s="139">
        <f>Q885*H885</f>
        <v>0</v>
      </c>
      <c r="S885" s="139">
        <v>0</v>
      </c>
      <c r="T885" s="140">
        <f>S885*H885</f>
        <v>0</v>
      </c>
      <c r="AR885" s="141" t="s">
        <v>359</v>
      </c>
      <c r="AT885" s="141" t="s">
        <v>249</v>
      </c>
      <c r="AU885" s="141" t="s">
        <v>89</v>
      </c>
      <c r="AY885" s="17" t="s">
        <v>248</v>
      </c>
      <c r="BE885" s="142">
        <f>IF(N885="základní",J885,0)</f>
        <v>0</v>
      </c>
      <c r="BF885" s="142">
        <f>IF(N885="snížená",J885,0)</f>
        <v>0</v>
      </c>
      <c r="BG885" s="142">
        <f>IF(N885="zákl. přenesená",J885,0)</f>
        <v>0</v>
      </c>
      <c r="BH885" s="142">
        <f>IF(N885="sníž. přenesená",J885,0)</f>
        <v>0</v>
      </c>
      <c r="BI885" s="142">
        <f>IF(N885="nulová",J885,0)</f>
        <v>0</v>
      </c>
      <c r="BJ885" s="17" t="s">
        <v>87</v>
      </c>
      <c r="BK885" s="142">
        <f>ROUND(I885*H885,2)</f>
        <v>0</v>
      </c>
      <c r="BL885" s="17" t="s">
        <v>359</v>
      </c>
      <c r="BM885" s="141" t="s">
        <v>2357</v>
      </c>
    </row>
    <row r="886" spans="2:65" s="10" customFormat="1" ht="22.9" customHeight="1">
      <c r="B886" s="120"/>
      <c r="D886" s="121" t="s">
        <v>79</v>
      </c>
      <c r="E886" s="155" t="s">
        <v>2358</v>
      </c>
      <c r="F886" s="155" t="s">
        <v>2359</v>
      </c>
      <c r="I886" s="123"/>
      <c r="J886" s="156">
        <f>BK886</f>
        <v>0</v>
      </c>
      <c r="L886" s="120"/>
      <c r="M886" s="125"/>
      <c r="P886" s="126">
        <f>SUM(P887:P901)</f>
        <v>0</v>
      </c>
      <c r="R886" s="126">
        <f>SUM(R887:R901)</f>
        <v>0.499865</v>
      </c>
      <c r="T886" s="127">
        <f>SUM(T887:T901)</f>
        <v>0</v>
      </c>
      <c r="AR886" s="121" t="s">
        <v>89</v>
      </c>
      <c r="AT886" s="128" t="s">
        <v>79</v>
      </c>
      <c r="AU886" s="128" t="s">
        <v>87</v>
      </c>
      <c r="AY886" s="121" t="s">
        <v>248</v>
      </c>
      <c r="BK886" s="129">
        <f>SUM(BK887:BK901)</f>
        <v>0</v>
      </c>
    </row>
    <row r="887" spans="2:65" s="1" customFormat="1" ht="24.2" customHeight="1">
      <c r="B887" s="32"/>
      <c r="C887" s="130" t="s">
        <v>1621</v>
      </c>
      <c r="D887" s="130" t="s">
        <v>249</v>
      </c>
      <c r="E887" s="131" t="s">
        <v>2360</v>
      </c>
      <c r="F887" s="132" t="s">
        <v>2361</v>
      </c>
      <c r="G887" s="133" t="s">
        <v>1662</v>
      </c>
      <c r="H887" s="134">
        <v>91.7</v>
      </c>
      <c r="I887" s="135"/>
      <c r="J887" s="136">
        <f>ROUND(I887*H887,2)</f>
        <v>0</v>
      </c>
      <c r="K887" s="132" t="s">
        <v>1663</v>
      </c>
      <c r="L887" s="32"/>
      <c r="M887" s="137" t="s">
        <v>1</v>
      </c>
      <c r="N887" s="138" t="s">
        <v>45</v>
      </c>
      <c r="P887" s="139">
        <f>O887*H887</f>
        <v>0</v>
      </c>
      <c r="Q887" s="139">
        <v>2.9E-4</v>
      </c>
      <c r="R887" s="139">
        <f>Q887*H887</f>
        <v>2.6593000000000002E-2</v>
      </c>
      <c r="S887" s="139">
        <v>0</v>
      </c>
      <c r="T887" s="140">
        <f>S887*H887</f>
        <v>0</v>
      </c>
      <c r="AR887" s="141" t="s">
        <v>359</v>
      </c>
      <c r="AT887" s="141" t="s">
        <v>249</v>
      </c>
      <c r="AU887" s="141" t="s">
        <v>89</v>
      </c>
      <c r="AY887" s="17" t="s">
        <v>248</v>
      </c>
      <c r="BE887" s="142">
        <f>IF(N887="základní",J887,0)</f>
        <v>0</v>
      </c>
      <c r="BF887" s="142">
        <f>IF(N887="snížená",J887,0)</f>
        <v>0</v>
      </c>
      <c r="BG887" s="142">
        <f>IF(N887="zákl. přenesená",J887,0)</f>
        <v>0</v>
      </c>
      <c r="BH887" s="142">
        <f>IF(N887="sníž. přenesená",J887,0)</f>
        <v>0</v>
      </c>
      <c r="BI887" s="142">
        <f>IF(N887="nulová",J887,0)</f>
        <v>0</v>
      </c>
      <c r="BJ887" s="17" t="s">
        <v>87</v>
      </c>
      <c r="BK887" s="142">
        <f>ROUND(I887*H887,2)</f>
        <v>0</v>
      </c>
      <c r="BL887" s="17" t="s">
        <v>359</v>
      </c>
      <c r="BM887" s="141" t="s">
        <v>2362</v>
      </c>
    </row>
    <row r="888" spans="2:65" s="12" customFormat="1">
      <c r="B888" s="161"/>
      <c r="D888" s="143" t="s">
        <v>1665</v>
      </c>
      <c r="E888" s="162" t="s">
        <v>1</v>
      </c>
      <c r="F888" s="163" t="s">
        <v>1679</v>
      </c>
      <c r="H888" s="162" t="s">
        <v>1</v>
      </c>
      <c r="I888" s="164"/>
      <c r="L888" s="161"/>
      <c r="M888" s="165"/>
      <c r="T888" s="166"/>
      <c r="AT888" s="162" t="s">
        <v>1665</v>
      </c>
      <c r="AU888" s="162" t="s">
        <v>89</v>
      </c>
      <c r="AV888" s="12" t="s">
        <v>87</v>
      </c>
      <c r="AW888" s="12" t="s">
        <v>36</v>
      </c>
      <c r="AX888" s="12" t="s">
        <v>80</v>
      </c>
      <c r="AY888" s="162" t="s">
        <v>248</v>
      </c>
    </row>
    <row r="889" spans="2:65" s="13" customFormat="1">
      <c r="B889" s="167"/>
      <c r="D889" s="143" t="s">
        <v>1665</v>
      </c>
      <c r="E889" s="168" t="s">
        <v>1</v>
      </c>
      <c r="F889" s="169" t="s">
        <v>2363</v>
      </c>
      <c r="H889" s="170">
        <v>91.7</v>
      </c>
      <c r="I889" s="171"/>
      <c r="L889" s="167"/>
      <c r="M889" s="172"/>
      <c r="T889" s="173"/>
      <c r="AT889" s="168" t="s">
        <v>1665</v>
      </c>
      <c r="AU889" s="168" t="s">
        <v>89</v>
      </c>
      <c r="AV889" s="13" t="s">
        <v>89</v>
      </c>
      <c r="AW889" s="13" t="s">
        <v>36</v>
      </c>
      <c r="AX889" s="13" t="s">
        <v>80</v>
      </c>
      <c r="AY889" s="168" t="s">
        <v>248</v>
      </c>
    </row>
    <row r="890" spans="2:65" s="14" customFormat="1">
      <c r="B890" s="174"/>
      <c r="D890" s="143" t="s">
        <v>1665</v>
      </c>
      <c r="E890" s="175" t="s">
        <v>1</v>
      </c>
      <c r="F890" s="176" t="s">
        <v>1668</v>
      </c>
      <c r="H890" s="177">
        <v>91.7</v>
      </c>
      <c r="I890" s="178"/>
      <c r="L890" s="174"/>
      <c r="M890" s="179"/>
      <c r="T890" s="180"/>
      <c r="AT890" s="175" t="s">
        <v>1665</v>
      </c>
      <c r="AU890" s="175" t="s">
        <v>89</v>
      </c>
      <c r="AV890" s="14" t="s">
        <v>264</v>
      </c>
      <c r="AW890" s="14" t="s">
        <v>36</v>
      </c>
      <c r="AX890" s="14" t="s">
        <v>87</v>
      </c>
      <c r="AY890" s="175" t="s">
        <v>248</v>
      </c>
    </row>
    <row r="891" spans="2:65" s="1" customFormat="1" ht="24.2" customHeight="1">
      <c r="B891" s="32"/>
      <c r="C891" s="130" t="s">
        <v>1624</v>
      </c>
      <c r="D891" s="130" t="s">
        <v>249</v>
      </c>
      <c r="E891" s="131" t="s">
        <v>2364</v>
      </c>
      <c r="F891" s="132" t="s">
        <v>2365</v>
      </c>
      <c r="G891" s="133" t="s">
        <v>1662</v>
      </c>
      <c r="H891" s="134">
        <v>91.7</v>
      </c>
      <c r="I891" s="135"/>
      <c r="J891" s="136">
        <f>ROUND(I891*H891,2)</f>
        <v>0</v>
      </c>
      <c r="K891" s="132" t="s">
        <v>1663</v>
      </c>
      <c r="L891" s="32"/>
      <c r="M891" s="137" t="s">
        <v>1</v>
      </c>
      <c r="N891" s="138" t="s">
        <v>45</v>
      </c>
      <c r="P891" s="139">
        <f>O891*H891</f>
        <v>0</v>
      </c>
      <c r="Q891" s="139">
        <v>6.6E-4</v>
      </c>
      <c r="R891" s="139">
        <f>Q891*H891</f>
        <v>6.0521999999999999E-2</v>
      </c>
      <c r="S891" s="139">
        <v>0</v>
      </c>
      <c r="T891" s="140">
        <f>S891*H891</f>
        <v>0</v>
      </c>
      <c r="AR891" s="141" t="s">
        <v>359</v>
      </c>
      <c r="AT891" s="141" t="s">
        <v>249</v>
      </c>
      <c r="AU891" s="141" t="s">
        <v>89</v>
      </c>
      <c r="AY891" s="17" t="s">
        <v>248</v>
      </c>
      <c r="BE891" s="142">
        <f>IF(N891="základní",J891,0)</f>
        <v>0</v>
      </c>
      <c r="BF891" s="142">
        <f>IF(N891="snížená",J891,0)</f>
        <v>0</v>
      </c>
      <c r="BG891" s="142">
        <f>IF(N891="zákl. přenesená",J891,0)</f>
        <v>0</v>
      </c>
      <c r="BH891" s="142">
        <f>IF(N891="sníž. přenesená",J891,0)</f>
        <v>0</v>
      </c>
      <c r="BI891" s="142">
        <f>IF(N891="nulová",J891,0)</f>
        <v>0</v>
      </c>
      <c r="BJ891" s="17" t="s">
        <v>87</v>
      </c>
      <c r="BK891" s="142">
        <f>ROUND(I891*H891,2)</f>
        <v>0</v>
      </c>
      <c r="BL891" s="17" t="s">
        <v>359</v>
      </c>
      <c r="BM891" s="141" t="s">
        <v>2366</v>
      </c>
    </row>
    <row r="892" spans="2:65" s="12" customFormat="1">
      <c r="B892" s="161"/>
      <c r="D892" s="143" t="s">
        <v>1665</v>
      </c>
      <c r="E892" s="162" t="s">
        <v>1</v>
      </c>
      <c r="F892" s="163" t="s">
        <v>2367</v>
      </c>
      <c r="H892" s="162" t="s">
        <v>1</v>
      </c>
      <c r="I892" s="164"/>
      <c r="L892" s="161"/>
      <c r="M892" s="165"/>
      <c r="T892" s="166"/>
      <c r="AT892" s="162" t="s">
        <v>1665</v>
      </c>
      <c r="AU892" s="162" t="s">
        <v>89</v>
      </c>
      <c r="AV892" s="12" t="s">
        <v>87</v>
      </c>
      <c r="AW892" s="12" t="s">
        <v>36</v>
      </c>
      <c r="AX892" s="12" t="s">
        <v>80</v>
      </c>
      <c r="AY892" s="162" t="s">
        <v>248</v>
      </c>
    </row>
    <row r="893" spans="2:65" s="13" customFormat="1">
      <c r="B893" s="167"/>
      <c r="D893" s="143" t="s">
        <v>1665</v>
      </c>
      <c r="E893" s="168" t="s">
        <v>1</v>
      </c>
      <c r="F893" s="169" t="s">
        <v>2363</v>
      </c>
      <c r="H893" s="170">
        <v>91.7</v>
      </c>
      <c r="I893" s="171"/>
      <c r="L893" s="167"/>
      <c r="M893" s="172"/>
      <c r="T893" s="173"/>
      <c r="AT893" s="168" t="s">
        <v>1665</v>
      </c>
      <c r="AU893" s="168" t="s">
        <v>89</v>
      </c>
      <c r="AV893" s="13" t="s">
        <v>89</v>
      </c>
      <c r="AW893" s="13" t="s">
        <v>36</v>
      </c>
      <c r="AX893" s="13" t="s">
        <v>80</v>
      </c>
      <c r="AY893" s="168" t="s">
        <v>248</v>
      </c>
    </row>
    <row r="894" spans="2:65" s="14" customFormat="1">
      <c r="B894" s="174"/>
      <c r="D894" s="143" t="s">
        <v>1665</v>
      </c>
      <c r="E894" s="175" t="s">
        <v>1</v>
      </c>
      <c r="F894" s="176" t="s">
        <v>1668</v>
      </c>
      <c r="H894" s="177">
        <v>91.7</v>
      </c>
      <c r="I894" s="178"/>
      <c r="L894" s="174"/>
      <c r="M894" s="179"/>
      <c r="T894" s="180"/>
      <c r="AT894" s="175" t="s">
        <v>1665</v>
      </c>
      <c r="AU894" s="175" t="s">
        <v>89</v>
      </c>
      <c r="AV894" s="14" t="s">
        <v>264</v>
      </c>
      <c r="AW894" s="14" t="s">
        <v>36</v>
      </c>
      <c r="AX894" s="14" t="s">
        <v>87</v>
      </c>
      <c r="AY894" s="175" t="s">
        <v>248</v>
      </c>
    </row>
    <row r="895" spans="2:65" s="1" customFormat="1" ht="33" customHeight="1">
      <c r="B895" s="32"/>
      <c r="C895" s="130" t="s">
        <v>1627</v>
      </c>
      <c r="D895" s="130" t="s">
        <v>249</v>
      </c>
      <c r="E895" s="131" t="s">
        <v>2368</v>
      </c>
      <c r="F895" s="132" t="s">
        <v>2369</v>
      </c>
      <c r="G895" s="133" t="s">
        <v>1662</v>
      </c>
      <c r="H895" s="134">
        <v>317.5</v>
      </c>
      <c r="I895" s="135"/>
      <c r="J895" s="136">
        <f>ROUND(I895*H895,2)</f>
        <v>0</v>
      </c>
      <c r="K895" s="132" t="s">
        <v>1663</v>
      </c>
      <c r="L895" s="32"/>
      <c r="M895" s="137" t="s">
        <v>1</v>
      </c>
      <c r="N895" s="138" t="s">
        <v>45</v>
      </c>
      <c r="P895" s="139">
        <f>O895*H895</f>
        <v>0</v>
      </c>
      <c r="Q895" s="139">
        <v>2.1000000000000001E-4</v>
      </c>
      <c r="R895" s="139">
        <f>Q895*H895</f>
        <v>6.6674999999999998E-2</v>
      </c>
      <c r="S895" s="139">
        <v>0</v>
      </c>
      <c r="T895" s="140">
        <f>S895*H895</f>
        <v>0</v>
      </c>
      <c r="AR895" s="141" t="s">
        <v>359</v>
      </c>
      <c r="AT895" s="141" t="s">
        <v>249</v>
      </c>
      <c r="AU895" s="141" t="s">
        <v>89</v>
      </c>
      <c r="AY895" s="17" t="s">
        <v>248</v>
      </c>
      <c r="BE895" s="142">
        <f>IF(N895="základní",J895,0)</f>
        <v>0</v>
      </c>
      <c r="BF895" s="142">
        <f>IF(N895="snížená",J895,0)</f>
        <v>0</v>
      </c>
      <c r="BG895" s="142">
        <f>IF(N895="zákl. přenesená",J895,0)</f>
        <v>0</v>
      </c>
      <c r="BH895" s="142">
        <f>IF(N895="sníž. přenesená",J895,0)</f>
        <v>0</v>
      </c>
      <c r="BI895" s="142">
        <f>IF(N895="nulová",J895,0)</f>
        <v>0</v>
      </c>
      <c r="BJ895" s="17" t="s">
        <v>87</v>
      </c>
      <c r="BK895" s="142">
        <f>ROUND(I895*H895,2)</f>
        <v>0</v>
      </c>
      <c r="BL895" s="17" t="s">
        <v>359</v>
      </c>
      <c r="BM895" s="141" t="s">
        <v>2370</v>
      </c>
    </row>
    <row r="896" spans="2:65" s="1" customFormat="1" ht="24.2" customHeight="1">
      <c r="B896" s="32"/>
      <c r="C896" s="130" t="s">
        <v>1630</v>
      </c>
      <c r="D896" s="130" t="s">
        <v>249</v>
      </c>
      <c r="E896" s="131" t="s">
        <v>2371</v>
      </c>
      <c r="F896" s="132" t="s">
        <v>2372</v>
      </c>
      <c r="G896" s="133" t="s">
        <v>1662</v>
      </c>
      <c r="H896" s="134">
        <v>317.5</v>
      </c>
      <c r="I896" s="135"/>
      <c r="J896" s="136">
        <f>ROUND(I896*H896,2)</f>
        <v>0</v>
      </c>
      <c r="K896" s="132" t="s">
        <v>1</v>
      </c>
      <c r="L896" s="32"/>
      <c r="M896" s="137" t="s">
        <v>1</v>
      </c>
      <c r="N896" s="138" t="s">
        <v>45</v>
      </c>
      <c r="P896" s="139">
        <f>O896*H896</f>
        <v>0</v>
      </c>
      <c r="Q896" s="139">
        <v>1.09E-3</v>
      </c>
      <c r="R896" s="139">
        <f>Q896*H896</f>
        <v>0.34607500000000002</v>
      </c>
      <c r="S896" s="139">
        <v>0</v>
      </c>
      <c r="T896" s="140">
        <f>S896*H896</f>
        <v>0</v>
      </c>
      <c r="AR896" s="141" t="s">
        <v>264</v>
      </c>
      <c r="AT896" s="141" t="s">
        <v>249</v>
      </c>
      <c r="AU896" s="141" t="s">
        <v>89</v>
      </c>
      <c r="AY896" s="17" t="s">
        <v>248</v>
      </c>
      <c r="BE896" s="142">
        <f>IF(N896="základní",J896,0)</f>
        <v>0</v>
      </c>
      <c r="BF896" s="142">
        <f>IF(N896="snížená",J896,0)</f>
        <v>0</v>
      </c>
      <c r="BG896" s="142">
        <f>IF(N896="zákl. přenesená",J896,0)</f>
        <v>0</v>
      </c>
      <c r="BH896" s="142">
        <f>IF(N896="sníž. přenesená",J896,0)</f>
        <v>0</v>
      </c>
      <c r="BI896" s="142">
        <f>IF(N896="nulová",J896,0)</f>
        <v>0</v>
      </c>
      <c r="BJ896" s="17" t="s">
        <v>87</v>
      </c>
      <c r="BK896" s="142">
        <f>ROUND(I896*H896,2)</f>
        <v>0</v>
      </c>
      <c r="BL896" s="17" t="s">
        <v>264</v>
      </c>
      <c r="BM896" s="141" t="s">
        <v>2373</v>
      </c>
    </row>
    <row r="897" spans="2:65" s="1" customFormat="1" ht="29.25">
      <c r="B897" s="32"/>
      <c r="D897" s="143" t="s">
        <v>255</v>
      </c>
      <c r="F897" s="144" t="s">
        <v>2374</v>
      </c>
      <c r="I897" s="145"/>
      <c r="L897" s="32"/>
      <c r="M897" s="146"/>
      <c r="T897" s="56"/>
      <c r="AT897" s="17" t="s">
        <v>255</v>
      </c>
      <c r="AU897" s="17" t="s">
        <v>89</v>
      </c>
    </row>
    <row r="898" spans="2:65" s="12" customFormat="1">
      <c r="B898" s="161"/>
      <c r="D898" s="143" t="s">
        <v>1665</v>
      </c>
      <c r="E898" s="162" t="s">
        <v>1</v>
      </c>
      <c r="F898" s="163" t="s">
        <v>1679</v>
      </c>
      <c r="H898" s="162" t="s">
        <v>1</v>
      </c>
      <c r="I898" s="164"/>
      <c r="L898" s="161"/>
      <c r="M898" s="165"/>
      <c r="T898" s="166"/>
      <c r="AT898" s="162" t="s">
        <v>1665</v>
      </c>
      <c r="AU898" s="162" t="s">
        <v>89</v>
      </c>
      <c r="AV898" s="12" t="s">
        <v>87</v>
      </c>
      <c r="AW898" s="12" t="s">
        <v>36</v>
      </c>
      <c r="AX898" s="12" t="s">
        <v>80</v>
      </c>
      <c r="AY898" s="162" t="s">
        <v>248</v>
      </c>
    </row>
    <row r="899" spans="2:65" s="12" customFormat="1">
      <c r="B899" s="161"/>
      <c r="D899" s="143" t="s">
        <v>1665</v>
      </c>
      <c r="E899" s="162" t="s">
        <v>1</v>
      </c>
      <c r="F899" s="163" t="s">
        <v>2375</v>
      </c>
      <c r="H899" s="162" t="s">
        <v>1</v>
      </c>
      <c r="I899" s="164"/>
      <c r="L899" s="161"/>
      <c r="M899" s="165"/>
      <c r="T899" s="166"/>
      <c r="AT899" s="162" t="s">
        <v>1665</v>
      </c>
      <c r="AU899" s="162" t="s">
        <v>89</v>
      </c>
      <c r="AV899" s="12" t="s">
        <v>87</v>
      </c>
      <c r="AW899" s="12" t="s">
        <v>36</v>
      </c>
      <c r="AX899" s="12" t="s">
        <v>80</v>
      </c>
      <c r="AY899" s="162" t="s">
        <v>248</v>
      </c>
    </row>
    <row r="900" spans="2:65" s="13" customFormat="1" ht="22.5">
      <c r="B900" s="167"/>
      <c r="D900" s="143" t="s">
        <v>1665</v>
      </c>
      <c r="E900" s="168" t="s">
        <v>1</v>
      </c>
      <c r="F900" s="169" t="s">
        <v>2376</v>
      </c>
      <c r="H900" s="170">
        <v>317.5</v>
      </c>
      <c r="I900" s="171"/>
      <c r="L900" s="167"/>
      <c r="M900" s="172"/>
      <c r="T900" s="173"/>
      <c r="AT900" s="168" t="s">
        <v>1665</v>
      </c>
      <c r="AU900" s="168" t="s">
        <v>89</v>
      </c>
      <c r="AV900" s="13" t="s">
        <v>89</v>
      </c>
      <c r="AW900" s="13" t="s">
        <v>36</v>
      </c>
      <c r="AX900" s="13" t="s">
        <v>80</v>
      </c>
      <c r="AY900" s="168" t="s">
        <v>248</v>
      </c>
    </row>
    <row r="901" spans="2:65" s="14" customFormat="1">
      <c r="B901" s="174"/>
      <c r="D901" s="143" t="s">
        <v>1665</v>
      </c>
      <c r="E901" s="175" t="s">
        <v>1</v>
      </c>
      <c r="F901" s="176" t="s">
        <v>1668</v>
      </c>
      <c r="H901" s="177">
        <v>317.5</v>
      </c>
      <c r="I901" s="178"/>
      <c r="L901" s="174"/>
      <c r="M901" s="179"/>
      <c r="T901" s="180"/>
      <c r="AT901" s="175" t="s">
        <v>1665</v>
      </c>
      <c r="AU901" s="175" t="s">
        <v>89</v>
      </c>
      <c r="AV901" s="14" t="s">
        <v>264</v>
      </c>
      <c r="AW901" s="14" t="s">
        <v>36</v>
      </c>
      <c r="AX901" s="14" t="s">
        <v>87</v>
      </c>
      <c r="AY901" s="175" t="s">
        <v>248</v>
      </c>
    </row>
    <row r="902" spans="2:65" s="10" customFormat="1" ht="22.9" customHeight="1">
      <c r="B902" s="120"/>
      <c r="D902" s="121" t="s">
        <v>79</v>
      </c>
      <c r="E902" s="155" t="s">
        <v>2377</v>
      </c>
      <c r="F902" s="155" t="s">
        <v>2378</v>
      </c>
      <c r="I902" s="123"/>
      <c r="J902" s="156">
        <f>BK902</f>
        <v>0</v>
      </c>
      <c r="L902" s="120"/>
      <c r="M902" s="125"/>
      <c r="P902" s="126">
        <f>SUM(P903:P962)</f>
        <v>0</v>
      </c>
      <c r="R902" s="126">
        <f>SUM(R903:R962)</f>
        <v>8.7228679999999989E-2</v>
      </c>
      <c r="T902" s="127">
        <f>SUM(T903:T962)</f>
        <v>0</v>
      </c>
      <c r="AR902" s="121" t="s">
        <v>89</v>
      </c>
      <c r="AT902" s="128" t="s">
        <v>79</v>
      </c>
      <c r="AU902" s="128" t="s">
        <v>87</v>
      </c>
      <c r="AY902" s="121" t="s">
        <v>248</v>
      </c>
      <c r="BK902" s="129">
        <f>SUM(BK903:BK962)</f>
        <v>0</v>
      </c>
    </row>
    <row r="903" spans="2:65" s="1" customFormat="1" ht="24.2" customHeight="1">
      <c r="B903" s="32"/>
      <c r="C903" s="130" t="s">
        <v>2379</v>
      </c>
      <c r="D903" s="130" t="s">
        <v>249</v>
      </c>
      <c r="E903" s="131" t="s">
        <v>2380</v>
      </c>
      <c r="F903" s="132" t="s">
        <v>2381</v>
      </c>
      <c r="G903" s="133" t="s">
        <v>1662</v>
      </c>
      <c r="H903" s="134">
        <v>108.393</v>
      </c>
      <c r="I903" s="135"/>
      <c r="J903" s="136">
        <f>ROUND(I903*H903,2)</f>
        <v>0</v>
      </c>
      <c r="K903" s="132" t="s">
        <v>1663</v>
      </c>
      <c r="L903" s="32"/>
      <c r="M903" s="137" t="s">
        <v>1</v>
      </c>
      <c r="N903" s="138" t="s">
        <v>45</v>
      </c>
      <c r="P903" s="139">
        <f>O903*H903</f>
        <v>0</v>
      </c>
      <c r="Q903" s="139">
        <v>0</v>
      </c>
      <c r="R903" s="139">
        <f>Q903*H903</f>
        <v>0</v>
      </c>
      <c r="S903" s="139">
        <v>0</v>
      </c>
      <c r="T903" s="140">
        <f>S903*H903</f>
        <v>0</v>
      </c>
      <c r="AR903" s="141" t="s">
        <v>359</v>
      </c>
      <c r="AT903" s="141" t="s">
        <v>249</v>
      </c>
      <c r="AU903" s="141" t="s">
        <v>89</v>
      </c>
      <c r="AY903" s="17" t="s">
        <v>248</v>
      </c>
      <c r="BE903" s="142">
        <f>IF(N903="základní",J903,0)</f>
        <v>0</v>
      </c>
      <c r="BF903" s="142">
        <f>IF(N903="snížená",J903,0)</f>
        <v>0</v>
      </c>
      <c r="BG903" s="142">
        <f>IF(N903="zákl. přenesená",J903,0)</f>
        <v>0</v>
      </c>
      <c r="BH903" s="142">
        <f>IF(N903="sníž. přenesená",J903,0)</f>
        <v>0</v>
      </c>
      <c r="BI903" s="142">
        <f>IF(N903="nulová",J903,0)</f>
        <v>0</v>
      </c>
      <c r="BJ903" s="17" t="s">
        <v>87</v>
      </c>
      <c r="BK903" s="142">
        <f>ROUND(I903*H903,2)</f>
        <v>0</v>
      </c>
      <c r="BL903" s="17" t="s">
        <v>359</v>
      </c>
      <c r="BM903" s="141" t="s">
        <v>2382</v>
      </c>
    </row>
    <row r="904" spans="2:65" s="12" customFormat="1">
      <c r="B904" s="161"/>
      <c r="D904" s="143" t="s">
        <v>1665</v>
      </c>
      <c r="E904" s="162" t="s">
        <v>1</v>
      </c>
      <c r="F904" s="163" t="s">
        <v>1679</v>
      </c>
      <c r="H904" s="162" t="s">
        <v>1</v>
      </c>
      <c r="I904" s="164"/>
      <c r="L904" s="161"/>
      <c r="M904" s="165"/>
      <c r="T904" s="166"/>
      <c r="AT904" s="162" t="s">
        <v>1665</v>
      </c>
      <c r="AU904" s="162" t="s">
        <v>89</v>
      </c>
      <c r="AV904" s="12" t="s">
        <v>87</v>
      </c>
      <c r="AW904" s="12" t="s">
        <v>36</v>
      </c>
      <c r="AX904" s="12" t="s">
        <v>80</v>
      </c>
      <c r="AY904" s="162" t="s">
        <v>248</v>
      </c>
    </row>
    <row r="905" spans="2:65" s="12" customFormat="1">
      <c r="B905" s="161"/>
      <c r="D905" s="143" t="s">
        <v>1665</v>
      </c>
      <c r="E905" s="162" t="s">
        <v>1</v>
      </c>
      <c r="F905" s="163" t="s">
        <v>2383</v>
      </c>
      <c r="H905" s="162" t="s">
        <v>1</v>
      </c>
      <c r="I905" s="164"/>
      <c r="L905" s="161"/>
      <c r="M905" s="165"/>
      <c r="T905" s="166"/>
      <c r="AT905" s="162" t="s">
        <v>1665</v>
      </c>
      <c r="AU905" s="162" t="s">
        <v>89</v>
      </c>
      <c r="AV905" s="12" t="s">
        <v>87</v>
      </c>
      <c r="AW905" s="12" t="s">
        <v>36</v>
      </c>
      <c r="AX905" s="12" t="s">
        <v>80</v>
      </c>
      <c r="AY905" s="162" t="s">
        <v>248</v>
      </c>
    </row>
    <row r="906" spans="2:65" s="12" customFormat="1">
      <c r="B906" s="161"/>
      <c r="D906" s="143" t="s">
        <v>1665</v>
      </c>
      <c r="E906" s="162" t="s">
        <v>1</v>
      </c>
      <c r="F906" s="163" t="s">
        <v>1745</v>
      </c>
      <c r="H906" s="162" t="s">
        <v>1</v>
      </c>
      <c r="I906" s="164"/>
      <c r="L906" s="161"/>
      <c r="M906" s="165"/>
      <c r="T906" s="166"/>
      <c r="AT906" s="162" t="s">
        <v>1665</v>
      </c>
      <c r="AU906" s="162" t="s">
        <v>89</v>
      </c>
      <c r="AV906" s="12" t="s">
        <v>87</v>
      </c>
      <c r="AW906" s="12" t="s">
        <v>36</v>
      </c>
      <c r="AX906" s="12" t="s">
        <v>80</v>
      </c>
      <c r="AY906" s="162" t="s">
        <v>248</v>
      </c>
    </row>
    <row r="907" spans="2:65" s="13" customFormat="1">
      <c r="B907" s="167"/>
      <c r="D907" s="143" t="s">
        <v>1665</v>
      </c>
      <c r="E907" s="168" t="s">
        <v>1</v>
      </c>
      <c r="F907" s="169" t="s">
        <v>1760</v>
      </c>
      <c r="H907" s="170">
        <v>35</v>
      </c>
      <c r="I907" s="171"/>
      <c r="L907" s="167"/>
      <c r="M907" s="172"/>
      <c r="T907" s="173"/>
      <c r="AT907" s="168" t="s">
        <v>1665</v>
      </c>
      <c r="AU907" s="168" t="s">
        <v>89</v>
      </c>
      <c r="AV907" s="13" t="s">
        <v>89</v>
      </c>
      <c r="AW907" s="13" t="s">
        <v>36</v>
      </c>
      <c r="AX907" s="13" t="s">
        <v>80</v>
      </c>
      <c r="AY907" s="168" t="s">
        <v>248</v>
      </c>
    </row>
    <row r="908" spans="2:65" s="12" customFormat="1">
      <c r="B908" s="161"/>
      <c r="D908" s="143" t="s">
        <v>1665</v>
      </c>
      <c r="E908" s="162" t="s">
        <v>1</v>
      </c>
      <c r="F908" s="163" t="s">
        <v>1747</v>
      </c>
      <c r="H908" s="162" t="s">
        <v>1</v>
      </c>
      <c r="I908" s="164"/>
      <c r="L908" s="161"/>
      <c r="M908" s="165"/>
      <c r="T908" s="166"/>
      <c r="AT908" s="162" t="s">
        <v>1665</v>
      </c>
      <c r="AU908" s="162" t="s">
        <v>89</v>
      </c>
      <c r="AV908" s="12" t="s">
        <v>87</v>
      </c>
      <c r="AW908" s="12" t="s">
        <v>36</v>
      </c>
      <c r="AX908" s="12" t="s">
        <v>80</v>
      </c>
      <c r="AY908" s="162" t="s">
        <v>248</v>
      </c>
    </row>
    <row r="909" spans="2:65" s="13" customFormat="1">
      <c r="B909" s="167"/>
      <c r="D909" s="143" t="s">
        <v>1665</v>
      </c>
      <c r="E909" s="168" t="s">
        <v>1</v>
      </c>
      <c r="F909" s="169" t="s">
        <v>1761</v>
      </c>
      <c r="H909" s="170">
        <v>47.563000000000002</v>
      </c>
      <c r="I909" s="171"/>
      <c r="L909" s="167"/>
      <c r="M909" s="172"/>
      <c r="T909" s="173"/>
      <c r="AT909" s="168" t="s">
        <v>1665</v>
      </c>
      <c r="AU909" s="168" t="s">
        <v>89</v>
      </c>
      <c r="AV909" s="13" t="s">
        <v>89</v>
      </c>
      <c r="AW909" s="13" t="s">
        <v>36</v>
      </c>
      <c r="AX909" s="13" t="s">
        <v>80</v>
      </c>
      <c r="AY909" s="168" t="s">
        <v>248</v>
      </c>
    </row>
    <row r="910" spans="2:65" s="15" customFormat="1">
      <c r="B910" s="181"/>
      <c r="D910" s="143" t="s">
        <v>1665</v>
      </c>
      <c r="E910" s="182" t="s">
        <v>1</v>
      </c>
      <c r="F910" s="183" t="s">
        <v>1683</v>
      </c>
      <c r="H910" s="184">
        <v>82.563000000000002</v>
      </c>
      <c r="I910" s="185"/>
      <c r="L910" s="181"/>
      <c r="M910" s="186"/>
      <c r="T910" s="187"/>
      <c r="AT910" s="182" t="s">
        <v>1665</v>
      </c>
      <c r="AU910" s="182" t="s">
        <v>89</v>
      </c>
      <c r="AV910" s="15" t="s">
        <v>247</v>
      </c>
      <c r="AW910" s="15" t="s">
        <v>36</v>
      </c>
      <c r="AX910" s="15" t="s">
        <v>80</v>
      </c>
      <c r="AY910" s="182" t="s">
        <v>248</v>
      </c>
    </row>
    <row r="911" spans="2:65" s="12" customFormat="1">
      <c r="B911" s="161"/>
      <c r="D911" s="143" t="s">
        <v>1665</v>
      </c>
      <c r="E911" s="162" t="s">
        <v>1</v>
      </c>
      <c r="F911" s="163" t="s">
        <v>2384</v>
      </c>
      <c r="H911" s="162" t="s">
        <v>1</v>
      </c>
      <c r="I911" s="164"/>
      <c r="L911" s="161"/>
      <c r="M911" s="165"/>
      <c r="T911" s="166"/>
      <c r="AT911" s="162" t="s">
        <v>1665</v>
      </c>
      <c r="AU911" s="162" t="s">
        <v>89</v>
      </c>
      <c r="AV911" s="12" t="s">
        <v>87</v>
      </c>
      <c r="AW911" s="12" t="s">
        <v>36</v>
      </c>
      <c r="AX911" s="12" t="s">
        <v>80</v>
      </c>
      <c r="AY911" s="162" t="s">
        <v>248</v>
      </c>
    </row>
    <row r="912" spans="2:65" s="12" customFormat="1">
      <c r="B912" s="161"/>
      <c r="D912" s="143" t="s">
        <v>1665</v>
      </c>
      <c r="E912" s="162" t="s">
        <v>1</v>
      </c>
      <c r="F912" s="163" t="s">
        <v>1745</v>
      </c>
      <c r="H912" s="162" t="s">
        <v>1</v>
      </c>
      <c r="I912" s="164"/>
      <c r="L912" s="161"/>
      <c r="M912" s="165"/>
      <c r="T912" s="166"/>
      <c r="AT912" s="162" t="s">
        <v>1665</v>
      </c>
      <c r="AU912" s="162" t="s">
        <v>89</v>
      </c>
      <c r="AV912" s="12" t="s">
        <v>87</v>
      </c>
      <c r="AW912" s="12" t="s">
        <v>36</v>
      </c>
      <c r="AX912" s="12" t="s">
        <v>80</v>
      </c>
      <c r="AY912" s="162" t="s">
        <v>248</v>
      </c>
    </row>
    <row r="913" spans="2:65" s="13" customFormat="1">
      <c r="B913" s="167"/>
      <c r="D913" s="143" t="s">
        <v>1665</v>
      </c>
      <c r="E913" s="168" t="s">
        <v>1</v>
      </c>
      <c r="F913" s="169" t="s">
        <v>1746</v>
      </c>
      <c r="H913" s="170">
        <v>7.79</v>
      </c>
      <c r="I913" s="171"/>
      <c r="L913" s="167"/>
      <c r="M913" s="172"/>
      <c r="T913" s="173"/>
      <c r="AT913" s="168" t="s">
        <v>1665</v>
      </c>
      <c r="AU913" s="168" t="s">
        <v>89</v>
      </c>
      <c r="AV913" s="13" t="s">
        <v>89</v>
      </c>
      <c r="AW913" s="13" t="s">
        <v>36</v>
      </c>
      <c r="AX913" s="13" t="s">
        <v>80</v>
      </c>
      <c r="AY913" s="168" t="s">
        <v>248</v>
      </c>
    </row>
    <row r="914" spans="2:65" s="12" customFormat="1">
      <c r="B914" s="161"/>
      <c r="D914" s="143" t="s">
        <v>1665</v>
      </c>
      <c r="E914" s="162" t="s">
        <v>1</v>
      </c>
      <c r="F914" s="163" t="s">
        <v>1747</v>
      </c>
      <c r="H914" s="162" t="s">
        <v>1</v>
      </c>
      <c r="I914" s="164"/>
      <c r="L914" s="161"/>
      <c r="M914" s="165"/>
      <c r="T914" s="166"/>
      <c r="AT914" s="162" t="s">
        <v>1665</v>
      </c>
      <c r="AU914" s="162" t="s">
        <v>89</v>
      </c>
      <c r="AV914" s="12" t="s">
        <v>87</v>
      </c>
      <c r="AW914" s="12" t="s">
        <v>36</v>
      </c>
      <c r="AX914" s="12" t="s">
        <v>80</v>
      </c>
      <c r="AY914" s="162" t="s">
        <v>248</v>
      </c>
    </row>
    <row r="915" spans="2:65" s="13" customFormat="1">
      <c r="B915" s="167"/>
      <c r="D915" s="143" t="s">
        <v>1665</v>
      </c>
      <c r="E915" s="168" t="s">
        <v>1</v>
      </c>
      <c r="F915" s="169" t="s">
        <v>1748</v>
      </c>
      <c r="H915" s="170">
        <v>18.04</v>
      </c>
      <c r="I915" s="171"/>
      <c r="L915" s="167"/>
      <c r="M915" s="172"/>
      <c r="T915" s="173"/>
      <c r="AT915" s="168" t="s">
        <v>1665</v>
      </c>
      <c r="AU915" s="168" t="s">
        <v>89</v>
      </c>
      <c r="AV915" s="13" t="s">
        <v>89</v>
      </c>
      <c r="AW915" s="13" t="s">
        <v>36</v>
      </c>
      <c r="AX915" s="13" t="s">
        <v>80</v>
      </c>
      <c r="AY915" s="168" t="s">
        <v>248</v>
      </c>
    </row>
    <row r="916" spans="2:65" s="15" customFormat="1">
      <c r="B916" s="181"/>
      <c r="D916" s="143" t="s">
        <v>1665</v>
      </c>
      <c r="E916" s="182" t="s">
        <v>1</v>
      </c>
      <c r="F916" s="183" t="s">
        <v>1683</v>
      </c>
      <c r="H916" s="184">
        <v>25.83</v>
      </c>
      <c r="I916" s="185"/>
      <c r="L916" s="181"/>
      <c r="M916" s="186"/>
      <c r="T916" s="187"/>
      <c r="AT916" s="182" t="s">
        <v>1665</v>
      </c>
      <c r="AU916" s="182" t="s">
        <v>89</v>
      </c>
      <c r="AV916" s="15" t="s">
        <v>247</v>
      </c>
      <c r="AW916" s="15" t="s">
        <v>36</v>
      </c>
      <c r="AX916" s="15" t="s">
        <v>80</v>
      </c>
      <c r="AY916" s="182" t="s">
        <v>248</v>
      </c>
    </row>
    <row r="917" spans="2:65" s="14" customFormat="1">
      <c r="B917" s="174"/>
      <c r="D917" s="143" t="s">
        <v>1665</v>
      </c>
      <c r="E917" s="175" t="s">
        <v>1</v>
      </c>
      <c r="F917" s="176" t="s">
        <v>1668</v>
      </c>
      <c r="H917" s="177">
        <v>108.393</v>
      </c>
      <c r="I917" s="178"/>
      <c r="L917" s="174"/>
      <c r="M917" s="179"/>
      <c r="T917" s="180"/>
      <c r="AT917" s="175" t="s">
        <v>1665</v>
      </c>
      <c r="AU917" s="175" t="s">
        <v>89</v>
      </c>
      <c r="AV917" s="14" t="s">
        <v>264</v>
      </c>
      <c r="AW917" s="14" t="s">
        <v>36</v>
      </c>
      <c r="AX917" s="14" t="s">
        <v>87</v>
      </c>
      <c r="AY917" s="175" t="s">
        <v>248</v>
      </c>
    </row>
    <row r="918" spans="2:65" s="1" customFormat="1" ht="24.2" customHeight="1">
      <c r="B918" s="32"/>
      <c r="C918" s="130" t="s">
        <v>2385</v>
      </c>
      <c r="D918" s="130" t="s">
        <v>249</v>
      </c>
      <c r="E918" s="131" t="s">
        <v>2386</v>
      </c>
      <c r="F918" s="132" t="s">
        <v>2387</v>
      </c>
      <c r="G918" s="133" t="s">
        <v>1662</v>
      </c>
      <c r="H918" s="134">
        <v>203.13800000000001</v>
      </c>
      <c r="I918" s="135"/>
      <c r="J918" s="136">
        <f>ROUND(I918*H918,2)</f>
        <v>0</v>
      </c>
      <c r="K918" s="132" t="s">
        <v>1663</v>
      </c>
      <c r="L918" s="32"/>
      <c r="M918" s="137" t="s">
        <v>1</v>
      </c>
      <c r="N918" s="138" t="s">
        <v>45</v>
      </c>
      <c r="P918" s="139">
        <f>O918*H918</f>
        <v>0</v>
      </c>
      <c r="Q918" s="139">
        <v>0</v>
      </c>
      <c r="R918" s="139">
        <f>Q918*H918</f>
        <v>0</v>
      </c>
      <c r="S918" s="139">
        <v>0</v>
      </c>
      <c r="T918" s="140">
        <f>S918*H918</f>
        <v>0</v>
      </c>
      <c r="AR918" s="141" t="s">
        <v>359</v>
      </c>
      <c r="AT918" s="141" t="s">
        <v>249</v>
      </c>
      <c r="AU918" s="141" t="s">
        <v>89</v>
      </c>
      <c r="AY918" s="17" t="s">
        <v>248</v>
      </c>
      <c r="BE918" s="142">
        <f>IF(N918="základní",J918,0)</f>
        <v>0</v>
      </c>
      <c r="BF918" s="142">
        <f>IF(N918="snížená",J918,0)</f>
        <v>0</v>
      </c>
      <c r="BG918" s="142">
        <f>IF(N918="zákl. přenesená",J918,0)</f>
        <v>0</v>
      </c>
      <c r="BH918" s="142">
        <f>IF(N918="sníž. přenesená",J918,0)</f>
        <v>0</v>
      </c>
      <c r="BI918" s="142">
        <f>IF(N918="nulová",J918,0)</f>
        <v>0</v>
      </c>
      <c r="BJ918" s="17" t="s">
        <v>87</v>
      </c>
      <c r="BK918" s="142">
        <f>ROUND(I918*H918,2)</f>
        <v>0</v>
      </c>
      <c r="BL918" s="17" t="s">
        <v>359</v>
      </c>
      <c r="BM918" s="141" t="s">
        <v>2388</v>
      </c>
    </row>
    <row r="919" spans="2:65" s="12" customFormat="1">
      <c r="B919" s="161"/>
      <c r="D919" s="143" t="s">
        <v>1665</v>
      </c>
      <c r="E919" s="162" t="s">
        <v>1</v>
      </c>
      <c r="F919" s="163" t="s">
        <v>1679</v>
      </c>
      <c r="H919" s="162" t="s">
        <v>1</v>
      </c>
      <c r="I919" s="164"/>
      <c r="L919" s="161"/>
      <c r="M919" s="165"/>
      <c r="T919" s="166"/>
      <c r="AT919" s="162" t="s">
        <v>1665</v>
      </c>
      <c r="AU919" s="162" t="s">
        <v>89</v>
      </c>
      <c r="AV919" s="12" t="s">
        <v>87</v>
      </c>
      <c r="AW919" s="12" t="s">
        <v>36</v>
      </c>
      <c r="AX919" s="12" t="s">
        <v>80</v>
      </c>
      <c r="AY919" s="162" t="s">
        <v>248</v>
      </c>
    </row>
    <row r="920" spans="2:65" s="12" customFormat="1">
      <c r="B920" s="161"/>
      <c r="D920" s="143" t="s">
        <v>1665</v>
      </c>
      <c r="E920" s="162" t="s">
        <v>1</v>
      </c>
      <c r="F920" s="163" t="s">
        <v>2383</v>
      </c>
      <c r="H920" s="162" t="s">
        <v>1</v>
      </c>
      <c r="I920" s="164"/>
      <c r="L920" s="161"/>
      <c r="M920" s="165"/>
      <c r="T920" s="166"/>
      <c r="AT920" s="162" t="s">
        <v>1665</v>
      </c>
      <c r="AU920" s="162" t="s">
        <v>89</v>
      </c>
      <c r="AV920" s="12" t="s">
        <v>87</v>
      </c>
      <c r="AW920" s="12" t="s">
        <v>36</v>
      </c>
      <c r="AX920" s="12" t="s">
        <v>80</v>
      </c>
      <c r="AY920" s="162" t="s">
        <v>248</v>
      </c>
    </row>
    <row r="921" spans="2:65" s="12" customFormat="1">
      <c r="B921" s="161"/>
      <c r="D921" s="143" t="s">
        <v>1665</v>
      </c>
      <c r="E921" s="162" t="s">
        <v>1</v>
      </c>
      <c r="F921" s="163" t="s">
        <v>1749</v>
      </c>
      <c r="H921" s="162" t="s">
        <v>1</v>
      </c>
      <c r="I921" s="164"/>
      <c r="L921" s="161"/>
      <c r="M921" s="165"/>
      <c r="T921" s="166"/>
      <c r="AT921" s="162" t="s">
        <v>1665</v>
      </c>
      <c r="AU921" s="162" t="s">
        <v>89</v>
      </c>
      <c r="AV921" s="12" t="s">
        <v>87</v>
      </c>
      <c r="AW921" s="12" t="s">
        <v>36</v>
      </c>
      <c r="AX921" s="12" t="s">
        <v>80</v>
      </c>
      <c r="AY921" s="162" t="s">
        <v>248</v>
      </c>
    </row>
    <row r="922" spans="2:65" s="13" customFormat="1">
      <c r="B922" s="167"/>
      <c r="D922" s="143" t="s">
        <v>1665</v>
      </c>
      <c r="E922" s="168" t="s">
        <v>1</v>
      </c>
      <c r="F922" s="169" t="s">
        <v>2389</v>
      </c>
      <c r="H922" s="170">
        <v>55.225000000000001</v>
      </c>
      <c r="I922" s="171"/>
      <c r="L922" s="167"/>
      <c r="M922" s="172"/>
      <c r="T922" s="173"/>
      <c r="AT922" s="168" t="s">
        <v>1665</v>
      </c>
      <c r="AU922" s="168" t="s">
        <v>89</v>
      </c>
      <c r="AV922" s="13" t="s">
        <v>89</v>
      </c>
      <c r="AW922" s="13" t="s">
        <v>36</v>
      </c>
      <c r="AX922" s="13" t="s">
        <v>80</v>
      </c>
      <c r="AY922" s="168" t="s">
        <v>248</v>
      </c>
    </row>
    <row r="923" spans="2:65" s="12" customFormat="1">
      <c r="B923" s="161"/>
      <c r="D923" s="143" t="s">
        <v>1665</v>
      </c>
      <c r="E923" s="162" t="s">
        <v>1</v>
      </c>
      <c r="F923" s="163" t="s">
        <v>1751</v>
      </c>
      <c r="H923" s="162" t="s">
        <v>1</v>
      </c>
      <c r="I923" s="164"/>
      <c r="L923" s="161"/>
      <c r="M923" s="165"/>
      <c r="T923" s="166"/>
      <c r="AT923" s="162" t="s">
        <v>1665</v>
      </c>
      <c r="AU923" s="162" t="s">
        <v>89</v>
      </c>
      <c r="AV923" s="12" t="s">
        <v>87</v>
      </c>
      <c r="AW923" s="12" t="s">
        <v>36</v>
      </c>
      <c r="AX923" s="12" t="s">
        <v>80</v>
      </c>
      <c r="AY923" s="162" t="s">
        <v>248</v>
      </c>
    </row>
    <row r="924" spans="2:65" s="13" customFormat="1">
      <c r="B924" s="167"/>
      <c r="D924" s="143" t="s">
        <v>1665</v>
      </c>
      <c r="E924" s="168" t="s">
        <v>1</v>
      </c>
      <c r="F924" s="169" t="s">
        <v>2390</v>
      </c>
      <c r="H924" s="170">
        <v>57.85</v>
      </c>
      <c r="I924" s="171"/>
      <c r="L924" s="167"/>
      <c r="M924" s="172"/>
      <c r="T924" s="173"/>
      <c r="AT924" s="168" t="s">
        <v>1665</v>
      </c>
      <c r="AU924" s="168" t="s">
        <v>89</v>
      </c>
      <c r="AV924" s="13" t="s">
        <v>89</v>
      </c>
      <c r="AW924" s="13" t="s">
        <v>36</v>
      </c>
      <c r="AX924" s="13" t="s">
        <v>80</v>
      </c>
      <c r="AY924" s="168" t="s">
        <v>248</v>
      </c>
    </row>
    <row r="925" spans="2:65" s="15" customFormat="1">
      <c r="B925" s="181"/>
      <c r="D925" s="143" t="s">
        <v>1665</v>
      </c>
      <c r="E925" s="182" t="s">
        <v>1</v>
      </c>
      <c r="F925" s="183" t="s">
        <v>1683</v>
      </c>
      <c r="H925" s="184">
        <v>113.075</v>
      </c>
      <c r="I925" s="185"/>
      <c r="L925" s="181"/>
      <c r="M925" s="186"/>
      <c r="T925" s="187"/>
      <c r="AT925" s="182" t="s">
        <v>1665</v>
      </c>
      <c r="AU925" s="182" t="s">
        <v>89</v>
      </c>
      <c r="AV925" s="15" t="s">
        <v>247</v>
      </c>
      <c r="AW925" s="15" t="s">
        <v>36</v>
      </c>
      <c r="AX925" s="15" t="s">
        <v>80</v>
      </c>
      <c r="AY925" s="182" t="s">
        <v>248</v>
      </c>
    </row>
    <row r="926" spans="2:65" s="12" customFormat="1">
      <c r="B926" s="161"/>
      <c r="D926" s="143" t="s">
        <v>1665</v>
      </c>
      <c r="E926" s="162" t="s">
        <v>1</v>
      </c>
      <c r="F926" s="163" t="s">
        <v>2384</v>
      </c>
      <c r="H926" s="162" t="s">
        <v>1</v>
      </c>
      <c r="I926" s="164"/>
      <c r="L926" s="161"/>
      <c r="M926" s="165"/>
      <c r="T926" s="166"/>
      <c r="AT926" s="162" t="s">
        <v>1665</v>
      </c>
      <c r="AU926" s="162" t="s">
        <v>89</v>
      </c>
      <c r="AV926" s="12" t="s">
        <v>87</v>
      </c>
      <c r="AW926" s="12" t="s">
        <v>36</v>
      </c>
      <c r="AX926" s="12" t="s">
        <v>80</v>
      </c>
      <c r="AY926" s="162" t="s">
        <v>248</v>
      </c>
    </row>
    <row r="927" spans="2:65" s="12" customFormat="1">
      <c r="B927" s="161"/>
      <c r="D927" s="143" t="s">
        <v>1665</v>
      </c>
      <c r="E927" s="162" t="s">
        <v>1</v>
      </c>
      <c r="F927" s="163" t="s">
        <v>1749</v>
      </c>
      <c r="H927" s="162" t="s">
        <v>1</v>
      </c>
      <c r="I927" s="164"/>
      <c r="L927" s="161"/>
      <c r="M927" s="165"/>
      <c r="T927" s="166"/>
      <c r="AT927" s="162" t="s">
        <v>1665</v>
      </c>
      <c r="AU927" s="162" t="s">
        <v>89</v>
      </c>
      <c r="AV927" s="12" t="s">
        <v>87</v>
      </c>
      <c r="AW927" s="12" t="s">
        <v>36</v>
      </c>
      <c r="AX927" s="12" t="s">
        <v>80</v>
      </c>
      <c r="AY927" s="162" t="s">
        <v>248</v>
      </c>
    </row>
    <row r="928" spans="2:65" s="13" customFormat="1">
      <c r="B928" s="167"/>
      <c r="D928" s="143" t="s">
        <v>1665</v>
      </c>
      <c r="E928" s="168" t="s">
        <v>1</v>
      </c>
      <c r="F928" s="169" t="s">
        <v>1750</v>
      </c>
      <c r="H928" s="170">
        <v>49.78</v>
      </c>
      <c r="I928" s="171"/>
      <c r="L928" s="167"/>
      <c r="M928" s="172"/>
      <c r="T928" s="173"/>
      <c r="AT928" s="168" t="s">
        <v>1665</v>
      </c>
      <c r="AU928" s="168" t="s">
        <v>89</v>
      </c>
      <c r="AV928" s="13" t="s">
        <v>89</v>
      </c>
      <c r="AW928" s="13" t="s">
        <v>36</v>
      </c>
      <c r="AX928" s="13" t="s">
        <v>80</v>
      </c>
      <c r="AY928" s="168" t="s">
        <v>248</v>
      </c>
    </row>
    <row r="929" spans="2:65" s="12" customFormat="1">
      <c r="B929" s="161"/>
      <c r="D929" s="143" t="s">
        <v>1665</v>
      </c>
      <c r="E929" s="162" t="s">
        <v>1</v>
      </c>
      <c r="F929" s="163" t="s">
        <v>1751</v>
      </c>
      <c r="H929" s="162" t="s">
        <v>1</v>
      </c>
      <c r="I929" s="164"/>
      <c r="L929" s="161"/>
      <c r="M929" s="165"/>
      <c r="T929" s="166"/>
      <c r="AT929" s="162" t="s">
        <v>1665</v>
      </c>
      <c r="AU929" s="162" t="s">
        <v>89</v>
      </c>
      <c r="AV929" s="12" t="s">
        <v>87</v>
      </c>
      <c r="AW929" s="12" t="s">
        <v>36</v>
      </c>
      <c r="AX929" s="12" t="s">
        <v>80</v>
      </c>
      <c r="AY929" s="162" t="s">
        <v>248</v>
      </c>
    </row>
    <row r="930" spans="2:65" s="13" customFormat="1">
      <c r="B930" s="167"/>
      <c r="D930" s="143" t="s">
        <v>1665</v>
      </c>
      <c r="E930" s="168" t="s">
        <v>1</v>
      </c>
      <c r="F930" s="169" t="s">
        <v>1752</v>
      </c>
      <c r="H930" s="170">
        <v>40.283000000000001</v>
      </c>
      <c r="I930" s="171"/>
      <c r="L930" s="167"/>
      <c r="M930" s="172"/>
      <c r="T930" s="173"/>
      <c r="AT930" s="168" t="s">
        <v>1665</v>
      </c>
      <c r="AU930" s="168" t="s">
        <v>89</v>
      </c>
      <c r="AV930" s="13" t="s">
        <v>89</v>
      </c>
      <c r="AW930" s="13" t="s">
        <v>36</v>
      </c>
      <c r="AX930" s="13" t="s">
        <v>80</v>
      </c>
      <c r="AY930" s="168" t="s">
        <v>248</v>
      </c>
    </row>
    <row r="931" spans="2:65" s="15" customFormat="1">
      <c r="B931" s="181"/>
      <c r="D931" s="143" t="s">
        <v>1665</v>
      </c>
      <c r="E931" s="182" t="s">
        <v>1</v>
      </c>
      <c r="F931" s="183" t="s">
        <v>1683</v>
      </c>
      <c r="H931" s="184">
        <v>90.063000000000002</v>
      </c>
      <c r="I931" s="185"/>
      <c r="L931" s="181"/>
      <c r="M931" s="186"/>
      <c r="T931" s="187"/>
      <c r="AT931" s="182" t="s">
        <v>1665</v>
      </c>
      <c r="AU931" s="182" t="s">
        <v>89</v>
      </c>
      <c r="AV931" s="15" t="s">
        <v>247</v>
      </c>
      <c r="AW931" s="15" t="s">
        <v>36</v>
      </c>
      <c r="AX931" s="15" t="s">
        <v>80</v>
      </c>
      <c r="AY931" s="182" t="s">
        <v>248</v>
      </c>
    </row>
    <row r="932" spans="2:65" s="14" customFormat="1">
      <c r="B932" s="174"/>
      <c r="D932" s="143" t="s">
        <v>1665</v>
      </c>
      <c r="E932" s="175" t="s">
        <v>1</v>
      </c>
      <c r="F932" s="176" t="s">
        <v>1668</v>
      </c>
      <c r="H932" s="177">
        <v>203.13800000000001</v>
      </c>
      <c r="I932" s="178"/>
      <c r="L932" s="174"/>
      <c r="M932" s="179"/>
      <c r="T932" s="180"/>
      <c r="AT932" s="175" t="s">
        <v>1665</v>
      </c>
      <c r="AU932" s="175" t="s">
        <v>89</v>
      </c>
      <c r="AV932" s="14" t="s">
        <v>264</v>
      </c>
      <c r="AW932" s="14" t="s">
        <v>36</v>
      </c>
      <c r="AX932" s="14" t="s">
        <v>87</v>
      </c>
      <c r="AY932" s="175" t="s">
        <v>248</v>
      </c>
    </row>
    <row r="933" spans="2:65" s="1" customFormat="1" ht="24.2" customHeight="1">
      <c r="B933" s="32"/>
      <c r="C933" s="130" t="s">
        <v>2391</v>
      </c>
      <c r="D933" s="130" t="s">
        <v>249</v>
      </c>
      <c r="E933" s="131" t="s">
        <v>2392</v>
      </c>
      <c r="F933" s="132" t="s">
        <v>2393</v>
      </c>
      <c r="G933" s="133" t="s">
        <v>1662</v>
      </c>
      <c r="H933" s="134">
        <v>108.393</v>
      </c>
      <c r="I933" s="135"/>
      <c r="J933" s="136">
        <f>ROUND(I933*H933,2)</f>
        <v>0</v>
      </c>
      <c r="K933" s="132" t="s">
        <v>1663</v>
      </c>
      <c r="L933" s="32"/>
      <c r="M933" s="137" t="s">
        <v>1</v>
      </c>
      <c r="N933" s="138" t="s">
        <v>45</v>
      </c>
      <c r="P933" s="139">
        <f>O933*H933</f>
        <v>0</v>
      </c>
      <c r="Q933" s="139">
        <v>2.7999999999999998E-4</v>
      </c>
      <c r="R933" s="139">
        <f>Q933*H933</f>
        <v>3.0350039999999998E-2</v>
      </c>
      <c r="S933" s="139">
        <v>0</v>
      </c>
      <c r="T933" s="140">
        <f>S933*H933</f>
        <v>0</v>
      </c>
      <c r="AR933" s="141" t="s">
        <v>359</v>
      </c>
      <c r="AT933" s="141" t="s">
        <v>249</v>
      </c>
      <c r="AU933" s="141" t="s">
        <v>89</v>
      </c>
      <c r="AY933" s="17" t="s">
        <v>248</v>
      </c>
      <c r="BE933" s="142">
        <f>IF(N933="základní",J933,0)</f>
        <v>0</v>
      </c>
      <c r="BF933" s="142">
        <f>IF(N933="snížená",J933,0)</f>
        <v>0</v>
      </c>
      <c r="BG933" s="142">
        <f>IF(N933="zákl. přenesená",J933,0)</f>
        <v>0</v>
      </c>
      <c r="BH933" s="142">
        <f>IF(N933="sníž. přenesená",J933,0)</f>
        <v>0</v>
      </c>
      <c r="BI933" s="142">
        <f>IF(N933="nulová",J933,0)</f>
        <v>0</v>
      </c>
      <c r="BJ933" s="17" t="s">
        <v>87</v>
      </c>
      <c r="BK933" s="142">
        <f>ROUND(I933*H933,2)</f>
        <v>0</v>
      </c>
      <c r="BL933" s="17" t="s">
        <v>359</v>
      </c>
      <c r="BM933" s="141" t="s">
        <v>2394</v>
      </c>
    </row>
    <row r="934" spans="2:65" s="12" customFormat="1">
      <c r="B934" s="161"/>
      <c r="D934" s="143" t="s">
        <v>1665</v>
      </c>
      <c r="E934" s="162" t="s">
        <v>1</v>
      </c>
      <c r="F934" s="163" t="s">
        <v>1679</v>
      </c>
      <c r="H934" s="162" t="s">
        <v>1</v>
      </c>
      <c r="I934" s="164"/>
      <c r="L934" s="161"/>
      <c r="M934" s="165"/>
      <c r="T934" s="166"/>
      <c r="AT934" s="162" t="s">
        <v>1665</v>
      </c>
      <c r="AU934" s="162" t="s">
        <v>89</v>
      </c>
      <c r="AV934" s="12" t="s">
        <v>87</v>
      </c>
      <c r="AW934" s="12" t="s">
        <v>36</v>
      </c>
      <c r="AX934" s="12" t="s">
        <v>80</v>
      </c>
      <c r="AY934" s="162" t="s">
        <v>248</v>
      </c>
    </row>
    <row r="935" spans="2:65" s="12" customFormat="1">
      <c r="B935" s="161"/>
      <c r="D935" s="143" t="s">
        <v>1665</v>
      </c>
      <c r="E935" s="162" t="s">
        <v>1</v>
      </c>
      <c r="F935" s="163" t="s">
        <v>2383</v>
      </c>
      <c r="H935" s="162" t="s">
        <v>1</v>
      </c>
      <c r="I935" s="164"/>
      <c r="L935" s="161"/>
      <c r="M935" s="165"/>
      <c r="T935" s="166"/>
      <c r="AT935" s="162" t="s">
        <v>1665</v>
      </c>
      <c r="AU935" s="162" t="s">
        <v>89</v>
      </c>
      <c r="AV935" s="12" t="s">
        <v>87</v>
      </c>
      <c r="AW935" s="12" t="s">
        <v>36</v>
      </c>
      <c r="AX935" s="12" t="s">
        <v>80</v>
      </c>
      <c r="AY935" s="162" t="s">
        <v>248</v>
      </c>
    </row>
    <row r="936" spans="2:65" s="12" customFormat="1">
      <c r="B936" s="161"/>
      <c r="D936" s="143" t="s">
        <v>1665</v>
      </c>
      <c r="E936" s="162" t="s">
        <v>1</v>
      </c>
      <c r="F936" s="163" t="s">
        <v>1745</v>
      </c>
      <c r="H936" s="162" t="s">
        <v>1</v>
      </c>
      <c r="I936" s="164"/>
      <c r="L936" s="161"/>
      <c r="M936" s="165"/>
      <c r="T936" s="166"/>
      <c r="AT936" s="162" t="s">
        <v>1665</v>
      </c>
      <c r="AU936" s="162" t="s">
        <v>89</v>
      </c>
      <c r="AV936" s="12" t="s">
        <v>87</v>
      </c>
      <c r="AW936" s="12" t="s">
        <v>36</v>
      </c>
      <c r="AX936" s="12" t="s">
        <v>80</v>
      </c>
      <c r="AY936" s="162" t="s">
        <v>248</v>
      </c>
    </row>
    <row r="937" spans="2:65" s="13" customFormat="1">
      <c r="B937" s="167"/>
      <c r="D937" s="143" t="s">
        <v>1665</v>
      </c>
      <c r="E937" s="168" t="s">
        <v>1</v>
      </c>
      <c r="F937" s="169" t="s">
        <v>1760</v>
      </c>
      <c r="H937" s="170">
        <v>35</v>
      </c>
      <c r="I937" s="171"/>
      <c r="L937" s="167"/>
      <c r="M937" s="172"/>
      <c r="T937" s="173"/>
      <c r="AT937" s="168" t="s">
        <v>1665</v>
      </c>
      <c r="AU937" s="168" t="s">
        <v>89</v>
      </c>
      <c r="AV937" s="13" t="s">
        <v>89</v>
      </c>
      <c r="AW937" s="13" t="s">
        <v>36</v>
      </c>
      <c r="AX937" s="13" t="s">
        <v>80</v>
      </c>
      <c r="AY937" s="168" t="s">
        <v>248</v>
      </c>
    </row>
    <row r="938" spans="2:65" s="12" customFormat="1">
      <c r="B938" s="161"/>
      <c r="D938" s="143" t="s">
        <v>1665</v>
      </c>
      <c r="E938" s="162" t="s">
        <v>1</v>
      </c>
      <c r="F938" s="163" t="s">
        <v>1747</v>
      </c>
      <c r="H938" s="162" t="s">
        <v>1</v>
      </c>
      <c r="I938" s="164"/>
      <c r="L938" s="161"/>
      <c r="M938" s="165"/>
      <c r="T938" s="166"/>
      <c r="AT938" s="162" t="s">
        <v>1665</v>
      </c>
      <c r="AU938" s="162" t="s">
        <v>89</v>
      </c>
      <c r="AV938" s="12" t="s">
        <v>87</v>
      </c>
      <c r="AW938" s="12" t="s">
        <v>36</v>
      </c>
      <c r="AX938" s="12" t="s">
        <v>80</v>
      </c>
      <c r="AY938" s="162" t="s">
        <v>248</v>
      </c>
    </row>
    <row r="939" spans="2:65" s="13" customFormat="1">
      <c r="B939" s="167"/>
      <c r="D939" s="143" t="s">
        <v>1665</v>
      </c>
      <c r="E939" s="168" t="s">
        <v>1</v>
      </c>
      <c r="F939" s="169" t="s">
        <v>1761</v>
      </c>
      <c r="H939" s="170">
        <v>47.563000000000002</v>
      </c>
      <c r="I939" s="171"/>
      <c r="L939" s="167"/>
      <c r="M939" s="172"/>
      <c r="T939" s="173"/>
      <c r="AT939" s="168" t="s">
        <v>1665</v>
      </c>
      <c r="AU939" s="168" t="s">
        <v>89</v>
      </c>
      <c r="AV939" s="13" t="s">
        <v>89</v>
      </c>
      <c r="AW939" s="13" t="s">
        <v>36</v>
      </c>
      <c r="AX939" s="13" t="s">
        <v>80</v>
      </c>
      <c r="AY939" s="168" t="s">
        <v>248</v>
      </c>
    </row>
    <row r="940" spans="2:65" s="15" customFormat="1">
      <c r="B940" s="181"/>
      <c r="D940" s="143" t="s">
        <v>1665</v>
      </c>
      <c r="E940" s="182" t="s">
        <v>1</v>
      </c>
      <c r="F940" s="183" t="s">
        <v>1683</v>
      </c>
      <c r="H940" s="184">
        <v>82.563000000000002</v>
      </c>
      <c r="I940" s="185"/>
      <c r="L940" s="181"/>
      <c r="M940" s="186"/>
      <c r="T940" s="187"/>
      <c r="AT940" s="182" t="s">
        <v>1665</v>
      </c>
      <c r="AU940" s="182" t="s">
        <v>89</v>
      </c>
      <c r="AV940" s="15" t="s">
        <v>247</v>
      </c>
      <c r="AW940" s="15" t="s">
        <v>36</v>
      </c>
      <c r="AX940" s="15" t="s">
        <v>80</v>
      </c>
      <c r="AY940" s="182" t="s">
        <v>248</v>
      </c>
    </row>
    <row r="941" spans="2:65" s="12" customFormat="1">
      <c r="B941" s="161"/>
      <c r="D941" s="143" t="s">
        <v>1665</v>
      </c>
      <c r="E941" s="162" t="s">
        <v>1</v>
      </c>
      <c r="F941" s="163" t="s">
        <v>2384</v>
      </c>
      <c r="H941" s="162" t="s">
        <v>1</v>
      </c>
      <c r="I941" s="164"/>
      <c r="L941" s="161"/>
      <c r="M941" s="165"/>
      <c r="T941" s="166"/>
      <c r="AT941" s="162" t="s">
        <v>1665</v>
      </c>
      <c r="AU941" s="162" t="s">
        <v>89</v>
      </c>
      <c r="AV941" s="12" t="s">
        <v>87</v>
      </c>
      <c r="AW941" s="12" t="s">
        <v>36</v>
      </c>
      <c r="AX941" s="12" t="s">
        <v>80</v>
      </c>
      <c r="AY941" s="162" t="s">
        <v>248</v>
      </c>
    </row>
    <row r="942" spans="2:65" s="12" customFormat="1">
      <c r="B942" s="161"/>
      <c r="D942" s="143" t="s">
        <v>1665</v>
      </c>
      <c r="E942" s="162" t="s">
        <v>1</v>
      </c>
      <c r="F942" s="163" t="s">
        <v>1745</v>
      </c>
      <c r="H942" s="162" t="s">
        <v>1</v>
      </c>
      <c r="I942" s="164"/>
      <c r="L942" s="161"/>
      <c r="M942" s="165"/>
      <c r="T942" s="166"/>
      <c r="AT942" s="162" t="s">
        <v>1665</v>
      </c>
      <c r="AU942" s="162" t="s">
        <v>89</v>
      </c>
      <c r="AV942" s="12" t="s">
        <v>87</v>
      </c>
      <c r="AW942" s="12" t="s">
        <v>36</v>
      </c>
      <c r="AX942" s="12" t="s">
        <v>80</v>
      </c>
      <c r="AY942" s="162" t="s">
        <v>248</v>
      </c>
    </row>
    <row r="943" spans="2:65" s="13" customFormat="1">
      <c r="B943" s="167"/>
      <c r="D943" s="143" t="s">
        <v>1665</v>
      </c>
      <c r="E943" s="168" t="s">
        <v>1</v>
      </c>
      <c r="F943" s="169" t="s">
        <v>1746</v>
      </c>
      <c r="H943" s="170">
        <v>7.79</v>
      </c>
      <c r="I943" s="171"/>
      <c r="L943" s="167"/>
      <c r="M943" s="172"/>
      <c r="T943" s="173"/>
      <c r="AT943" s="168" t="s">
        <v>1665</v>
      </c>
      <c r="AU943" s="168" t="s">
        <v>89</v>
      </c>
      <c r="AV943" s="13" t="s">
        <v>89</v>
      </c>
      <c r="AW943" s="13" t="s">
        <v>36</v>
      </c>
      <c r="AX943" s="13" t="s">
        <v>80</v>
      </c>
      <c r="AY943" s="168" t="s">
        <v>248</v>
      </c>
    </row>
    <row r="944" spans="2:65" s="12" customFormat="1">
      <c r="B944" s="161"/>
      <c r="D944" s="143" t="s">
        <v>1665</v>
      </c>
      <c r="E944" s="162" t="s">
        <v>1</v>
      </c>
      <c r="F944" s="163" t="s">
        <v>1747</v>
      </c>
      <c r="H944" s="162" t="s">
        <v>1</v>
      </c>
      <c r="I944" s="164"/>
      <c r="L944" s="161"/>
      <c r="M944" s="165"/>
      <c r="T944" s="166"/>
      <c r="AT944" s="162" t="s">
        <v>1665</v>
      </c>
      <c r="AU944" s="162" t="s">
        <v>89</v>
      </c>
      <c r="AV944" s="12" t="s">
        <v>87</v>
      </c>
      <c r="AW944" s="12" t="s">
        <v>36</v>
      </c>
      <c r="AX944" s="12" t="s">
        <v>80</v>
      </c>
      <c r="AY944" s="162" t="s">
        <v>248</v>
      </c>
    </row>
    <row r="945" spans="2:65" s="13" customFormat="1">
      <c r="B945" s="167"/>
      <c r="D945" s="143" t="s">
        <v>1665</v>
      </c>
      <c r="E945" s="168" t="s">
        <v>1</v>
      </c>
      <c r="F945" s="169" t="s">
        <v>1748</v>
      </c>
      <c r="H945" s="170">
        <v>18.04</v>
      </c>
      <c r="I945" s="171"/>
      <c r="L945" s="167"/>
      <c r="M945" s="172"/>
      <c r="T945" s="173"/>
      <c r="AT945" s="168" t="s">
        <v>1665</v>
      </c>
      <c r="AU945" s="168" t="s">
        <v>89</v>
      </c>
      <c r="AV945" s="13" t="s">
        <v>89</v>
      </c>
      <c r="AW945" s="13" t="s">
        <v>36</v>
      </c>
      <c r="AX945" s="13" t="s">
        <v>80</v>
      </c>
      <c r="AY945" s="168" t="s">
        <v>248</v>
      </c>
    </row>
    <row r="946" spans="2:65" s="15" customFormat="1">
      <c r="B946" s="181"/>
      <c r="D946" s="143" t="s">
        <v>1665</v>
      </c>
      <c r="E946" s="182" t="s">
        <v>1</v>
      </c>
      <c r="F946" s="183" t="s">
        <v>1683</v>
      </c>
      <c r="H946" s="184">
        <v>25.83</v>
      </c>
      <c r="I946" s="185"/>
      <c r="L946" s="181"/>
      <c r="M946" s="186"/>
      <c r="T946" s="187"/>
      <c r="AT946" s="182" t="s">
        <v>1665</v>
      </c>
      <c r="AU946" s="182" t="s">
        <v>89</v>
      </c>
      <c r="AV946" s="15" t="s">
        <v>247</v>
      </c>
      <c r="AW946" s="15" t="s">
        <v>36</v>
      </c>
      <c r="AX946" s="15" t="s">
        <v>80</v>
      </c>
      <c r="AY946" s="182" t="s">
        <v>248</v>
      </c>
    </row>
    <row r="947" spans="2:65" s="14" customFormat="1">
      <c r="B947" s="174"/>
      <c r="D947" s="143" t="s">
        <v>1665</v>
      </c>
      <c r="E947" s="175" t="s">
        <v>1</v>
      </c>
      <c r="F947" s="176" t="s">
        <v>1668</v>
      </c>
      <c r="H947" s="177">
        <v>108.393</v>
      </c>
      <c r="I947" s="178"/>
      <c r="L947" s="174"/>
      <c r="M947" s="179"/>
      <c r="T947" s="180"/>
      <c r="AT947" s="175" t="s">
        <v>1665</v>
      </c>
      <c r="AU947" s="175" t="s">
        <v>89</v>
      </c>
      <c r="AV947" s="14" t="s">
        <v>264</v>
      </c>
      <c r="AW947" s="14" t="s">
        <v>36</v>
      </c>
      <c r="AX947" s="14" t="s">
        <v>87</v>
      </c>
      <c r="AY947" s="175" t="s">
        <v>248</v>
      </c>
    </row>
    <row r="948" spans="2:65" s="1" customFormat="1" ht="24.2" customHeight="1">
      <c r="B948" s="32"/>
      <c r="C948" s="130" t="s">
        <v>2395</v>
      </c>
      <c r="D948" s="130" t="s">
        <v>249</v>
      </c>
      <c r="E948" s="131" t="s">
        <v>2396</v>
      </c>
      <c r="F948" s="132" t="s">
        <v>2397</v>
      </c>
      <c r="G948" s="133" t="s">
        <v>1662</v>
      </c>
      <c r="H948" s="134">
        <v>203.13800000000001</v>
      </c>
      <c r="I948" s="135"/>
      <c r="J948" s="136">
        <f>ROUND(I948*H948,2)</f>
        <v>0</v>
      </c>
      <c r="K948" s="132" t="s">
        <v>1663</v>
      </c>
      <c r="L948" s="32"/>
      <c r="M948" s="137" t="s">
        <v>1</v>
      </c>
      <c r="N948" s="138" t="s">
        <v>45</v>
      </c>
      <c r="P948" s="139">
        <f>O948*H948</f>
        <v>0</v>
      </c>
      <c r="Q948" s="139">
        <v>2.7999999999999998E-4</v>
      </c>
      <c r="R948" s="139">
        <f>Q948*H948</f>
        <v>5.6878639999999994E-2</v>
      </c>
      <c r="S948" s="139">
        <v>0</v>
      </c>
      <c r="T948" s="140">
        <f>S948*H948</f>
        <v>0</v>
      </c>
      <c r="AR948" s="141" t="s">
        <v>359</v>
      </c>
      <c r="AT948" s="141" t="s">
        <v>249</v>
      </c>
      <c r="AU948" s="141" t="s">
        <v>89</v>
      </c>
      <c r="AY948" s="17" t="s">
        <v>248</v>
      </c>
      <c r="BE948" s="142">
        <f>IF(N948="základní",J948,0)</f>
        <v>0</v>
      </c>
      <c r="BF948" s="142">
        <f>IF(N948="snížená",J948,0)</f>
        <v>0</v>
      </c>
      <c r="BG948" s="142">
        <f>IF(N948="zákl. přenesená",J948,0)</f>
        <v>0</v>
      </c>
      <c r="BH948" s="142">
        <f>IF(N948="sníž. přenesená",J948,0)</f>
        <v>0</v>
      </c>
      <c r="BI948" s="142">
        <f>IF(N948="nulová",J948,0)</f>
        <v>0</v>
      </c>
      <c r="BJ948" s="17" t="s">
        <v>87</v>
      </c>
      <c r="BK948" s="142">
        <f>ROUND(I948*H948,2)</f>
        <v>0</v>
      </c>
      <c r="BL948" s="17" t="s">
        <v>359</v>
      </c>
      <c r="BM948" s="141" t="s">
        <v>2398</v>
      </c>
    </row>
    <row r="949" spans="2:65" s="12" customFormat="1">
      <c r="B949" s="161"/>
      <c r="D949" s="143" t="s">
        <v>1665</v>
      </c>
      <c r="E949" s="162" t="s">
        <v>1</v>
      </c>
      <c r="F949" s="163" t="s">
        <v>1679</v>
      </c>
      <c r="H949" s="162" t="s">
        <v>1</v>
      </c>
      <c r="I949" s="164"/>
      <c r="L949" s="161"/>
      <c r="M949" s="165"/>
      <c r="T949" s="166"/>
      <c r="AT949" s="162" t="s">
        <v>1665</v>
      </c>
      <c r="AU949" s="162" t="s">
        <v>89</v>
      </c>
      <c r="AV949" s="12" t="s">
        <v>87</v>
      </c>
      <c r="AW949" s="12" t="s">
        <v>36</v>
      </c>
      <c r="AX949" s="12" t="s">
        <v>80</v>
      </c>
      <c r="AY949" s="162" t="s">
        <v>248</v>
      </c>
    </row>
    <row r="950" spans="2:65" s="12" customFormat="1">
      <c r="B950" s="161"/>
      <c r="D950" s="143" t="s">
        <v>1665</v>
      </c>
      <c r="E950" s="162" t="s">
        <v>1</v>
      </c>
      <c r="F950" s="163" t="s">
        <v>2383</v>
      </c>
      <c r="H950" s="162" t="s">
        <v>1</v>
      </c>
      <c r="I950" s="164"/>
      <c r="L950" s="161"/>
      <c r="M950" s="165"/>
      <c r="T950" s="166"/>
      <c r="AT950" s="162" t="s">
        <v>1665</v>
      </c>
      <c r="AU950" s="162" t="s">
        <v>89</v>
      </c>
      <c r="AV950" s="12" t="s">
        <v>87</v>
      </c>
      <c r="AW950" s="12" t="s">
        <v>36</v>
      </c>
      <c r="AX950" s="12" t="s">
        <v>80</v>
      </c>
      <c r="AY950" s="162" t="s">
        <v>248</v>
      </c>
    </row>
    <row r="951" spans="2:65" s="12" customFormat="1">
      <c r="B951" s="161"/>
      <c r="D951" s="143" t="s">
        <v>1665</v>
      </c>
      <c r="E951" s="162" t="s">
        <v>1</v>
      </c>
      <c r="F951" s="163" t="s">
        <v>1749</v>
      </c>
      <c r="H951" s="162" t="s">
        <v>1</v>
      </c>
      <c r="I951" s="164"/>
      <c r="L951" s="161"/>
      <c r="M951" s="165"/>
      <c r="T951" s="166"/>
      <c r="AT951" s="162" t="s">
        <v>1665</v>
      </c>
      <c r="AU951" s="162" t="s">
        <v>89</v>
      </c>
      <c r="AV951" s="12" t="s">
        <v>87</v>
      </c>
      <c r="AW951" s="12" t="s">
        <v>36</v>
      </c>
      <c r="AX951" s="12" t="s">
        <v>80</v>
      </c>
      <c r="AY951" s="162" t="s">
        <v>248</v>
      </c>
    </row>
    <row r="952" spans="2:65" s="13" customFormat="1">
      <c r="B952" s="167"/>
      <c r="D952" s="143" t="s">
        <v>1665</v>
      </c>
      <c r="E952" s="168" t="s">
        <v>1</v>
      </c>
      <c r="F952" s="169" t="s">
        <v>2389</v>
      </c>
      <c r="H952" s="170">
        <v>55.225000000000001</v>
      </c>
      <c r="I952" s="171"/>
      <c r="L952" s="167"/>
      <c r="M952" s="172"/>
      <c r="T952" s="173"/>
      <c r="AT952" s="168" t="s">
        <v>1665</v>
      </c>
      <c r="AU952" s="168" t="s">
        <v>89</v>
      </c>
      <c r="AV952" s="13" t="s">
        <v>89</v>
      </c>
      <c r="AW952" s="13" t="s">
        <v>36</v>
      </c>
      <c r="AX952" s="13" t="s">
        <v>80</v>
      </c>
      <c r="AY952" s="168" t="s">
        <v>248</v>
      </c>
    </row>
    <row r="953" spans="2:65" s="12" customFormat="1">
      <c r="B953" s="161"/>
      <c r="D953" s="143" t="s">
        <v>1665</v>
      </c>
      <c r="E953" s="162" t="s">
        <v>1</v>
      </c>
      <c r="F953" s="163" t="s">
        <v>1751</v>
      </c>
      <c r="H953" s="162" t="s">
        <v>1</v>
      </c>
      <c r="I953" s="164"/>
      <c r="L953" s="161"/>
      <c r="M953" s="165"/>
      <c r="T953" s="166"/>
      <c r="AT953" s="162" t="s">
        <v>1665</v>
      </c>
      <c r="AU953" s="162" t="s">
        <v>89</v>
      </c>
      <c r="AV953" s="12" t="s">
        <v>87</v>
      </c>
      <c r="AW953" s="12" t="s">
        <v>36</v>
      </c>
      <c r="AX953" s="12" t="s">
        <v>80</v>
      </c>
      <c r="AY953" s="162" t="s">
        <v>248</v>
      </c>
    </row>
    <row r="954" spans="2:65" s="13" customFormat="1">
      <c r="B954" s="167"/>
      <c r="D954" s="143" t="s">
        <v>1665</v>
      </c>
      <c r="E954" s="168" t="s">
        <v>1</v>
      </c>
      <c r="F954" s="169" t="s">
        <v>2390</v>
      </c>
      <c r="H954" s="170">
        <v>57.85</v>
      </c>
      <c r="I954" s="171"/>
      <c r="L954" s="167"/>
      <c r="M954" s="172"/>
      <c r="T954" s="173"/>
      <c r="AT954" s="168" t="s">
        <v>1665</v>
      </c>
      <c r="AU954" s="168" t="s">
        <v>89</v>
      </c>
      <c r="AV954" s="13" t="s">
        <v>89</v>
      </c>
      <c r="AW954" s="13" t="s">
        <v>36</v>
      </c>
      <c r="AX954" s="13" t="s">
        <v>80</v>
      </c>
      <c r="AY954" s="168" t="s">
        <v>248</v>
      </c>
    </row>
    <row r="955" spans="2:65" s="15" customFormat="1">
      <c r="B955" s="181"/>
      <c r="D955" s="143" t="s">
        <v>1665</v>
      </c>
      <c r="E955" s="182" t="s">
        <v>1</v>
      </c>
      <c r="F955" s="183" t="s">
        <v>1683</v>
      </c>
      <c r="H955" s="184">
        <v>113.075</v>
      </c>
      <c r="I955" s="185"/>
      <c r="L955" s="181"/>
      <c r="M955" s="186"/>
      <c r="T955" s="187"/>
      <c r="AT955" s="182" t="s">
        <v>1665</v>
      </c>
      <c r="AU955" s="182" t="s">
        <v>89</v>
      </c>
      <c r="AV955" s="15" t="s">
        <v>247</v>
      </c>
      <c r="AW955" s="15" t="s">
        <v>36</v>
      </c>
      <c r="AX955" s="15" t="s">
        <v>80</v>
      </c>
      <c r="AY955" s="182" t="s">
        <v>248</v>
      </c>
    </row>
    <row r="956" spans="2:65" s="12" customFormat="1">
      <c r="B956" s="161"/>
      <c r="D956" s="143" t="s">
        <v>1665</v>
      </c>
      <c r="E956" s="162" t="s">
        <v>1</v>
      </c>
      <c r="F956" s="163" t="s">
        <v>2384</v>
      </c>
      <c r="H956" s="162" t="s">
        <v>1</v>
      </c>
      <c r="I956" s="164"/>
      <c r="L956" s="161"/>
      <c r="M956" s="165"/>
      <c r="T956" s="166"/>
      <c r="AT956" s="162" t="s">
        <v>1665</v>
      </c>
      <c r="AU956" s="162" t="s">
        <v>89</v>
      </c>
      <c r="AV956" s="12" t="s">
        <v>87</v>
      </c>
      <c r="AW956" s="12" t="s">
        <v>36</v>
      </c>
      <c r="AX956" s="12" t="s">
        <v>80</v>
      </c>
      <c r="AY956" s="162" t="s">
        <v>248</v>
      </c>
    </row>
    <row r="957" spans="2:65" s="12" customFormat="1">
      <c r="B957" s="161"/>
      <c r="D957" s="143" t="s">
        <v>1665</v>
      </c>
      <c r="E957" s="162" t="s">
        <v>1</v>
      </c>
      <c r="F957" s="163" t="s">
        <v>1749</v>
      </c>
      <c r="H957" s="162" t="s">
        <v>1</v>
      </c>
      <c r="I957" s="164"/>
      <c r="L957" s="161"/>
      <c r="M957" s="165"/>
      <c r="T957" s="166"/>
      <c r="AT957" s="162" t="s">
        <v>1665</v>
      </c>
      <c r="AU957" s="162" t="s">
        <v>89</v>
      </c>
      <c r="AV957" s="12" t="s">
        <v>87</v>
      </c>
      <c r="AW957" s="12" t="s">
        <v>36</v>
      </c>
      <c r="AX957" s="12" t="s">
        <v>80</v>
      </c>
      <c r="AY957" s="162" t="s">
        <v>248</v>
      </c>
    </row>
    <row r="958" spans="2:65" s="13" customFormat="1">
      <c r="B958" s="167"/>
      <c r="D958" s="143" t="s">
        <v>1665</v>
      </c>
      <c r="E958" s="168" t="s">
        <v>1</v>
      </c>
      <c r="F958" s="169" t="s">
        <v>1750</v>
      </c>
      <c r="H958" s="170">
        <v>49.78</v>
      </c>
      <c r="I958" s="171"/>
      <c r="L958" s="167"/>
      <c r="M958" s="172"/>
      <c r="T958" s="173"/>
      <c r="AT958" s="168" t="s">
        <v>1665</v>
      </c>
      <c r="AU958" s="168" t="s">
        <v>89</v>
      </c>
      <c r="AV958" s="13" t="s">
        <v>89</v>
      </c>
      <c r="AW958" s="13" t="s">
        <v>36</v>
      </c>
      <c r="AX958" s="13" t="s">
        <v>80</v>
      </c>
      <c r="AY958" s="168" t="s">
        <v>248</v>
      </c>
    </row>
    <row r="959" spans="2:65" s="12" customFormat="1">
      <c r="B959" s="161"/>
      <c r="D959" s="143" t="s">
        <v>1665</v>
      </c>
      <c r="E959" s="162" t="s">
        <v>1</v>
      </c>
      <c r="F959" s="163" t="s">
        <v>1751</v>
      </c>
      <c r="H959" s="162" t="s">
        <v>1</v>
      </c>
      <c r="I959" s="164"/>
      <c r="L959" s="161"/>
      <c r="M959" s="165"/>
      <c r="T959" s="166"/>
      <c r="AT959" s="162" t="s">
        <v>1665</v>
      </c>
      <c r="AU959" s="162" t="s">
        <v>89</v>
      </c>
      <c r="AV959" s="12" t="s">
        <v>87</v>
      </c>
      <c r="AW959" s="12" t="s">
        <v>36</v>
      </c>
      <c r="AX959" s="12" t="s">
        <v>80</v>
      </c>
      <c r="AY959" s="162" t="s">
        <v>248</v>
      </c>
    </row>
    <row r="960" spans="2:65" s="13" customFormat="1">
      <c r="B960" s="167"/>
      <c r="D960" s="143" t="s">
        <v>1665</v>
      </c>
      <c r="E960" s="168" t="s">
        <v>1</v>
      </c>
      <c r="F960" s="169" t="s">
        <v>1752</v>
      </c>
      <c r="H960" s="170">
        <v>40.283000000000001</v>
      </c>
      <c r="I960" s="171"/>
      <c r="L960" s="167"/>
      <c r="M960" s="172"/>
      <c r="T960" s="173"/>
      <c r="AT960" s="168" t="s">
        <v>1665</v>
      </c>
      <c r="AU960" s="168" t="s">
        <v>89</v>
      </c>
      <c r="AV960" s="13" t="s">
        <v>89</v>
      </c>
      <c r="AW960" s="13" t="s">
        <v>36</v>
      </c>
      <c r="AX960" s="13" t="s">
        <v>80</v>
      </c>
      <c r="AY960" s="168" t="s">
        <v>248</v>
      </c>
    </row>
    <row r="961" spans="2:51" s="15" customFormat="1">
      <c r="B961" s="181"/>
      <c r="D961" s="143" t="s">
        <v>1665</v>
      </c>
      <c r="E961" s="182" t="s">
        <v>1</v>
      </c>
      <c r="F961" s="183" t="s">
        <v>1683</v>
      </c>
      <c r="H961" s="184">
        <v>90.063000000000002</v>
      </c>
      <c r="I961" s="185"/>
      <c r="L961" s="181"/>
      <c r="M961" s="186"/>
      <c r="T961" s="187"/>
      <c r="AT961" s="182" t="s">
        <v>1665</v>
      </c>
      <c r="AU961" s="182" t="s">
        <v>89</v>
      </c>
      <c r="AV961" s="15" t="s">
        <v>247</v>
      </c>
      <c r="AW961" s="15" t="s">
        <v>36</v>
      </c>
      <c r="AX961" s="15" t="s">
        <v>80</v>
      </c>
      <c r="AY961" s="182" t="s">
        <v>248</v>
      </c>
    </row>
    <row r="962" spans="2:51" s="14" customFormat="1">
      <c r="B962" s="174"/>
      <c r="D962" s="143" t="s">
        <v>1665</v>
      </c>
      <c r="E962" s="175" t="s">
        <v>1</v>
      </c>
      <c r="F962" s="176" t="s">
        <v>1668</v>
      </c>
      <c r="H962" s="177">
        <v>203.13800000000003</v>
      </c>
      <c r="I962" s="178"/>
      <c r="L962" s="174"/>
      <c r="M962" s="199"/>
      <c r="N962" s="200"/>
      <c r="O962" s="200"/>
      <c r="P962" s="200"/>
      <c r="Q962" s="200"/>
      <c r="R962" s="200"/>
      <c r="S962" s="200"/>
      <c r="T962" s="201"/>
      <c r="AT962" s="175" t="s">
        <v>1665</v>
      </c>
      <c r="AU962" s="175" t="s">
        <v>89</v>
      </c>
      <c r="AV962" s="14" t="s">
        <v>264</v>
      </c>
      <c r="AW962" s="14" t="s">
        <v>36</v>
      </c>
      <c r="AX962" s="14" t="s">
        <v>87</v>
      </c>
      <c r="AY962" s="175" t="s">
        <v>248</v>
      </c>
    </row>
    <row r="963" spans="2:51" s="1" customFormat="1" ht="6.95" customHeight="1">
      <c r="B963" s="44"/>
      <c r="C963" s="45"/>
      <c r="D963" s="45"/>
      <c r="E963" s="45"/>
      <c r="F963" s="45"/>
      <c r="G963" s="45"/>
      <c r="H963" s="45"/>
      <c r="I963" s="45"/>
      <c r="J963" s="45"/>
      <c r="K963" s="45"/>
      <c r="L963" s="32"/>
    </row>
  </sheetData>
  <sheetProtection algorithmName="SHA-512" hashValue="H1VLXweffnZbi+ML6SyvFzGZ+vDlBvHCz30gjbXh2XxHtt8lZPMTslGM/3qomMKdJRLonrsBzLjOxSrwMy2dUg==" saltValue="WCAdk+kHGsWnB3UOjFnJSQYmuSTIwItzPIoq1k8IJ9POFhxwbkoNKqoUbnIjF75O3RHIRMYWV9wQVAgb4zqy+w==" spinCount="100000" sheet="1" objects="1" scenarios="1" formatColumns="0" formatRows="0" autoFilter="0"/>
  <autoFilter ref="C141:K962" xr:uid="{00000000-0009-0000-0000-000009000000}"/>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134</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1633</v>
      </c>
      <c r="F9" s="251"/>
      <c r="G9" s="251"/>
      <c r="H9" s="251"/>
      <c r="L9" s="32"/>
    </row>
    <row r="10" spans="2:46" s="1" customFormat="1" ht="12" customHeight="1">
      <c r="B10" s="32"/>
      <c r="D10" s="27" t="s">
        <v>224</v>
      </c>
      <c r="L10" s="32"/>
    </row>
    <row r="11" spans="2:46" s="1" customFormat="1" ht="16.5" customHeight="1">
      <c r="B11" s="32"/>
      <c r="E11" s="230" t="s">
        <v>2399</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1635</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ROUND((SUM(BE126:BE194)),  2)</f>
        <v>0</v>
      </c>
      <c r="I35" s="96">
        <v>0.21</v>
      </c>
      <c r="J35" s="86">
        <f>ROUND(((SUM(BE126:BE194))*I35),  2)</f>
        <v>0</v>
      </c>
      <c r="L35" s="32"/>
    </row>
    <row r="36" spans="2:12" s="1" customFormat="1" ht="14.45" customHeight="1">
      <c r="B36" s="32"/>
      <c r="E36" s="27" t="s">
        <v>46</v>
      </c>
      <c r="F36" s="86">
        <f>ROUND((SUM(BF126:BF194)),  2)</f>
        <v>0</v>
      </c>
      <c r="I36" s="96">
        <v>0.12</v>
      </c>
      <c r="J36" s="86">
        <f>ROUND(((SUM(BF126:BF194))*I36),  2)</f>
        <v>0</v>
      </c>
      <c r="L36" s="32"/>
    </row>
    <row r="37" spans="2:12" s="1" customFormat="1" ht="14.45" hidden="1" customHeight="1">
      <c r="B37" s="32"/>
      <c r="E37" s="27" t="s">
        <v>47</v>
      </c>
      <c r="F37" s="86">
        <f>ROUND((SUM(BG126:BG194)),  2)</f>
        <v>0</v>
      </c>
      <c r="I37" s="96">
        <v>0.21</v>
      </c>
      <c r="J37" s="86">
        <f>0</f>
        <v>0</v>
      </c>
      <c r="L37" s="32"/>
    </row>
    <row r="38" spans="2:12" s="1" customFormat="1" ht="14.45" hidden="1" customHeight="1">
      <c r="B38" s="32"/>
      <c r="E38" s="27" t="s">
        <v>48</v>
      </c>
      <c r="F38" s="86">
        <f>ROUND((SUM(BH126:BH194)),  2)</f>
        <v>0</v>
      </c>
      <c r="I38" s="96">
        <v>0.12</v>
      </c>
      <c r="J38" s="86">
        <f>0</f>
        <v>0</v>
      </c>
      <c r="L38" s="32"/>
    </row>
    <row r="39" spans="2:12" s="1" customFormat="1" ht="14.45" hidden="1" customHeight="1">
      <c r="B39" s="32"/>
      <c r="E39" s="27" t="s">
        <v>49</v>
      </c>
      <c r="F39" s="86">
        <f>ROUND((SUM(BI126:BI194)),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1633</v>
      </c>
      <c r="F87" s="251"/>
      <c r="G87" s="251"/>
      <c r="H87" s="251"/>
      <c r="L87" s="32"/>
    </row>
    <row r="88" spans="2:12" s="1" customFormat="1" ht="12" customHeight="1">
      <c r="B88" s="32"/>
      <c r="C88" s="27" t="s">
        <v>224</v>
      </c>
      <c r="L88" s="32"/>
    </row>
    <row r="89" spans="2:12" s="1" customFormat="1" ht="16.5" customHeight="1">
      <c r="B89" s="32"/>
      <c r="E89" s="230" t="str">
        <f>E11</f>
        <v>D.1.403.2 - Stavebně-konstrukční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1636</v>
      </c>
      <c r="E99" s="110"/>
      <c r="F99" s="110"/>
      <c r="G99" s="110"/>
      <c r="H99" s="110"/>
      <c r="I99" s="110"/>
      <c r="J99" s="111">
        <f>J127</f>
        <v>0</v>
      </c>
      <c r="L99" s="108"/>
    </row>
    <row r="100" spans="2:47" s="11" customFormat="1" ht="19.899999999999999" customHeight="1">
      <c r="B100" s="151"/>
      <c r="D100" s="152" t="s">
        <v>2400</v>
      </c>
      <c r="E100" s="153"/>
      <c r="F100" s="153"/>
      <c r="G100" s="153"/>
      <c r="H100" s="153"/>
      <c r="I100" s="153"/>
      <c r="J100" s="154">
        <f>J128</f>
        <v>0</v>
      </c>
      <c r="L100" s="151"/>
    </row>
    <row r="101" spans="2:47" s="11" customFormat="1" ht="19.899999999999999" customHeight="1">
      <c r="B101" s="151"/>
      <c r="D101" s="152" t="s">
        <v>1645</v>
      </c>
      <c r="E101" s="153"/>
      <c r="F101" s="153"/>
      <c r="G101" s="153"/>
      <c r="H101" s="153"/>
      <c r="I101" s="153"/>
      <c r="J101" s="154">
        <f>J179</f>
        <v>0</v>
      </c>
      <c r="L101" s="151"/>
    </row>
    <row r="102" spans="2:47" s="8" customFormat="1" ht="24.95" customHeight="1">
      <c r="B102" s="108"/>
      <c r="D102" s="109" t="s">
        <v>1647</v>
      </c>
      <c r="E102" s="110"/>
      <c r="F102" s="110"/>
      <c r="G102" s="110"/>
      <c r="H102" s="110"/>
      <c r="I102" s="110"/>
      <c r="J102" s="111">
        <f>J181</f>
        <v>0</v>
      </c>
      <c r="L102" s="108"/>
    </row>
    <row r="103" spans="2:47" s="11" customFormat="1" ht="19.899999999999999" customHeight="1">
      <c r="B103" s="151"/>
      <c r="D103" s="152" t="s">
        <v>1653</v>
      </c>
      <c r="E103" s="153"/>
      <c r="F103" s="153"/>
      <c r="G103" s="153"/>
      <c r="H103" s="153"/>
      <c r="I103" s="153"/>
      <c r="J103" s="154">
        <f>J182</f>
        <v>0</v>
      </c>
      <c r="L103" s="151"/>
    </row>
    <row r="104" spans="2:47" s="11" customFormat="1" ht="19.899999999999999" customHeight="1">
      <c r="B104" s="151"/>
      <c r="D104" s="152" t="s">
        <v>2401</v>
      </c>
      <c r="E104" s="153"/>
      <c r="F104" s="153"/>
      <c r="G104" s="153"/>
      <c r="H104" s="153"/>
      <c r="I104" s="153"/>
      <c r="J104" s="154">
        <f>J187</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1633</v>
      </c>
      <c r="F116" s="251"/>
      <c r="G116" s="251"/>
      <c r="H116" s="251"/>
      <c r="L116" s="32"/>
    </row>
    <row r="117" spans="2:63" s="1" customFormat="1" ht="12" customHeight="1">
      <c r="B117" s="32"/>
      <c r="C117" s="27" t="s">
        <v>224</v>
      </c>
      <c r="L117" s="32"/>
    </row>
    <row r="118" spans="2:63" s="1" customFormat="1" ht="16.5" customHeight="1">
      <c r="B118" s="32"/>
      <c r="E118" s="230" t="str">
        <f>E11</f>
        <v>D.1.403.2 - Stavebně-konstrukční část</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15.2" customHeight="1">
      <c r="B123" s="32"/>
      <c r="C123" s="27" t="s">
        <v>30</v>
      </c>
      <c r="F123" s="25" t="str">
        <f>IF(E20="","",E20)</f>
        <v>Vyplň údaj</v>
      </c>
      <c r="I123" s="27" t="s">
        <v>37</v>
      </c>
      <c r="J123" s="30" t="str">
        <f>E26</f>
        <v>Jaroslav Pelnář</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P127+P181</f>
        <v>0</v>
      </c>
      <c r="Q126" s="53"/>
      <c r="R126" s="117">
        <f>R127+R181</f>
        <v>74.176320820000001</v>
      </c>
      <c r="S126" s="53"/>
      <c r="T126" s="118">
        <f>T127+T181</f>
        <v>0</v>
      </c>
      <c r="AT126" s="17" t="s">
        <v>79</v>
      </c>
      <c r="AU126" s="17" t="s">
        <v>231</v>
      </c>
      <c r="BK126" s="119">
        <f>BK127+BK181</f>
        <v>0</v>
      </c>
    </row>
    <row r="127" spans="2:63" s="10" customFormat="1" ht="25.9" customHeight="1">
      <c r="B127" s="120"/>
      <c r="D127" s="121" t="s">
        <v>79</v>
      </c>
      <c r="E127" s="122" t="s">
        <v>1658</v>
      </c>
      <c r="F127" s="122" t="s">
        <v>1659</v>
      </c>
      <c r="I127" s="123"/>
      <c r="J127" s="124">
        <f>BK127</f>
        <v>0</v>
      </c>
      <c r="L127" s="120"/>
      <c r="M127" s="125"/>
      <c r="P127" s="126">
        <f>P128+P179</f>
        <v>0</v>
      </c>
      <c r="R127" s="126">
        <f>R128+R179</f>
        <v>63.587880820000002</v>
      </c>
      <c r="T127" s="127">
        <f>T128+T179</f>
        <v>0</v>
      </c>
      <c r="AR127" s="121" t="s">
        <v>87</v>
      </c>
      <c r="AT127" s="128" t="s">
        <v>79</v>
      </c>
      <c r="AU127" s="128" t="s">
        <v>80</v>
      </c>
      <c r="AY127" s="121" t="s">
        <v>248</v>
      </c>
      <c r="BK127" s="129">
        <f>BK128+BK179</f>
        <v>0</v>
      </c>
    </row>
    <row r="128" spans="2:63" s="10" customFormat="1" ht="22.9" customHeight="1">
      <c r="B128" s="120"/>
      <c r="D128" s="121" t="s">
        <v>79</v>
      </c>
      <c r="E128" s="155" t="s">
        <v>449</v>
      </c>
      <c r="F128" s="155" t="s">
        <v>2402</v>
      </c>
      <c r="I128" s="123"/>
      <c r="J128" s="156">
        <f>BK128</f>
        <v>0</v>
      </c>
      <c r="L128" s="120"/>
      <c r="M128" s="125"/>
      <c r="P128" s="126">
        <f>SUM(P129:P178)</f>
        <v>0</v>
      </c>
      <c r="R128" s="126">
        <f>SUM(R129:R178)</f>
        <v>63.587880820000002</v>
      </c>
      <c r="T128" s="127">
        <f>SUM(T129:T178)</f>
        <v>0</v>
      </c>
      <c r="AR128" s="121" t="s">
        <v>87</v>
      </c>
      <c r="AT128" s="128" t="s">
        <v>79</v>
      </c>
      <c r="AU128" s="128" t="s">
        <v>87</v>
      </c>
      <c r="AY128" s="121" t="s">
        <v>248</v>
      </c>
      <c r="BK128" s="129">
        <f>SUM(BK129:BK178)</f>
        <v>0</v>
      </c>
    </row>
    <row r="129" spans="2:65" s="1" customFormat="1" ht="33" customHeight="1">
      <c r="B129" s="32"/>
      <c r="C129" s="130" t="s">
        <v>87</v>
      </c>
      <c r="D129" s="130" t="s">
        <v>249</v>
      </c>
      <c r="E129" s="131" t="s">
        <v>2403</v>
      </c>
      <c r="F129" s="132" t="s">
        <v>2404</v>
      </c>
      <c r="G129" s="133" t="s">
        <v>1671</v>
      </c>
      <c r="H129" s="134">
        <v>17.059000000000001</v>
      </c>
      <c r="I129" s="135"/>
      <c r="J129" s="136">
        <f>ROUND(I129*H129,2)</f>
        <v>0</v>
      </c>
      <c r="K129" s="132" t="s">
        <v>1663</v>
      </c>
      <c r="L129" s="32"/>
      <c r="M129" s="137" t="s">
        <v>1</v>
      </c>
      <c r="N129" s="138" t="s">
        <v>45</v>
      </c>
      <c r="P129" s="139">
        <f>O129*H129</f>
        <v>0</v>
      </c>
      <c r="Q129" s="139">
        <v>2.5143</v>
      </c>
      <c r="R129" s="139">
        <f>Q129*H129</f>
        <v>42.891443700000004</v>
      </c>
      <c r="S129" s="139">
        <v>0</v>
      </c>
      <c r="T129" s="140">
        <f>S129*H129</f>
        <v>0</v>
      </c>
      <c r="AR129" s="141" t="s">
        <v>264</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264</v>
      </c>
      <c r="BM129" s="141" t="s">
        <v>2405</v>
      </c>
    </row>
    <row r="130" spans="2:65" s="1" customFormat="1" ht="19.5">
      <c r="B130" s="32"/>
      <c r="D130" s="143" t="s">
        <v>255</v>
      </c>
      <c r="F130" s="144" t="s">
        <v>2406</v>
      </c>
      <c r="I130" s="145"/>
      <c r="L130" s="32"/>
      <c r="M130" s="146"/>
      <c r="T130" s="56"/>
      <c r="AT130" s="17" t="s">
        <v>255</v>
      </c>
      <c r="AU130" s="17" t="s">
        <v>89</v>
      </c>
    </row>
    <row r="131" spans="2:65" s="12" customFormat="1">
      <c r="B131" s="161"/>
      <c r="D131" s="143" t="s">
        <v>1665</v>
      </c>
      <c r="E131" s="162" t="s">
        <v>1</v>
      </c>
      <c r="F131" s="163" t="s">
        <v>2407</v>
      </c>
      <c r="H131" s="162" t="s">
        <v>1</v>
      </c>
      <c r="I131" s="164"/>
      <c r="L131" s="161"/>
      <c r="M131" s="165"/>
      <c r="T131" s="166"/>
      <c r="AT131" s="162" t="s">
        <v>1665</v>
      </c>
      <c r="AU131" s="162" t="s">
        <v>89</v>
      </c>
      <c r="AV131" s="12" t="s">
        <v>87</v>
      </c>
      <c r="AW131" s="12" t="s">
        <v>36</v>
      </c>
      <c r="AX131" s="12" t="s">
        <v>80</v>
      </c>
      <c r="AY131" s="162" t="s">
        <v>248</v>
      </c>
    </row>
    <row r="132" spans="2:65" s="12" customFormat="1">
      <c r="B132" s="161"/>
      <c r="D132" s="143" t="s">
        <v>1665</v>
      </c>
      <c r="E132" s="162" t="s">
        <v>1</v>
      </c>
      <c r="F132" s="163" t="s">
        <v>2408</v>
      </c>
      <c r="H132" s="162" t="s">
        <v>1</v>
      </c>
      <c r="I132" s="164"/>
      <c r="L132" s="161"/>
      <c r="M132" s="165"/>
      <c r="T132" s="166"/>
      <c r="AT132" s="162" t="s">
        <v>1665</v>
      </c>
      <c r="AU132" s="162" t="s">
        <v>89</v>
      </c>
      <c r="AV132" s="12" t="s">
        <v>87</v>
      </c>
      <c r="AW132" s="12" t="s">
        <v>36</v>
      </c>
      <c r="AX132" s="12" t="s">
        <v>80</v>
      </c>
      <c r="AY132" s="162" t="s">
        <v>248</v>
      </c>
    </row>
    <row r="133" spans="2:65" s="13" customFormat="1" ht="22.5">
      <c r="B133" s="167"/>
      <c r="D133" s="143" t="s">
        <v>1665</v>
      </c>
      <c r="E133" s="168" t="s">
        <v>1</v>
      </c>
      <c r="F133" s="169" t="s">
        <v>2409</v>
      </c>
      <c r="H133" s="170">
        <v>14.579000000000001</v>
      </c>
      <c r="I133" s="171"/>
      <c r="L133" s="167"/>
      <c r="M133" s="172"/>
      <c r="T133" s="173"/>
      <c r="AT133" s="168" t="s">
        <v>1665</v>
      </c>
      <c r="AU133" s="168" t="s">
        <v>89</v>
      </c>
      <c r="AV133" s="13" t="s">
        <v>89</v>
      </c>
      <c r="AW133" s="13" t="s">
        <v>36</v>
      </c>
      <c r="AX133" s="13" t="s">
        <v>80</v>
      </c>
      <c r="AY133" s="168" t="s">
        <v>248</v>
      </c>
    </row>
    <row r="134" spans="2:65" s="12" customFormat="1">
      <c r="B134" s="161"/>
      <c r="D134" s="143" t="s">
        <v>1665</v>
      </c>
      <c r="E134" s="162" t="s">
        <v>1</v>
      </c>
      <c r="F134" s="163" t="s">
        <v>2410</v>
      </c>
      <c r="H134" s="162" t="s">
        <v>1</v>
      </c>
      <c r="I134" s="164"/>
      <c r="L134" s="161"/>
      <c r="M134" s="165"/>
      <c r="T134" s="166"/>
      <c r="AT134" s="162" t="s">
        <v>1665</v>
      </c>
      <c r="AU134" s="162" t="s">
        <v>89</v>
      </c>
      <c r="AV134" s="12" t="s">
        <v>87</v>
      </c>
      <c r="AW134" s="12" t="s">
        <v>36</v>
      </c>
      <c r="AX134" s="12" t="s">
        <v>80</v>
      </c>
      <c r="AY134" s="162" t="s">
        <v>248</v>
      </c>
    </row>
    <row r="135" spans="2:65" s="12" customFormat="1">
      <c r="B135" s="161"/>
      <c r="D135" s="143" t="s">
        <v>1665</v>
      </c>
      <c r="E135" s="162" t="s">
        <v>1</v>
      </c>
      <c r="F135" s="163" t="s">
        <v>2411</v>
      </c>
      <c r="H135" s="162" t="s">
        <v>1</v>
      </c>
      <c r="I135" s="164"/>
      <c r="L135" s="161"/>
      <c r="M135" s="165"/>
      <c r="T135" s="166"/>
      <c r="AT135" s="162" t="s">
        <v>1665</v>
      </c>
      <c r="AU135" s="162" t="s">
        <v>89</v>
      </c>
      <c r="AV135" s="12" t="s">
        <v>87</v>
      </c>
      <c r="AW135" s="12" t="s">
        <v>36</v>
      </c>
      <c r="AX135" s="12" t="s">
        <v>80</v>
      </c>
      <c r="AY135" s="162" t="s">
        <v>248</v>
      </c>
    </row>
    <row r="136" spans="2:65" s="13" customFormat="1">
      <c r="B136" s="167"/>
      <c r="D136" s="143" t="s">
        <v>1665</v>
      </c>
      <c r="E136" s="168" t="s">
        <v>1</v>
      </c>
      <c r="F136" s="169" t="s">
        <v>2412</v>
      </c>
      <c r="H136" s="170">
        <v>1.7989999999999999</v>
      </c>
      <c r="I136" s="171"/>
      <c r="L136" s="167"/>
      <c r="M136" s="172"/>
      <c r="T136" s="173"/>
      <c r="AT136" s="168" t="s">
        <v>1665</v>
      </c>
      <c r="AU136" s="168" t="s">
        <v>89</v>
      </c>
      <c r="AV136" s="13" t="s">
        <v>89</v>
      </c>
      <c r="AW136" s="13" t="s">
        <v>36</v>
      </c>
      <c r="AX136" s="13" t="s">
        <v>80</v>
      </c>
      <c r="AY136" s="168" t="s">
        <v>248</v>
      </c>
    </row>
    <row r="137" spans="2:65" s="12" customFormat="1">
      <c r="B137" s="161"/>
      <c r="D137" s="143" t="s">
        <v>1665</v>
      </c>
      <c r="E137" s="162" t="s">
        <v>1</v>
      </c>
      <c r="F137" s="163" t="s">
        <v>1679</v>
      </c>
      <c r="H137" s="162" t="s">
        <v>1</v>
      </c>
      <c r="I137" s="164"/>
      <c r="L137" s="161"/>
      <c r="M137" s="165"/>
      <c r="T137" s="166"/>
      <c r="AT137" s="162" t="s">
        <v>1665</v>
      </c>
      <c r="AU137" s="162" t="s">
        <v>89</v>
      </c>
      <c r="AV137" s="12" t="s">
        <v>87</v>
      </c>
      <c r="AW137" s="12" t="s">
        <v>36</v>
      </c>
      <c r="AX137" s="12" t="s">
        <v>80</v>
      </c>
      <c r="AY137" s="162" t="s">
        <v>248</v>
      </c>
    </row>
    <row r="138" spans="2:65" s="13" customFormat="1" ht="22.5">
      <c r="B138" s="167"/>
      <c r="D138" s="143" t="s">
        <v>1665</v>
      </c>
      <c r="E138" s="168" t="s">
        <v>1</v>
      </c>
      <c r="F138" s="169" t="s">
        <v>2413</v>
      </c>
      <c r="H138" s="170">
        <v>0.68100000000000005</v>
      </c>
      <c r="I138" s="171"/>
      <c r="L138" s="167"/>
      <c r="M138" s="172"/>
      <c r="T138" s="173"/>
      <c r="AT138" s="168" t="s">
        <v>1665</v>
      </c>
      <c r="AU138" s="168" t="s">
        <v>89</v>
      </c>
      <c r="AV138" s="13" t="s">
        <v>89</v>
      </c>
      <c r="AW138" s="13" t="s">
        <v>36</v>
      </c>
      <c r="AX138" s="13" t="s">
        <v>80</v>
      </c>
      <c r="AY138" s="168" t="s">
        <v>248</v>
      </c>
    </row>
    <row r="139" spans="2:65" s="14" customFormat="1">
      <c r="B139" s="174"/>
      <c r="D139" s="143" t="s">
        <v>1665</v>
      </c>
      <c r="E139" s="175" t="s">
        <v>1</v>
      </c>
      <c r="F139" s="176" t="s">
        <v>1668</v>
      </c>
      <c r="H139" s="177">
        <v>17.059000000000001</v>
      </c>
      <c r="I139" s="178"/>
      <c r="L139" s="174"/>
      <c r="M139" s="179"/>
      <c r="T139" s="180"/>
      <c r="AT139" s="175" t="s">
        <v>1665</v>
      </c>
      <c r="AU139" s="175" t="s">
        <v>89</v>
      </c>
      <c r="AV139" s="14" t="s">
        <v>264</v>
      </c>
      <c r="AW139" s="14" t="s">
        <v>36</v>
      </c>
      <c r="AX139" s="14" t="s">
        <v>87</v>
      </c>
      <c r="AY139" s="175" t="s">
        <v>248</v>
      </c>
    </row>
    <row r="140" spans="2:65" s="1" customFormat="1" ht="33" customHeight="1">
      <c r="B140" s="32"/>
      <c r="C140" s="130" t="s">
        <v>89</v>
      </c>
      <c r="D140" s="130" t="s">
        <v>249</v>
      </c>
      <c r="E140" s="131" t="s">
        <v>2414</v>
      </c>
      <c r="F140" s="132" t="s">
        <v>2415</v>
      </c>
      <c r="G140" s="133" t="s">
        <v>1671</v>
      </c>
      <c r="H140" s="134">
        <v>7.6559999999999997</v>
      </c>
      <c r="I140" s="135"/>
      <c r="J140" s="136">
        <f>ROUND(I140*H140,2)</f>
        <v>0</v>
      </c>
      <c r="K140" s="132" t="s">
        <v>1663</v>
      </c>
      <c r="L140" s="32"/>
      <c r="M140" s="137" t="s">
        <v>1</v>
      </c>
      <c r="N140" s="138" t="s">
        <v>45</v>
      </c>
      <c r="P140" s="139">
        <f>O140*H140</f>
        <v>0</v>
      </c>
      <c r="Q140" s="139">
        <v>2.5023499999999999</v>
      </c>
      <c r="R140" s="139">
        <f>Q140*H140</f>
        <v>19.157991599999999</v>
      </c>
      <c r="S140" s="139">
        <v>0</v>
      </c>
      <c r="T140" s="140">
        <f>S140*H140</f>
        <v>0</v>
      </c>
      <c r="AR140" s="141" t="s">
        <v>264</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264</v>
      </c>
      <c r="BM140" s="141" t="s">
        <v>2416</v>
      </c>
    </row>
    <row r="141" spans="2:65" s="12" customFormat="1">
      <c r="B141" s="161"/>
      <c r="D141" s="143" t="s">
        <v>1665</v>
      </c>
      <c r="E141" s="162" t="s">
        <v>1</v>
      </c>
      <c r="F141" s="163" t="s">
        <v>1679</v>
      </c>
      <c r="H141" s="162" t="s">
        <v>1</v>
      </c>
      <c r="I141" s="164"/>
      <c r="L141" s="161"/>
      <c r="M141" s="165"/>
      <c r="T141" s="166"/>
      <c r="AT141" s="162" t="s">
        <v>1665</v>
      </c>
      <c r="AU141" s="162" t="s">
        <v>89</v>
      </c>
      <c r="AV141" s="12" t="s">
        <v>87</v>
      </c>
      <c r="AW141" s="12" t="s">
        <v>36</v>
      </c>
      <c r="AX141" s="12" t="s">
        <v>80</v>
      </c>
      <c r="AY141" s="162" t="s">
        <v>248</v>
      </c>
    </row>
    <row r="142" spans="2:65" s="13" customFormat="1" ht="33.75">
      <c r="B142" s="167"/>
      <c r="D142" s="143" t="s">
        <v>1665</v>
      </c>
      <c r="E142" s="168" t="s">
        <v>1</v>
      </c>
      <c r="F142" s="169" t="s">
        <v>2417</v>
      </c>
      <c r="H142" s="170">
        <v>7.6559999999999997</v>
      </c>
      <c r="I142" s="171"/>
      <c r="L142" s="167"/>
      <c r="M142" s="172"/>
      <c r="T142" s="173"/>
      <c r="AT142" s="168" t="s">
        <v>1665</v>
      </c>
      <c r="AU142" s="168" t="s">
        <v>89</v>
      </c>
      <c r="AV142" s="13" t="s">
        <v>89</v>
      </c>
      <c r="AW142" s="13" t="s">
        <v>36</v>
      </c>
      <c r="AX142" s="13" t="s">
        <v>80</v>
      </c>
      <c r="AY142" s="168" t="s">
        <v>248</v>
      </c>
    </row>
    <row r="143" spans="2:65" s="14" customFormat="1">
      <c r="B143" s="174"/>
      <c r="D143" s="143" t="s">
        <v>1665</v>
      </c>
      <c r="E143" s="175" t="s">
        <v>1</v>
      </c>
      <c r="F143" s="176" t="s">
        <v>1668</v>
      </c>
      <c r="H143" s="177">
        <v>7.6559999999999997</v>
      </c>
      <c r="I143" s="178"/>
      <c r="L143" s="174"/>
      <c r="M143" s="179"/>
      <c r="T143" s="180"/>
      <c r="AT143" s="175" t="s">
        <v>1665</v>
      </c>
      <c r="AU143" s="175" t="s">
        <v>89</v>
      </c>
      <c r="AV143" s="14" t="s">
        <v>264</v>
      </c>
      <c r="AW143" s="14" t="s">
        <v>36</v>
      </c>
      <c r="AX143" s="14" t="s">
        <v>87</v>
      </c>
      <c r="AY143" s="175" t="s">
        <v>248</v>
      </c>
    </row>
    <row r="144" spans="2:65" s="1" customFormat="1" ht="33" customHeight="1">
      <c r="B144" s="32"/>
      <c r="C144" s="130" t="s">
        <v>247</v>
      </c>
      <c r="D144" s="130" t="s">
        <v>249</v>
      </c>
      <c r="E144" s="131" t="s">
        <v>2418</v>
      </c>
      <c r="F144" s="132" t="s">
        <v>2419</v>
      </c>
      <c r="G144" s="133" t="s">
        <v>1662</v>
      </c>
      <c r="H144" s="134">
        <v>97.680999999999997</v>
      </c>
      <c r="I144" s="135"/>
      <c r="J144" s="136">
        <f>ROUND(I144*H144,2)</f>
        <v>0</v>
      </c>
      <c r="K144" s="132" t="s">
        <v>1663</v>
      </c>
      <c r="L144" s="32"/>
      <c r="M144" s="137" t="s">
        <v>1</v>
      </c>
      <c r="N144" s="138" t="s">
        <v>45</v>
      </c>
      <c r="P144" s="139">
        <f>O144*H144</f>
        <v>0</v>
      </c>
      <c r="Q144" s="139">
        <v>1.6199999999999999E-3</v>
      </c>
      <c r="R144" s="139">
        <f>Q144*H144</f>
        <v>0.15824321999999999</v>
      </c>
      <c r="S144" s="139">
        <v>0</v>
      </c>
      <c r="T144" s="140">
        <f>S144*H144</f>
        <v>0</v>
      </c>
      <c r="AR144" s="141" t="s">
        <v>264</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264</v>
      </c>
      <c r="BM144" s="141" t="s">
        <v>2420</v>
      </c>
    </row>
    <row r="145" spans="2:65" s="13" customFormat="1" ht="33.75">
      <c r="B145" s="167"/>
      <c r="D145" s="143" t="s">
        <v>1665</v>
      </c>
      <c r="E145" s="168" t="s">
        <v>1</v>
      </c>
      <c r="F145" s="169" t="s">
        <v>2421</v>
      </c>
      <c r="H145" s="170">
        <v>64.168000000000006</v>
      </c>
      <c r="I145" s="171"/>
      <c r="L145" s="167"/>
      <c r="M145" s="172"/>
      <c r="T145" s="173"/>
      <c r="AT145" s="168" t="s">
        <v>1665</v>
      </c>
      <c r="AU145" s="168" t="s">
        <v>89</v>
      </c>
      <c r="AV145" s="13" t="s">
        <v>89</v>
      </c>
      <c r="AW145" s="13" t="s">
        <v>36</v>
      </c>
      <c r="AX145" s="13" t="s">
        <v>80</v>
      </c>
      <c r="AY145" s="168" t="s">
        <v>248</v>
      </c>
    </row>
    <row r="146" spans="2:65" s="13" customFormat="1">
      <c r="B146" s="167"/>
      <c r="D146" s="143" t="s">
        <v>1665</v>
      </c>
      <c r="E146" s="168" t="s">
        <v>1</v>
      </c>
      <c r="F146" s="169" t="s">
        <v>2422</v>
      </c>
      <c r="H146" s="170">
        <v>3.456</v>
      </c>
      <c r="I146" s="171"/>
      <c r="L146" s="167"/>
      <c r="M146" s="172"/>
      <c r="T146" s="173"/>
      <c r="AT146" s="168" t="s">
        <v>1665</v>
      </c>
      <c r="AU146" s="168" t="s">
        <v>89</v>
      </c>
      <c r="AV146" s="13" t="s">
        <v>89</v>
      </c>
      <c r="AW146" s="13" t="s">
        <v>36</v>
      </c>
      <c r="AX146" s="13" t="s">
        <v>80</v>
      </c>
      <c r="AY146" s="168" t="s">
        <v>248</v>
      </c>
    </row>
    <row r="147" spans="2:65" s="13" customFormat="1" ht="22.5">
      <c r="B147" s="167"/>
      <c r="D147" s="143" t="s">
        <v>1665</v>
      </c>
      <c r="E147" s="168" t="s">
        <v>1</v>
      </c>
      <c r="F147" s="169" t="s">
        <v>2423</v>
      </c>
      <c r="H147" s="170">
        <v>25.52</v>
      </c>
      <c r="I147" s="171"/>
      <c r="L147" s="167"/>
      <c r="M147" s="172"/>
      <c r="T147" s="173"/>
      <c r="AT147" s="168" t="s">
        <v>1665</v>
      </c>
      <c r="AU147" s="168" t="s">
        <v>89</v>
      </c>
      <c r="AV147" s="13" t="s">
        <v>89</v>
      </c>
      <c r="AW147" s="13" t="s">
        <v>36</v>
      </c>
      <c r="AX147" s="13" t="s">
        <v>80</v>
      </c>
      <c r="AY147" s="168" t="s">
        <v>248</v>
      </c>
    </row>
    <row r="148" spans="2:65" s="13" customFormat="1" ht="22.5">
      <c r="B148" s="167"/>
      <c r="D148" s="143" t="s">
        <v>1665</v>
      </c>
      <c r="E148" s="168" t="s">
        <v>1</v>
      </c>
      <c r="F148" s="169" t="s">
        <v>2424</v>
      </c>
      <c r="H148" s="170">
        <v>4.5369999999999999</v>
      </c>
      <c r="I148" s="171"/>
      <c r="L148" s="167"/>
      <c r="M148" s="172"/>
      <c r="T148" s="173"/>
      <c r="AT148" s="168" t="s">
        <v>1665</v>
      </c>
      <c r="AU148" s="168" t="s">
        <v>89</v>
      </c>
      <c r="AV148" s="13" t="s">
        <v>89</v>
      </c>
      <c r="AW148" s="13" t="s">
        <v>36</v>
      </c>
      <c r="AX148" s="13" t="s">
        <v>80</v>
      </c>
      <c r="AY148" s="168" t="s">
        <v>248</v>
      </c>
    </row>
    <row r="149" spans="2:65" s="14" customFormat="1">
      <c r="B149" s="174"/>
      <c r="D149" s="143" t="s">
        <v>1665</v>
      </c>
      <c r="E149" s="175" t="s">
        <v>1</v>
      </c>
      <c r="F149" s="176" t="s">
        <v>1668</v>
      </c>
      <c r="H149" s="177">
        <v>97.680999999999997</v>
      </c>
      <c r="I149" s="178"/>
      <c r="L149" s="174"/>
      <c r="M149" s="179"/>
      <c r="T149" s="180"/>
      <c r="AT149" s="175" t="s">
        <v>1665</v>
      </c>
      <c r="AU149" s="175" t="s">
        <v>89</v>
      </c>
      <c r="AV149" s="14" t="s">
        <v>264</v>
      </c>
      <c r="AW149" s="14" t="s">
        <v>36</v>
      </c>
      <c r="AX149" s="14" t="s">
        <v>87</v>
      </c>
      <c r="AY149" s="175" t="s">
        <v>248</v>
      </c>
    </row>
    <row r="150" spans="2:65" s="1" customFormat="1" ht="33" customHeight="1">
      <c r="B150" s="32"/>
      <c r="C150" s="130" t="s">
        <v>264</v>
      </c>
      <c r="D150" s="130" t="s">
        <v>249</v>
      </c>
      <c r="E150" s="131" t="s">
        <v>2425</v>
      </c>
      <c r="F150" s="132" t="s">
        <v>2426</v>
      </c>
      <c r="G150" s="133" t="s">
        <v>1662</v>
      </c>
      <c r="H150" s="134">
        <v>97.680999999999997</v>
      </c>
      <c r="I150" s="135"/>
      <c r="J150" s="136">
        <f>ROUND(I150*H150,2)</f>
        <v>0</v>
      </c>
      <c r="K150" s="132" t="s">
        <v>1663</v>
      </c>
      <c r="L150" s="32"/>
      <c r="M150" s="137" t="s">
        <v>1</v>
      </c>
      <c r="N150" s="138" t="s">
        <v>45</v>
      </c>
      <c r="P150" s="139">
        <f>O150*H150</f>
        <v>0</v>
      </c>
      <c r="Q150" s="139">
        <v>0</v>
      </c>
      <c r="R150" s="139">
        <f>Q150*H150</f>
        <v>0</v>
      </c>
      <c r="S150" s="139">
        <v>0</v>
      </c>
      <c r="T150" s="140">
        <f>S150*H150</f>
        <v>0</v>
      </c>
      <c r="AR150" s="141" t="s">
        <v>264</v>
      </c>
      <c r="AT150" s="141" t="s">
        <v>249</v>
      </c>
      <c r="AU150" s="141" t="s">
        <v>89</v>
      </c>
      <c r="AY150" s="17" t="s">
        <v>248</v>
      </c>
      <c r="BE150" s="142">
        <f>IF(N150="základní",J150,0)</f>
        <v>0</v>
      </c>
      <c r="BF150" s="142">
        <f>IF(N150="snížená",J150,0)</f>
        <v>0</v>
      </c>
      <c r="BG150" s="142">
        <f>IF(N150="zákl. přenesená",J150,0)</f>
        <v>0</v>
      </c>
      <c r="BH150" s="142">
        <f>IF(N150="sníž. přenesená",J150,0)</f>
        <v>0</v>
      </c>
      <c r="BI150" s="142">
        <f>IF(N150="nulová",J150,0)</f>
        <v>0</v>
      </c>
      <c r="BJ150" s="17" t="s">
        <v>87</v>
      </c>
      <c r="BK150" s="142">
        <f>ROUND(I150*H150,2)</f>
        <v>0</v>
      </c>
      <c r="BL150" s="17" t="s">
        <v>264</v>
      </c>
      <c r="BM150" s="141" t="s">
        <v>2427</v>
      </c>
    </row>
    <row r="151" spans="2:65" s="13" customFormat="1" ht="33.75">
      <c r="B151" s="167"/>
      <c r="D151" s="143" t="s">
        <v>1665</v>
      </c>
      <c r="E151" s="168" t="s">
        <v>1</v>
      </c>
      <c r="F151" s="169" t="s">
        <v>2421</v>
      </c>
      <c r="H151" s="170">
        <v>64.168000000000006</v>
      </c>
      <c r="I151" s="171"/>
      <c r="L151" s="167"/>
      <c r="M151" s="172"/>
      <c r="T151" s="173"/>
      <c r="AT151" s="168" t="s">
        <v>1665</v>
      </c>
      <c r="AU151" s="168" t="s">
        <v>89</v>
      </c>
      <c r="AV151" s="13" t="s">
        <v>89</v>
      </c>
      <c r="AW151" s="13" t="s">
        <v>36</v>
      </c>
      <c r="AX151" s="13" t="s">
        <v>80</v>
      </c>
      <c r="AY151" s="168" t="s">
        <v>248</v>
      </c>
    </row>
    <row r="152" spans="2:65" s="13" customFormat="1">
      <c r="B152" s="167"/>
      <c r="D152" s="143" t="s">
        <v>1665</v>
      </c>
      <c r="E152" s="168" t="s">
        <v>1</v>
      </c>
      <c r="F152" s="169" t="s">
        <v>2422</v>
      </c>
      <c r="H152" s="170">
        <v>3.456</v>
      </c>
      <c r="I152" s="171"/>
      <c r="L152" s="167"/>
      <c r="M152" s="172"/>
      <c r="T152" s="173"/>
      <c r="AT152" s="168" t="s">
        <v>1665</v>
      </c>
      <c r="AU152" s="168" t="s">
        <v>89</v>
      </c>
      <c r="AV152" s="13" t="s">
        <v>89</v>
      </c>
      <c r="AW152" s="13" t="s">
        <v>36</v>
      </c>
      <c r="AX152" s="13" t="s">
        <v>80</v>
      </c>
      <c r="AY152" s="168" t="s">
        <v>248</v>
      </c>
    </row>
    <row r="153" spans="2:65" s="13" customFormat="1" ht="22.5">
      <c r="B153" s="167"/>
      <c r="D153" s="143" t="s">
        <v>1665</v>
      </c>
      <c r="E153" s="168" t="s">
        <v>1</v>
      </c>
      <c r="F153" s="169" t="s">
        <v>2423</v>
      </c>
      <c r="H153" s="170">
        <v>25.52</v>
      </c>
      <c r="I153" s="171"/>
      <c r="L153" s="167"/>
      <c r="M153" s="172"/>
      <c r="T153" s="173"/>
      <c r="AT153" s="168" t="s">
        <v>1665</v>
      </c>
      <c r="AU153" s="168" t="s">
        <v>89</v>
      </c>
      <c r="AV153" s="13" t="s">
        <v>89</v>
      </c>
      <c r="AW153" s="13" t="s">
        <v>36</v>
      </c>
      <c r="AX153" s="13" t="s">
        <v>80</v>
      </c>
      <c r="AY153" s="168" t="s">
        <v>248</v>
      </c>
    </row>
    <row r="154" spans="2:65" s="13" customFormat="1" ht="22.5">
      <c r="B154" s="167"/>
      <c r="D154" s="143" t="s">
        <v>1665</v>
      </c>
      <c r="E154" s="168" t="s">
        <v>1</v>
      </c>
      <c r="F154" s="169" t="s">
        <v>2424</v>
      </c>
      <c r="H154" s="170">
        <v>4.5369999999999999</v>
      </c>
      <c r="I154" s="171"/>
      <c r="L154" s="167"/>
      <c r="M154" s="172"/>
      <c r="T154" s="173"/>
      <c r="AT154" s="168" t="s">
        <v>1665</v>
      </c>
      <c r="AU154" s="168" t="s">
        <v>89</v>
      </c>
      <c r="AV154" s="13" t="s">
        <v>89</v>
      </c>
      <c r="AW154" s="13" t="s">
        <v>36</v>
      </c>
      <c r="AX154" s="13" t="s">
        <v>80</v>
      </c>
      <c r="AY154" s="168" t="s">
        <v>248</v>
      </c>
    </row>
    <row r="155" spans="2:65" s="14" customFormat="1">
      <c r="B155" s="174"/>
      <c r="D155" s="143" t="s">
        <v>1665</v>
      </c>
      <c r="E155" s="175" t="s">
        <v>1</v>
      </c>
      <c r="F155" s="176" t="s">
        <v>1668</v>
      </c>
      <c r="H155" s="177">
        <v>97.680999999999997</v>
      </c>
      <c r="I155" s="178"/>
      <c r="L155" s="174"/>
      <c r="M155" s="179"/>
      <c r="T155" s="180"/>
      <c r="AT155" s="175" t="s">
        <v>1665</v>
      </c>
      <c r="AU155" s="175" t="s">
        <v>89</v>
      </c>
      <c r="AV155" s="14" t="s">
        <v>264</v>
      </c>
      <c r="AW155" s="14" t="s">
        <v>36</v>
      </c>
      <c r="AX155" s="14" t="s">
        <v>87</v>
      </c>
      <c r="AY155" s="175" t="s">
        <v>248</v>
      </c>
    </row>
    <row r="156" spans="2:65" s="1" customFormat="1" ht="24.2" customHeight="1">
      <c r="B156" s="32"/>
      <c r="C156" s="130" t="s">
        <v>269</v>
      </c>
      <c r="D156" s="130" t="s">
        <v>249</v>
      </c>
      <c r="E156" s="131" t="s">
        <v>2428</v>
      </c>
      <c r="F156" s="132" t="s">
        <v>2429</v>
      </c>
      <c r="G156" s="133" t="s">
        <v>1662</v>
      </c>
      <c r="H156" s="134">
        <v>64.168000000000006</v>
      </c>
      <c r="I156" s="135"/>
      <c r="J156" s="136">
        <f>ROUND(I156*H156,2)</f>
        <v>0</v>
      </c>
      <c r="K156" s="132" t="s">
        <v>1663</v>
      </c>
      <c r="L156" s="32"/>
      <c r="M156" s="137" t="s">
        <v>1</v>
      </c>
      <c r="N156" s="138" t="s">
        <v>45</v>
      </c>
      <c r="P156" s="139">
        <f>O156*H156</f>
        <v>0</v>
      </c>
      <c r="Q156" s="139">
        <v>2.5000000000000001E-3</v>
      </c>
      <c r="R156" s="139">
        <f>Q156*H156</f>
        <v>0.16042000000000001</v>
      </c>
      <c r="S156" s="139">
        <v>0</v>
      </c>
      <c r="T156" s="140">
        <f>S156*H156</f>
        <v>0</v>
      </c>
      <c r="AR156" s="141" t="s">
        <v>264</v>
      </c>
      <c r="AT156" s="141" t="s">
        <v>249</v>
      </c>
      <c r="AU156" s="141" t="s">
        <v>89</v>
      </c>
      <c r="AY156" s="17" t="s">
        <v>248</v>
      </c>
      <c r="BE156" s="142">
        <f>IF(N156="základní",J156,0)</f>
        <v>0</v>
      </c>
      <c r="BF156" s="142">
        <f>IF(N156="snížená",J156,0)</f>
        <v>0</v>
      </c>
      <c r="BG156" s="142">
        <f>IF(N156="zákl. přenesená",J156,0)</f>
        <v>0</v>
      </c>
      <c r="BH156" s="142">
        <f>IF(N156="sníž. přenesená",J156,0)</f>
        <v>0</v>
      </c>
      <c r="BI156" s="142">
        <f>IF(N156="nulová",J156,0)</f>
        <v>0</v>
      </c>
      <c r="BJ156" s="17" t="s">
        <v>87</v>
      </c>
      <c r="BK156" s="142">
        <f>ROUND(I156*H156,2)</f>
        <v>0</v>
      </c>
      <c r="BL156" s="17" t="s">
        <v>264</v>
      </c>
      <c r="BM156" s="141" t="s">
        <v>2430</v>
      </c>
    </row>
    <row r="157" spans="2:65" s="1" customFormat="1" ht="29.25">
      <c r="B157" s="32"/>
      <c r="D157" s="143" t="s">
        <v>255</v>
      </c>
      <c r="F157" s="144" t="s">
        <v>2431</v>
      </c>
      <c r="I157" s="145"/>
      <c r="L157" s="32"/>
      <c r="M157" s="146"/>
      <c r="T157" s="56"/>
      <c r="AT157" s="17" t="s">
        <v>255</v>
      </c>
      <c r="AU157" s="17" t="s">
        <v>89</v>
      </c>
    </row>
    <row r="158" spans="2:65" s="13" customFormat="1" ht="33.75">
      <c r="B158" s="167"/>
      <c r="D158" s="143" t="s">
        <v>1665</v>
      </c>
      <c r="E158" s="168" t="s">
        <v>1</v>
      </c>
      <c r="F158" s="169" t="s">
        <v>2421</v>
      </c>
      <c r="H158" s="170">
        <v>64.168000000000006</v>
      </c>
      <c r="I158" s="171"/>
      <c r="L158" s="167"/>
      <c r="M158" s="172"/>
      <c r="T158" s="173"/>
      <c r="AT158" s="168" t="s">
        <v>1665</v>
      </c>
      <c r="AU158" s="168" t="s">
        <v>89</v>
      </c>
      <c r="AV158" s="13" t="s">
        <v>89</v>
      </c>
      <c r="AW158" s="13" t="s">
        <v>36</v>
      </c>
      <c r="AX158" s="13" t="s">
        <v>80</v>
      </c>
      <c r="AY158" s="168" t="s">
        <v>248</v>
      </c>
    </row>
    <row r="159" spans="2:65" s="14" customFormat="1">
      <c r="B159" s="174"/>
      <c r="D159" s="143" t="s">
        <v>1665</v>
      </c>
      <c r="E159" s="175" t="s">
        <v>1</v>
      </c>
      <c r="F159" s="176" t="s">
        <v>1668</v>
      </c>
      <c r="H159" s="177">
        <v>64.168000000000006</v>
      </c>
      <c r="I159" s="178"/>
      <c r="L159" s="174"/>
      <c r="M159" s="179"/>
      <c r="T159" s="180"/>
      <c r="AT159" s="175" t="s">
        <v>1665</v>
      </c>
      <c r="AU159" s="175" t="s">
        <v>89</v>
      </c>
      <c r="AV159" s="14" t="s">
        <v>264</v>
      </c>
      <c r="AW159" s="14" t="s">
        <v>36</v>
      </c>
      <c r="AX159" s="14" t="s">
        <v>87</v>
      </c>
      <c r="AY159" s="175" t="s">
        <v>248</v>
      </c>
    </row>
    <row r="160" spans="2:65" s="1" customFormat="1" ht="24.2" customHeight="1">
      <c r="B160" s="32"/>
      <c r="C160" s="130" t="s">
        <v>274</v>
      </c>
      <c r="D160" s="130" t="s">
        <v>249</v>
      </c>
      <c r="E160" s="131" t="s">
        <v>2432</v>
      </c>
      <c r="F160" s="132" t="s">
        <v>2433</v>
      </c>
      <c r="G160" s="133" t="s">
        <v>1263</v>
      </c>
      <c r="H160" s="134">
        <v>1.0900000000000001</v>
      </c>
      <c r="I160" s="135"/>
      <c r="J160" s="136">
        <f>ROUND(I160*H160,2)</f>
        <v>0</v>
      </c>
      <c r="K160" s="132" t="s">
        <v>1663</v>
      </c>
      <c r="L160" s="32"/>
      <c r="M160" s="137" t="s">
        <v>1</v>
      </c>
      <c r="N160" s="138" t="s">
        <v>45</v>
      </c>
      <c r="P160" s="139">
        <f>O160*H160</f>
        <v>0</v>
      </c>
      <c r="Q160" s="139">
        <v>1.10907</v>
      </c>
      <c r="R160" s="139">
        <f>Q160*H160</f>
        <v>1.2088863000000001</v>
      </c>
      <c r="S160" s="139">
        <v>0</v>
      </c>
      <c r="T160" s="140">
        <f>S160*H160</f>
        <v>0</v>
      </c>
      <c r="AR160" s="141" t="s">
        <v>264</v>
      </c>
      <c r="AT160" s="141" t="s">
        <v>249</v>
      </c>
      <c r="AU160" s="141" t="s">
        <v>89</v>
      </c>
      <c r="AY160" s="17" t="s">
        <v>248</v>
      </c>
      <c r="BE160" s="142">
        <f>IF(N160="základní",J160,0)</f>
        <v>0</v>
      </c>
      <c r="BF160" s="142">
        <f>IF(N160="snížená",J160,0)</f>
        <v>0</v>
      </c>
      <c r="BG160" s="142">
        <f>IF(N160="zákl. přenesená",J160,0)</f>
        <v>0</v>
      </c>
      <c r="BH160" s="142">
        <f>IF(N160="sníž. přenesená",J160,0)</f>
        <v>0</v>
      </c>
      <c r="BI160" s="142">
        <f>IF(N160="nulová",J160,0)</f>
        <v>0</v>
      </c>
      <c r="BJ160" s="17" t="s">
        <v>87</v>
      </c>
      <c r="BK160" s="142">
        <f>ROUND(I160*H160,2)</f>
        <v>0</v>
      </c>
      <c r="BL160" s="17" t="s">
        <v>264</v>
      </c>
      <c r="BM160" s="141" t="s">
        <v>2434</v>
      </c>
    </row>
    <row r="161" spans="2:65" s="12" customFormat="1">
      <c r="B161" s="161"/>
      <c r="D161" s="143" t="s">
        <v>1665</v>
      </c>
      <c r="E161" s="162" t="s">
        <v>1</v>
      </c>
      <c r="F161" s="163" t="s">
        <v>2435</v>
      </c>
      <c r="H161" s="162" t="s">
        <v>1</v>
      </c>
      <c r="I161" s="164"/>
      <c r="L161" s="161"/>
      <c r="M161" s="165"/>
      <c r="T161" s="166"/>
      <c r="AT161" s="162" t="s">
        <v>1665</v>
      </c>
      <c r="AU161" s="162" t="s">
        <v>89</v>
      </c>
      <c r="AV161" s="12" t="s">
        <v>87</v>
      </c>
      <c r="AW161" s="12" t="s">
        <v>36</v>
      </c>
      <c r="AX161" s="12" t="s">
        <v>80</v>
      </c>
      <c r="AY161" s="162" t="s">
        <v>248</v>
      </c>
    </row>
    <row r="162" spans="2:65" s="13" customFormat="1">
      <c r="B162" s="167"/>
      <c r="D162" s="143" t="s">
        <v>1665</v>
      </c>
      <c r="E162" s="168" t="s">
        <v>1</v>
      </c>
      <c r="F162" s="169" t="s">
        <v>2436</v>
      </c>
      <c r="H162" s="170">
        <v>4.2000000000000003E-2</v>
      </c>
      <c r="I162" s="171"/>
      <c r="L162" s="167"/>
      <c r="M162" s="172"/>
      <c r="T162" s="173"/>
      <c r="AT162" s="168" t="s">
        <v>1665</v>
      </c>
      <c r="AU162" s="168" t="s">
        <v>89</v>
      </c>
      <c r="AV162" s="13" t="s">
        <v>89</v>
      </c>
      <c r="AW162" s="13" t="s">
        <v>36</v>
      </c>
      <c r="AX162" s="13" t="s">
        <v>80</v>
      </c>
      <c r="AY162" s="168" t="s">
        <v>248</v>
      </c>
    </row>
    <row r="163" spans="2:65" s="13" customFormat="1">
      <c r="B163" s="167"/>
      <c r="D163" s="143" t="s">
        <v>1665</v>
      </c>
      <c r="E163" s="168" t="s">
        <v>1</v>
      </c>
      <c r="F163" s="169" t="s">
        <v>2437</v>
      </c>
      <c r="H163" s="170">
        <v>0.59399999999999997</v>
      </c>
      <c r="I163" s="171"/>
      <c r="L163" s="167"/>
      <c r="M163" s="172"/>
      <c r="T163" s="173"/>
      <c r="AT163" s="168" t="s">
        <v>1665</v>
      </c>
      <c r="AU163" s="168" t="s">
        <v>89</v>
      </c>
      <c r="AV163" s="13" t="s">
        <v>89</v>
      </c>
      <c r="AW163" s="13" t="s">
        <v>36</v>
      </c>
      <c r="AX163" s="13" t="s">
        <v>80</v>
      </c>
      <c r="AY163" s="168" t="s">
        <v>248</v>
      </c>
    </row>
    <row r="164" spans="2:65" s="13" customFormat="1">
      <c r="B164" s="167"/>
      <c r="D164" s="143" t="s">
        <v>1665</v>
      </c>
      <c r="E164" s="168" t="s">
        <v>1</v>
      </c>
      <c r="F164" s="169" t="s">
        <v>2438</v>
      </c>
      <c r="H164" s="170">
        <v>7.3999999999999996E-2</v>
      </c>
      <c r="I164" s="171"/>
      <c r="L164" s="167"/>
      <c r="M164" s="172"/>
      <c r="T164" s="173"/>
      <c r="AT164" s="168" t="s">
        <v>1665</v>
      </c>
      <c r="AU164" s="168" t="s">
        <v>89</v>
      </c>
      <c r="AV164" s="13" t="s">
        <v>89</v>
      </c>
      <c r="AW164" s="13" t="s">
        <v>36</v>
      </c>
      <c r="AX164" s="13" t="s">
        <v>80</v>
      </c>
      <c r="AY164" s="168" t="s">
        <v>248</v>
      </c>
    </row>
    <row r="165" spans="2:65" s="12" customFormat="1">
      <c r="B165" s="161"/>
      <c r="D165" s="143" t="s">
        <v>1665</v>
      </c>
      <c r="E165" s="162" t="s">
        <v>1</v>
      </c>
      <c r="F165" s="163" t="s">
        <v>2367</v>
      </c>
      <c r="H165" s="162" t="s">
        <v>1</v>
      </c>
      <c r="I165" s="164"/>
      <c r="L165" s="161"/>
      <c r="M165" s="165"/>
      <c r="T165" s="166"/>
      <c r="AT165" s="162" t="s">
        <v>1665</v>
      </c>
      <c r="AU165" s="162" t="s">
        <v>89</v>
      </c>
      <c r="AV165" s="12" t="s">
        <v>87</v>
      </c>
      <c r="AW165" s="12" t="s">
        <v>36</v>
      </c>
      <c r="AX165" s="12" t="s">
        <v>80</v>
      </c>
      <c r="AY165" s="162" t="s">
        <v>248</v>
      </c>
    </row>
    <row r="166" spans="2:65" s="13" customFormat="1" ht="22.5">
      <c r="B166" s="167"/>
      <c r="D166" s="143" t="s">
        <v>1665</v>
      </c>
      <c r="E166" s="168" t="s">
        <v>1</v>
      </c>
      <c r="F166" s="169" t="s">
        <v>2439</v>
      </c>
      <c r="H166" s="170">
        <v>0.34499999999999997</v>
      </c>
      <c r="I166" s="171"/>
      <c r="L166" s="167"/>
      <c r="M166" s="172"/>
      <c r="T166" s="173"/>
      <c r="AT166" s="168" t="s">
        <v>1665</v>
      </c>
      <c r="AU166" s="168" t="s">
        <v>89</v>
      </c>
      <c r="AV166" s="13" t="s">
        <v>89</v>
      </c>
      <c r="AW166" s="13" t="s">
        <v>36</v>
      </c>
      <c r="AX166" s="13" t="s">
        <v>80</v>
      </c>
      <c r="AY166" s="168" t="s">
        <v>248</v>
      </c>
    </row>
    <row r="167" spans="2:65" s="13" customFormat="1" ht="22.5">
      <c r="B167" s="167"/>
      <c r="D167" s="143" t="s">
        <v>1665</v>
      </c>
      <c r="E167" s="168" t="s">
        <v>1</v>
      </c>
      <c r="F167" s="169" t="s">
        <v>2440</v>
      </c>
      <c r="H167" s="170">
        <v>3.5000000000000003E-2</v>
      </c>
      <c r="I167" s="171"/>
      <c r="L167" s="167"/>
      <c r="M167" s="172"/>
      <c r="T167" s="173"/>
      <c r="AT167" s="168" t="s">
        <v>1665</v>
      </c>
      <c r="AU167" s="168" t="s">
        <v>89</v>
      </c>
      <c r="AV167" s="13" t="s">
        <v>89</v>
      </c>
      <c r="AW167" s="13" t="s">
        <v>36</v>
      </c>
      <c r="AX167" s="13" t="s">
        <v>80</v>
      </c>
      <c r="AY167" s="168" t="s">
        <v>248</v>
      </c>
    </row>
    <row r="168" spans="2:65" s="14" customFormat="1">
      <c r="B168" s="174"/>
      <c r="D168" s="143" t="s">
        <v>1665</v>
      </c>
      <c r="E168" s="175" t="s">
        <v>1</v>
      </c>
      <c r="F168" s="176" t="s">
        <v>1668</v>
      </c>
      <c r="H168" s="177">
        <v>1.0899999999999999</v>
      </c>
      <c r="I168" s="178"/>
      <c r="L168" s="174"/>
      <c r="M168" s="179"/>
      <c r="T168" s="180"/>
      <c r="AT168" s="175" t="s">
        <v>1665</v>
      </c>
      <c r="AU168" s="175" t="s">
        <v>89</v>
      </c>
      <c r="AV168" s="14" t="s">
        <v>264</v>
      </c>
      <c r="AW168" s="14" t="s">
        <v>36</v>
      </c>
      <c r="AX168" s="14" t="s">
        <v>87</v>
      </c>
      <c r="AY168" s="175" t="s">
        <v>248</v>
      </c>
    </row>
    <row r="169" spans="2:65" s="1" customFormat="1" ht="33" customHeight="1">
      <c r="B169" s="32"/>
      <c r="C169" s="130" t="s">
        <v>278</v>
      </c>
      <c r="D169" s="130" t="s">
        <v>249</v>
      </c>
      <c r="E169" s="131" t="s">
        <v>2441</v>
      </c>
      <c r="F169" s="132" t="s">
        <v>2442</v>
      </c>
      <c r="G169" s="133" t="s">
        <v>528</v>
      </c>
      <c r="H169" s="134">
        <v>9.6</v>
      </c>
      <c r="I169" s="135"/>
      <c r="J169" s="136">
        <f>ROUND(I169*H169,2)</f>
        <v>0</v>
      </c>
      <c r="K169" s="132" t="s">
        <v>1663</v>
      </c>
      <c r="L169" s="32"/>
      <c r="M169" s="137" t="s">
        <v>1</v>
      </c>
      <c r="N169" s="138" t="s">
        <v>45</v>
      </c>
      <c r="P169" s="139">
        <f>O169*H169</f>
        <v>0</v>
      </c>
      <c r="Q169" s="139">
        <v>2.9E-4</v>
      </c>
      <c r="R169" s="139">
        <f>Q169*H169</f>
        <v>2.784E-3</v>
      </c>
      <c r="S169" s="139">
        <v>0</v>
      </c>
      <c r="T169" s="140">
        <f>S169*H169</f>
        <v>0</v>
      </c>
      <c r="AR169" s="141" t="s">
        <v>264</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264</v>
      </c>
      <c r="BM169" s="141" t="s">
        <v>2443</v>
      </c>
    </row>
    <row r="170" spans="2:65" s="12" customFormat="1">
      <c r="B170" s="161"/>
      <c r="D170" s="143" t="s">
        <v>1665</v>
      </c>
      <c r="E170" s="162" t="s">
        <v>1</v>
      </c>
      <c r="F170" s="163" t="s">
        <v>2444</v>
      </c>
      <c r="H170" s="162" t="s">
        <v>1</v>
      </c>
      <c r="I170" s="164"/>
      <c r="L170" s="161"/>
      <c r="M170" s="165"/>
      <c r="T170" s="166"/>
      <c r="AT170" s="162" t="s">
        <v>1665</v>
      </c>
      <c r="AU170" s="162" t="s">
        <v>89</v>
      </c>
      <c r="AV170" s="12" t="s">
        <v>87</v>
      </c>
      <c r="AW170" s="12" t="s">
        <v>36</v>
      </c>
      <c r="AX170" s="12" t="s">
        <v>80</v>
      </c>
      <c r="AY170" s="162" t="s">
        <v>248</v>
      </c>
    </row>
    <row r="171" spans="2:65" s="12" customFormat="1">
      <c r="B171" s="161"/>
      <c r="D171" s="143" t="s">
        <v>1665</v>
      </c>
      <c r="E171" s="162" t="s">
        <v>1</v>
      </c>
      <c r="F171" s="163" t="s">
        <v>2445</v>
      </c>
      <c r="H171" s="162" t="s">
        <v>1</v>
      </c>
      <c r="I171" s="164"/>
      <c r="L171" s="161"/>
      <c r="M171" s="165"/>
      <c r="T171" s="166"/>
      <c r="AT171" s="162" t="s">
        <v>1665</v>
      </c>
      <c r="AU171" s="162" t="s">
        <v>89</v>
      </c>
      <c r="AV171" s="12" t="s">
        <v>87</v>
      </c>
      <c r="AW171" s="12" t="s">
        <v>36</v>
      </c>
      <c r="AX171" s="12" t="s">
        <v>80</v>
      </c>
      <c r="AY171" s="162" t="s">
        <v>248</v>
      </c>
    </row>
    <row r="172" spans="2:65" s="13" customFormat="1">
      <c r="B172" s="167"/>
      <c r="D172" s="143" t="s">
        <v>1665</v>
      </c>
      <c r="E172" s="168" t="s">
        <v>1</v>
      </c>
      <c r="F172" s="169" t="s">
        <v>2446</v>
      </c>
      <c r="H172" s="170">
        <v>9.6</v>
      </c>
      <c r="I172" s="171"/>
      <c r="L172" s="167"/>
      <c r="M172" s="172"/>
      <c r="T172" s="173"/>
      <c r="AT172" s="168" t="s">
        <v>1665</v>
      </c>
      <c r="AU172" s="168" t="s">
        <v>89</v>
      </c>
      <c r="AV172" s="13" t="s">
        <v>89</v>
      </c>
      <c r="AW172" s="13" t="s">
        <v>36</v>
      </c>
      <c r="AX172" s="13" t="s">
        <v>80</v>
      </c>
      <c r="AY172" s="168" t="s">
        <v>248</v>
      </c>
    </row>
    <row r="173" spans="2:65" s="14" customFormat="1">
      <c r="B173" s="174"/>
      <c r="D173" s="143" t="s">
        <v>1665</v>
      </c>
      <c r="E173" s="175" t="s">
        <v>1</v>
      </c>
      <c r="F173" s="176" t="s">
        <v>1668</v>
      </c>
      <c r="H173" s="177">
        <v>9.6</v>
      </c>
      <c r="I173" s="178"/>
      <c r="L173" s="174"/>
      <c r="M173" s="179"/>
      <c r="T173" s="180"/>
      <c r="AT173" s="175" t="s">
        <v>1665</v>
      </c>
      <c r="AU173" s="175" t="s">
        <v>89</v>
      </c>
      <c r="AV173" s="14" t="s">
        <v>264</v>
      </c>
      <c r="AW173" s="14" t="s">
        <v>36</v>
      </c>
      <c r="AX173" s="14" t="s">
        <v>87</v>
      </c>
      <c r="AY173" s="175" t="s">
        <v>248</v>
      </c>
    </row>
    <row r="174" spans="2:65" s="1" customFormat="1" ht="33" customHeight="1">
      <c r="B174" s="32"/>
      <c r="C174" s="130" t="s">
        <v>283</v>
      </c>
      <c r="D174" s="130" t="s">
        <v>249</v>
      </c>
      <c r="E174" s="131" t="s">
        <v>2447</v>
      </c>
      <c r="F174" s="132" t="s">
        <v>2448</v>
      </c>
      <c r="G174" s="133" t="s">
        <v>528</v>
      </c>
      <c r="H174" s="134">
        <v>15.6</v>
      </c>
      <c r="I174" s="135"/>
      <c r="J174" s="136">
        <f>ROUND(I174*H174,2)</f>
        <v>0</v>
      </c>
      <c r="K174" s="132" t="s">
        <v>1663</v>
      </c>
      <c r="L174" s="32"/>
      <c r="M174" s="137" t="s">
        <v>1</v>
      </c>
      <c r="N174" s="138" t="s">
        <v>45</v>
      </c>
      <c r="P174" s="139">
        <f>O174*H174</f>
        <v>0</v>
      </c>
      <c r="Q174" s="139">
        <v>5.1999999999999995E-4</v>
      </c>
      <c r="R174" s="139">
        <f>Q174*H174</f>
        <v>8.1119999999999994E-3</v>
      </c>
      <c r="S174" s="139">
        <v>0</v>
      </c>
      <c r="T174" s="140">
        <f>S174*H174</f>
        <v>0</v>
      </c>
      <c r="AR174" s="141" t="s">
        <v>264</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264</v>
      </c>
      <c r="BM174" s="141" t="s">
        <v>2449</v>
      </c>
    </row>
    <row r="175" spans="2:65" s="12" customFormat="1">
      <c r="B175" s="161"/>
      <c r="D175" s="143" t="s">
        <v>1665</v>
      </c>
      <c r="E175" s="162" t="s">
        <v>1</v>
      </c>
      <c r="F175" s="163" t="s">
        <v>2450</v>
      </c>
      <c r="H175" s="162" t="s">
        <v>1</v>
      </c>
      <c r="I175" s="164"/>
      <c r="L175" s="161"/>
      <c r="M175" s="165"/>
      <c r="T175" s="166"/>
      <c r="AT175" s="162" t="s">
        <v>1665</v>
      </c>
      <c r="AU175" s="162" t="s">
        <v>89</v>
      </c>
      <c r="AV175" s="12" t="s">
        <v>87</v>
      </c>
      <c r="AW175" s="12" t="s">
        <v>36</v>
      </c>
      <c r="AX175" s="12" t="s">
        <v>80</v>
      </c>
      <c r="AY175" s="162" t="s">
        <v>248</v>
      </c>
    </row>
    <row r="176" spans="2:65" s="12" customFormat="1">
      <c r="B176" s="161"/>
      <c r="D176" s="143" t="s">
        <v>1665</v>
      </c>
      <c r="E176" s="162" t="s">
        <v>1</v>
      </c>
      <c r="F176" s="163" t="s">
        <v>2445</v>
      </c>
      <c r="H176" s="162" t="s">
        <v>1</v>
      </c>
      <c r="I176" s="164"/>
      <c r="L176" s="161"/>
      <c r="M176" s="165"/>
      <c r="T176" s="166"/>
      <c r="AT176" s="162" t="s">
        <v>1665</v>
      </c>
      <c r="AU176" s="162" t="s">
        <v>89</v>
      </c>
      <c r="AV176" s="12" t="s">
        <v>87</v>
      </c>
      <c r="AW176" s="12" t="s">
        <v>36</v>
      </c>
      <c r="AX176" s="12" t="s">
        <v>80</v>
      </c>
      <c r="AY176" s="162" t="s">
        <v>248</v>
      </c>
    </row>
    <row r="177" spans="2:65" s="13" customFormat="1">
      <c r="B177" s="167"/>
      <c r="D177" s="143" t="s">
        <v>1665</v>
      </c>
      <c r="E177" s="168" t="s">
        <v>1</v>
      </c>
      <c r="F177" s="169" t="s">
        <v>2451</v>
      </c>
      <c r="H177" s="170">
        <v>15.6</v>
      </c>
      <c r="I177" s="171"/>
      <c r="L177" s="167"/>
      <c r="M177" s="172"/>
      <c r="T177" s="173"/>
      <c r="AT177" s="168" t="s">
        <v>1665</v>
      </c>
      <c r="AU177" s="168" t="s">
        <v>89</v>
      </c>
      <c r="AV177" s="13" t="s">
        <v>89</v>
      </c>
      <c r="AW177" s="13" t="s">
        <v>36</v>
      </c>
      <c r="AX177" s="13" t="s">
        <v>80</v>
      </c>
      <c r="AY177" s="168" t="s">
        <v>248</v>
      </c>
    </row>
    <row r="178" spans="2:65" s="14" customFormat="1">
      <c r="B178" s="174"/>
      <c r="D178" s="143" t="s">
        <v>1665</v>
      </c>
      <c r="E178" s="175" t="s">
        <v>1</v>
      </c>
      <c r="F178" s="176" t="s">
        <v>1668</v>
      </c>
      <c r="H178" s="177">
        <v>15.6</v>
      </c>
      <c r="I178" s="178"/>
      <c r="L178" s="174"/>
      <c r="M178" s="179"/>
      <c r="T178" s="180"/>
      <c r="AT178" s="175" t="s">
        <v>1665</v>
      </c>
      <c r="AU178" s="175" t="s">
        <v>89</v>
      </c>
      <c r="AV178" s="14" t="s">
        <v>264</v>
      </c>
      <c r="AW178" s="14" t="s">
        <v>36</v>
      </c>
      <c r="AX178" s="14" t="s">
        <v>87</v>
      </c>
      <c r="AY178" s="175" t="s">
        <v>248</v>
      </c>
    </row>
    <row r="179" spans="2:65" s="10" customFormat="1" ht="22.9" customHeight="1">
      <c r="B179" s="120"/>
      <c r="D179" s="121" t="s">
        <v>79</v>
      </c>
      <c r="E179" s="155" t="s">
        <v>711</v>
      </c>
      <c r="F179" s="155" t="s">
        <v>2056</v>
      </c>
      <c r="I179" s="123"/>
      <c r="J179" s="156">
        <f>BK179</f>
        <v>0</v>
      </c>
      <c r="L179" s="120"/>
      <c r="M179" s="125"/>
      <c r="P179" s="126">
        <f>P180</f>
        <v>0</v>
      </c>
      <c r="R179" s="126">
        <f>R180</f>
        <v>0</v>
      </c>
      <c r="T179" s="127">
        <f>T180</f>
        <v>0</v>
      </c>
      <c r="AR179" s="121" t="s">
        <v>87</v>
      </c>
      <c r="AT179" s="128" t="s">
        <v>79</v>
      </c>
      <c r="AU179" s="128" t="s">
        <v>87</v>
      </c>
      <c r="AY179" s="121" t="s">
        <v>248</v>
      </c>
      <c r="BK179" s="129">
        <f>BK180</f>
        <v>0</v>
      </c>
    </row>
    <row r="180" spans="2:65" s="1" customFormat="1" ht="24.2" customHeight="1">
      <c r="B180" s="32"/>
      <c r="C180" s="130" t="s">
        <v>288</v>
      </c>
      <c r="D180" s="130" t="s">
        <v>249</v>
      </c>
      <c r="E180" s="131" t="s">
        <v>2057</v>
      </c>
      <c r="F180" s="132" t="s">
        <v>2058</v>
      </c>
      <c r="G180" s="133" t="s">
        <v>1263</v>
      </c>
      <c r="H180" s="134">
        <v>63.588000000000001</v>
      </c>
      <c r="I180" s="135"/>
      <c r="J180" s="136">
        <f>ROUND(I180*H180,2)</f>
        <v>0</v>
      </c>
      <c r="K180" s="132" t="s">
        <v>1663</v>
      </c>
      <c r="L180" s="32"/>
      <c r="M180" s="137" t="s">
        <v>1</v>
      </c>
      <c r="N180" s="138" t="s">
        <v>45</v>
      </c>
      <c r="P180" s="139">
        <f>O180*H180</f>
        <v>0</v>
      </c>
      <c r="Q180" s="139">
        <v>0</v>
      </c>
      <c r="R180" s="139">
        <f>Q180*H180</f>
        <v>0</v>
      </c>
      <c r="S180" s="139">
        <v>0</v>
      </c>
      <c r="T180" s="140">
        <f>S180*H180</f>
        <v>0</v>
      </c>
      <c r="AR180" s="141" t="s">
        <v>264</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264</v>
      </c>
      <c r="BM180" s="141" t="s">
        <v>2452</v>
      </c>
    </row>
    <row r="181" spans="2:65" s="10" customFormat="1" ht="25.9" customHeight="1">
      <c r="B181" s="120"/>
      <c r="D181" s="121" t="s">
        <v>79</v>
      </c>
      <c r="E181" s="122" t="s">
        <v>2091</v>
      </c>
      <c r="F181" s="122" t="s">
        <v>2092</v>
      </c>
      <c r="I181" s="123"/>
      <c r="J181" s="124">
        <f>BK181</f>
        <v>0</v>
      </c>
      <c r="L181" s="120"/>
      <c r="M181" s="125"/>
      <c r="P181" s="126">
        <f>P182+P187</f>
        <v>0</v>
      </c>
      <c r="R181" s="126">
        <f>R182+R187</f>
        <v>10.588439999999999</v>
      </c>
      <c r="T181" s="127">
        <f>T182+T187</f>
        <v>0</v>
      </c>
      <c r="AR181" s="121" t="s">
        <v>89</v>
      </c>
      <c r="AT181" s="128" t="s">
        <v>79</v>
      </c>
      <c r="AU181" s="128" t="s">
        <v>80</v>
      </c>
      <c r="AY181" s="121" t="s">
        <v>248</v>
      </c>
      <c r="BK181" s="129">
        <f>BK182+BK187</f>
        <v>0</v>
      </c>
    </row>
    <row r="182" spans="2:65" s="10" customFormat="1" ht="22.9" customHeight="1">
      <c r="B182" s="120"/>
      <c r="D182" s="121" t="s">
        <v>79</v>
      </c>
      <c r="E182" s="155" t="s">
        <v>2199</v>
      </c>
      <c r="F182" s="155" t="s">
        <v>2200</v>
      </c>
      <c r="I182" s="123"/>
      <c r="J182" s="156">
        <f>BK182</f>
        <v>0</v>
      </c>
      <c r="L182" s="120"/>
      <c r="M182" s="125"/>
      <c r="P182" s="126">
        <f>SUM(P183:P186)</f>
        <v>0</v>
      </c>
      <c r="R182" s="126">
        <f>SUM(R183:R186)</f>
        <v>9.1229999999999993</v>
      </c>
      <c r="T182" s="127">
        <f>SUM(T183:T186)</f>
        <v>0</v>
      </c>
      <c r="AR182" s="121" t="s">
        <v>89</v>
      </c>
      <c r="AT182" s="128" t="s">
        <v>79</v>
      </c>
      <c r="AU182" s="128" t="s">
        <v>87</v>
      </c>
      <c r="AY182" s="121" t="s">
        <v>248</v>
      </c>
      <c r="BK182" s="129">
        <f>SUM(BK183:BK186)</f>
        <v>0</v>
      </c>
    </row>
    <row r="183" spans="2:65" s="1" customFormat="1" ht="24.2" customHeight="1">
      <c r="B183" s="32"/>
      <c r="C183" s="130" t="s">
        <v>336</v>
      </c>
      <c r="D183" s="130" t="s">
        <v>249</v>
      </c>
      <c r="E183" s="131" t="s">
        <v>2453</v>
      </c>
      <c r="F183" s="132" t="s">
        <v>2454</v>
      </c>
      <c r="G183" s="133" t="s">
        <v>2455</v>
      </c>
      <c r="H183" s="134">
        <v>9123</v>
      </c>
      <c r="I183" s="135"/>
      <c r="J183" s="136">
        <f>ROUND(I183*H183,2)</f>
        <v>0</v>
      </c>
      <c r="K183" s="132" t="s">
        <v>1</v>
      </c>
      <c r="L183" s="32"/>
      <c r="M183" s="137" t="s">
        <v>1</v>
      </c>
      <c r="N183" s="138" t="s">
        <v>45</v>
      </c>
      <c r="P183" s="139">
        <f>O183*H183</f>
        <v>0</v>
      </c>
      <c r="Q183" s="139">
        <v>1E-3</v>
      </c>
      <c r="R183" s="139">
        <f>Q183*H183</f>
        <v>9.1229999999999993</v>
      </c>
      <c r="S183" s="139">
        <v>0</v>
      </c>
      <c r="T183" s="140">
        <f>S183*H183</f>
        <v>0</v>
      </c>
      <c r="AR183" s="141" t="s">
        <v>359</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359</v>
      </c>
      <c r="BM183" s="141" t="s">
        <v>2456</v>
      </c>
    </row>
    <row r="184" spans="2:65" s="1" customFormat="1" ht="39">
      <c r="B184" s="32"/>
      <c r="D184" s="143" t="s">
        <v>255</v>
      </c>
      <c r="F184" s="144" t="s">
        <v>2457</v>
      </c>
      <c r="I184" s="145"/>
      <c r="L184" s="32"/>
      <c r="M184" s="146"/>
      <c r="T184" s="56"/>
      <c r="AT184" s="17" t="s">
        <v>255</v>
      </c>
      <c r="AU184" s="17" t="s">
        <v>89</v>
      </c>
    </row>
    <row r="185" spans="2:65" s="12" customFormat="1">
      <c r="B185" s="161"/>
      <c r="D185" s="143" t="s">
        <v>1665</v>
      </c>
      <c r="E185" s="162" t="s">
        <v>1</v>
      </c>
      <c r="F185" s="163" t="s">
        <v>2458</v>
      </c>
      <c r="H185" s="162" t="s">
        <v>1</v>
      </c>
      <c r="I185" s="164"/>
      <c r="L185" s="161"/>
      <c r="M185" s="165"/>
      <c r="T185" s="166"/>
      <c r="AT185" s="162" t="s">
        <v>1665</v>
      </c>
      <c r="AU185" s="162" t="s">
        <v>89</v>
      </c>
      <c r="AV185" s="12" t="s">
        <v>87</v>
      </c>
      <c r="AW185" s="12" t="s">
        <v>36</v>
      </c>
      <c r="AX185" s="12" t="s">
        <v>80</v>
      </c>
      <c r="AY185" s="162" t="s">
        <v>248</v>
      </c>
    </row>
    <row r="186" spans="2:65" s="13" customFormat="1">
      <c r="B186" s="167"/>
      <c r="D186" s="143" t="s">
        <v>1665</v>
      </c>
      <c r="E186" s="168" t="s">
        <v>1</v>
      </c>
      <c r="F186" s="169" t="s">
        <v>2459</v>
      </c>
      <c r="H186" s="170">
        <v>9123</v>
      </c>
      <c r="I186" s="171"/>
      <c r="L186" s="167"/>
      <c r="M186" s="172"/>
      <c r="T186" s="173"/>
      <c r="AT186" s="168" t="s">
        <v>1665</v>
      </c>
      <c r="AU186" s="168" t="s">
        <v>89</v>
      </c>
      <c r="AV186" s="13" t="s">
        <v>89</v>
      </c>
      <c r="AW186" s="13" t="s">
        <v>36</v>
      </c>
      <c r="AX186" s="13" t="s">
        <v>87</v>
      </c>
      <c r="AY186" s="168" t="s">
        <v>248</v>
      </c>
    </row>
    <row r="187" spans="2:65" s="10" customFormat="1" ht="22.9" customHeight="1">
      <c r="B187" s="120"/>
      <c r="D187" s="121" t="s">
        <v>79</v>
      </c>
      <c r="E187" s="155" t="s">
        <v>2460</v>
      </c>
      <c r="F187" s="155" t="s">
        <v>2461</v>
      </c>
      <c r="I187" s="123"/>
      <c r="J187" s="156">
        <f>BK187</f>
        <v>0</v>
      </c>
      <c r="L187" s="120"/>
      <c r="M187" s="125"/>
      <c r="P187" s="126">
        <f>SUM(P188:P194)</f>
        <v>0</v>
      </c>
      <c r="R187" s="126">
        <f>SUM(R188:R194)</f>
        <v>1.4654400000000001</v>
      </c>
      <c r="T187" s="127">
        <f>SUM(T188:T194)</f>
        <v>0</v>
      </c>
      <c r="AR187" s="121" t="s">
        <v>89</v>
      </c>
      <c r="AT187" s="128" t="s">
        <v>79</v>
      </c>
      <c r="AU187" s="128" t="s">
        <v>87</v>
      </c>
      <c r="AY187" s="121" t="s">
        <v>248</v>
      </c>
      <c r="BK187" s="129">
        <f>SUM(BK188:BK194)</f>
        <v>0</v>
      </c>
    </row>
    <row r="188" spans="2:65" s="1" customFormat="1" ht="24.2" customHeight="1">
      <c r="B188" s="32"/>
      <c r="C188" s="130" t="s">
        <v>340</v>
      </c>
      <c r="D188" s="130" t="s">
        <v>249</v>
      </c>
      <c r="E188" s="131" t="s">
        <v>2462</v>
      </c>
      <c r="F188" s="132" t="s">
        <v>2463</v>
      </c>
      <c r="G188" s="133" t="s">
        <v>1662</v>
      </c>
      <c r="H188" s="134">
        <v>284</v>
      </c>
      <c r="I188" s="135"/>
      <c r="J188" s="136">
        <f>ROUND(I188*H188,2)</f>
        <v>0</v>
      </c>
      <c r="K188" s="132" t="s">
        <v>1</v>
      </c>
      <c r="L188" s="32"/>
      <c r="M188" s="137" t="s">
        <v>1</v>
      </c>
      <c r="N188" s="138" t="s">
        <v>45</v>
      </c>
      <c r="P188" s="139">
        <f>O188*H188</f>
        <v>0</v>
      </c>
      <c r="Q188" s="139">
        <v>1.1299999999999999E-3</v>
      </c>
      <c r="R188" s="139">
        <f>Q188*H188</f>
        <v>0.32091999999999998</v>
      </c>
      <c r="S188" s="139">
        <v>0</v>
      </c>
      <c r="T188" s="140">
        <f>S188*H188</f>
        <v>0</v>
      </c>
      <c r="AR188" s="141" t="s">
        <v>359</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359</v>
      </c>
      <c r="BM188" s="141" t="s">
        <v>2464</v>
      </c>
    </row>
    <row r="189" spans="2:65" s="1" customFormat="1" ht="19.5">
      <c r="B189" s="32"/>
      <c r="D189" s="143" t="s">
        <v>255</v>
      </c>
      <c r="F189" s="144" t="s">
        <v>2465</v>
      </c>
      <c r="I189" s="145"/>
      <c r="L189" s="32"/>
      <c r="M189" s="146"/>
      <c r="T189" s="56"/>
      <c r="AT189" s="17" t="s">
        <v>255</v>
      </c>
      <c r="AU189" s="17" t="s">
        <v>89</v>
      </c>
    </row>
    <row r="190" spans="2:65" s="13" customFormat="1">
      <c r="B190" s="167"/>
      <c r="D190" s="143" t="s">
        <v>1665</v>
      </c>
      <c r="E190" s="168" t="s">
        <v>1</v>
      </c>
      <c r="F190" s="169" t="s">
        <v>2466</v>
      </c>
      <c r="H190" s="170">
        <v>1</v>
      </c>
      <c r="I190" s="171"/>
      <c r="L190" s="167"/>
      <c r="M190" s="172"/>
      <c r="T190" s="173"/>
      <c r="AT190" s="168" t="s">
        <v>1665</v>
      </c>
      <c r="AU190" s="168" t="s">
        <v>89</v>
      </c>
      <c r="AV190" s="13" t="s">
        <v>89</v>
      </c>
      <c r="AW190" s="13" t="s">
        <v>36</v>
      </c>
      <c r="AX190" s="13" t="s">
        <v>80</v>
      </c>
      <c r="AY190" s="168" t="s">
        <v>248</v>
      </c>
    </row>
    <row r="191" spans="2:65" s="13" customFormat="1">
      <c r="B191" s="167"/>
      <c r="D191" s="143" t="s">
        <v>1665</v>
      </c>
      <c r="E191" s="168" t="s">
        <v>1</v>
      </c>
      <c r="F191" s="169" t="s">
        <v>2467</v>
      </c>
      <c r="H191" s="170">
        <v>283</v>
      </c>
      <c r="I191" s="171"/>
      <c r="L191" s="167"/>
      <c r="M191" s="172"/>
      <c r="T191" s="173"/>
      <c r="AT191" s="168" t="s">
        <v>1665</v>
      </c>
      <c r="AU191" s="168" t="s">
        <v>89</v>
      </c>
      <c r="AV191" s="13" t="s">
        <v>89</v>
      </c>
      <c r="AW191" s="13" t="s">
        <v>36</v>
      </c>
      <c r="AX191" s="13" t="s">
        <v>80</v>
      </c>
      <c r="AY191" s="168" t="s">
        <v>248</v>
      </c>
    </row>
    <row r="192" spans="2:65" s="14" customFormat="1">
      <c r="B192" s="174"/>
      <c r="D192" s="143" t="s">
        <v>1665</v>
      </c>
      <c r="E192" s="175" t="s">
        <v>1</v>
      </c>
      <c r="F192" s="176" t="s">
        <v>1668</v>
      </c>
      <c r="H192" s="177">
        <v>284</v>
      </c>
      <c r="I192" s="178"/>
      <c r="L192" s="174"/>
      <c r="M192" s="179"/>
      <c r="T192" s="180"/>
      <c r="AT192" s="175" t="s">
        <v>1665</v>
      </c>
      <c r="AU192" s="175" t="s">
        <v>89</v>
      </c>
      <c r="AV192" s="14" t="s">
        <v>264</v>
      </c>
      <c r="AW192" s="14" t="s">
        <v>36</v>
      </c>
      <c r="AX192" s="14" t="s">
        <v>87</v>
      </c>
      <c r="AY192" s="175" t="s">
        <v>248</v>
      </c>
    </row>
    <row r="193" spans="2:65" s="1" customFormat="1" ht="24.2" customHeight="1">
      <c r="B193" s="32"/>
      <c r="C193" s="130" t="s">
        <v>8</v>
      </c>
      <c r="D193" s="130" t="s">
        <v>249</v>
      </c>
      <c r="E193" s="131" t="s">
        <v>2468</v>
      </c>
      <c r="F193" s="132" t="s">
        <v>2469</v>
      </c>
      <c r="G193" s="133" t="s">
        <v>1662</v>
      </c>
      <c r="H193" s="134">
        <v>284</v>
      </c>
      <c r="I193" s="135"/>
      <c r="J193" s="136">
        <f>ROUND(I193*H193,2)</f>
        <v>0</v>
      </c>
      <c r="K193" s="132" t="s">
        <v>1</v>
      </c>
      <c r="L193" s="32"/>
      <c r="M193" s="137" t="s">
        <v>1</v>
      </c>
      <c r="N193" s="138" t="s">
        <v>45</v>
      </c>
      <c r="P193" s="139">
        <f>O193*H193</f>
        <v>0</v>
      </c>
      <c r="Q193" s="139">
        <v>4.0299999999999997E-3</v>
      </c>
      <c r="R193" s="139">
        <f>Q193*H193</f>
        <v>1.14452</v>
      </c>
      <c r="S193" s="139">
        <v>0</v>
      </c>
      <c r="T193" s="140">
        <f>S193*H193</f>
        <v>0</v>
      </c>
      <c r="AR193" s="141" t="s">
        <v>359</v>
      </c>
      <c r="AT193" s="141" t="s">
        <v>249</v>
      </c>
      <c r="AU193" s="141" t="s">
        <v>89</v>
      </c>
      <c r="AY193" s="17" t="s">
        <v>248</v>
      </c>
      <c r="BE193" s="142">
        <f>IF(N193="základní",J193,0)</f>
        <v>0</v>
      </c>
      <c r="BF193" s="142">
        <f>IF(N193="snížená",J193,0)</f>
        <v>0</v>
      </c>
      <c r="BG193" s="142">
        <f>IF(N193="zákl. přenesená",J193,0)</f>
        <v>0</v>
      </c>
      <c r="BH193" s="142">
        <f>IF(N193="sníž. přenesená",J193,0)</f>
        <v>0</v>
      </c>
      <c r="BI193" s="142">
        <f>IF(N193="nulová",J193,0)</f>
        <v>0</v>
      </c>
      <c r="BJ193" s="17" t="s">
        <v>87</v>
      </c>
      <c r="BK193" s="142">
        <f>ROUND(I193*H193,2)</f>
        <v>0</v>
      </c>
      <c r="BL193" s="17" t="s">
        <v>359</v>
      </c>
      <c r="BM193" s="141" t="s">
        <v>2470</v>
      </c>
    </row>
    <row r="194" spans="2:65" s="1" customFormat="1" ht="29.25">
      <c r="B194" s="32"/>
      <c r="D194" s="143" t="s">
        <v>255</v>
      </c>
      <c r="F194" s="144" t="s">
        <v>2471</v>
      </c>
      <c r="I194" s="145"/>
      <c r="L194" s="32"/>
      <c r="M194" s="148"/>
      <c r="N194" s="149"/>
      <c r="O194" s="149"/>
      <c r="P194" s="149"/>
      <c r="Q194" s="149"/>
      <c r="R194" s="149"/>
      <c r="S194" s="149"/>
      <c r="T194" s="150"/>
      <c r="AT194" s="17" t="s">
        <v>255</v>
      </c>
      <c r="AU194" s="17" t="s">
        <v>89</v>
      </c>
    </row>
    <row r="195" spans="2:65" s="1" customFormat="1" ht="6.95" customHeight="1">
      <c r="B195" s="44"/>
      <c r="C195" s="45"/>
      <c r="D195" s="45"/>
      <c r="E195" s="45"/>
      <c r="F195" s="45"/>
      <c r="G195" s="45"/>
      <c r="H195" s="45"/>
      <c r="I195" s="45"/>
      <c r="J195" s="45"/>
      <c r="K195" s="45"/>
      <c r="L195" s="32"/>
    </row>
  </sheetData>
  <sheetProtection algorithmName="SHA-512" hashValue="v5USTHgXTuziS3wM6NGqaa+4IViXwvdXlPjNC2TP6NvlJVa3TtnPOy6fJFIdOx6tu7x5eVyiIoKdvh1WO+v5xQ==" saltValue="o1sxbP/oK2gPf48O9CvrQePitPVWFV1awpVIxvobtm+KwA5HMAkbNN66w8N5SNUytrm/DQ7/3b+1wf04PNWTmA==" spinCount="100000" sheet="1" objects="1" scenarios="1" formatColumns="0" formatRows="0" autoFilter="0"/>
  <autoFilter ref="C125:K194"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137</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1633</v>
      </c>
      <c r="F9" s="251"/>
      <c r="G9" s="251"/>
      <c r="H9" s="251"/>
      <c r="L9" s="32"/>
    </row>
    <row r="10" spans="2:46" s="1" customFormat="1" ht="12" customHeight="1">
      <c r="B10" s="32"/>
      <c r="D10" s="27" t="s">
        <v>224</v>
      </c>
      <c r="L10" s="32"/>
    </row>
    <row r="11" spans="2:46" s="1" customFormat="1" ht="16.5" customHeight="1">
      <c r="B11" s="32"/>
      <c r="E11" s="230" t="s">
        <v>2472</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ROUND((SUM(BE125:BE210)),  2)</f>
        <v>0</v>
      </c>
      <c r="I35" s="96">
        <v>0.21</v>
      </c>
      <c r="J35" s="86">
        <f>ROUND(((SUM(BE125:BE210))*I35),  2)</f>
        <v>0</v>
      </c>
      <c r="L35" s="32"/>
    </row>
    <row r="36" spans="2:12" s="1" customFormat="1" ht="14.45" customHeight="1">
      <c r="B36" s="32"/>
      <c r="E36" s="27" t="s">
        <v>46</v>
      </c>
      <c r="F36" s="86">
        <f>ROUND((SUM(BF125:BF210)),  2)</f>
        <v>0</v>
      </c>
      <c r="I36" s="96">
        <v>0.12</v>
      </c>
      <c r="J36" s="86">
        <f>ROUND(((SUM(BF125:BF210))*I36),  2)</f>
        <v>0</v>
      </c>
      <c r="L36" s="32"/>
    </row>
    <row r="37" spans="2:12" s="1" customFormat="1" ht="14.45" hidden="1" customHeight="1">
      <c r="B37" s="32"/>
      <c r="E37" s="27" t="s">
        <v>47</v>
      </c>
      <c r="F37" s="86">
        <f>ROUND((SUM(BG125:BG210)),  2)</f>
        <v>0</v>
      </c>
      <c r="I37" s="96">
        <v>0.21</v>
      </c>
      <c r="J37" s="86">
        <f>0</f>
        <v>0</v>
      </c>
      <c r="L37" s="32"/>
    </row>
    <row r="38" spans="2:12" s="1" customFormat="1" ht="14.45" hidden="1" customHeight="1">
      <c r="B38" s="32"/>
      <c r="E38" s="27" t="s">
        <v>48</v>
      </c>
      <c r="F38" s="86">
        <f>ROUND((SUM(BH125:BH210)),  2)</f>
        <v>0</v>
      </c>
      <c r="I38" s="96">
        <v>0.12</v>
      </c>
      <c r="J38" s="86">
        <f>0</f>
        <v>0</v>
      </c>
      <c r="L38" s="32"/>
    </row>
    <row r="39" spans="2:12" s="1" customFormat="1" ht="14.45" hidden="1" customHeight="1">
      <c r="B39" s="32"/>
      <c r="E39" s="27" t="s">
        <v>49</v>
      </c>
      <c r="F39" s="86">
        <f>ROUND((SUM(BI125:BI210)),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1633</v>
      </c>
      <c r="F87" s="251"/>
      <c r="G87" s="251"/>
      <c r="H87" s="251"/>
      <c r="L87" s="32"/>
    </row>
    <row r="88" spans="2:12" s="1" customFormat="1" ht="12" customHeight="1">
      <c r="B88" s="32"/>
      <c r="C88" s="27" t="s">
        <v>224</v>
      </c>
      <c r="L88" s="32"/>
    </row>
    <row r="89" spans="2:12" s="1" customFormat="1" ht="16.5" customHeight="1">
      <c r="B89" s="32"/>
      <c r="E89" s="230" t="str">
        <f>E11</f>
        <v>D.1.403.3 - Stavební elektroinstalace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J125</f>
        <v>0</v>
      </c>
      <c r="L98" s="32"/>
      <c r="AU98" s="17" t="s">
        <v>231</v>
      </c>
    </row>
    <row r="99" spans="2:47" s="8" customFormat="1" ht="24.95" customHeight="1">
      <c r="B99" s="108"/>
      <c r="D99" s="109" t="s">
        <v>2473</v>
      </c>
      <c r="E99" s="110"/>
      <c r="F99" s="110"/>
      <c r="G99" s="110"/>
      <c r="H99" s="110"/>
      <c r="I99" s="110"/>
      <c r="J99" s="111">
        <f>J126</f>
        <v>0</v>
      </c>
      <c r="L99" s="108"/>
    </row>
    <row r="100" spans="2:47" s="11" customFormat="1" ht="19.899999999999999" customHeight="1">
      <c r="B100" s="151"/>
      <c r="D100" s="152" t="s">
        <v>2474</v>
      </c>
      <c r="E100" s="153"/>
      <c r="F100" s="153"/>
      <c r="G100" s="153"/>
      <c r="H100" s="153"/>
      <c r="I100" s="153"/>
      <c r="J100" s="154">
        <f>J127</f>
        <v>0</v>
      </c>
      <c r="L100" s="151"/>
    </row>
    <row r="101" spans="2:47" s="11" customFormat="1" ht="19.899999999999999" customHeight="1">
      <c r="B101" s="151"/>
      <c r="D101" s="152" t="s">
        <v>298</v>
      </c>
      <c r="E101" s="153"/>
      <c r="F101" s="153"/>
      <c r="G101" s="153"/>
      <c r="H101" s="153"/>
      <c r="I101" s="153"/>
      <c r="J101" s="154">
        <f>J130</f>
        <v>0</v>
      </c>
      <c r="L101" s="151"/>
    </row>
    <row r="102" spans="2:47" s="11" customFormat="1" ht="19.899999999999999" customHeight="1">
      <c r="B102" s="151"/>
      <c r="D102" s="152" t="s">
        <v>2475</v>
      </c>
      <c r="E102" s="153"/>
      <c r="F102" s="153"/>
      <c r="G102" s="153"/>
      <c r="H102" s="153"/>
      <c r="I102" s="153"/>
      <c r="J102" s="154">
        <f>J177</f>
        <v>0</v>
      </c>
      <c r="L102" s="151"/>
    </row>
    <row r="103" spans="2:47" s="11" customFormat="1" ht="19.899999999999999" customHeight="1">
      <c r="B103" s="151"/>
      <c r="D103" s="152" t="s">
        <v>300</v>
      </c>
      <c r="E103" s="153"/>
      <c r="F103" s="153"/>
      <c r="G103" s="153"/>
      <c r="H103" s="153"/>
      <c r="I103" s="153"/>
      <c r="J103" s="154">
        <f>J205</f>
        <v>0</v>
      </c>
      <c r="L103" s="151"/>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233</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2" t="str">
        <f>E7</f>
        <v>MLADÁ BOLESLAV ČOV II - REKONSTRUKCE</v>
      </c>
      <c r="F113" s="253"/>
      <c r="G113" s="253"/>
      <c r="H113" s="253"/>
      <c r="L113" s="32"/>
    </row>
    <row r="114" spans="2:65" ht="12" customHeight="1">
      <c r="B114" s="20"/>
      <c r="C114" s="27" t="s">
        <v>222</v>
      </c>
      <c r="L114" s="20"/>
    </row>
    <row r="115" spans="2:65" s="1" customFormat="1" ht="16.5" customHeight="1">
      <c r="B115" s="32"/>
      <c r="E115" s="252" t="s">
        <v>1633</v>
      </c>
      <c r="F115" s="251"/>
      <c r="G115" s="251"/>
      <c r="H115" s="251"/>
      <c r="L115" s="32"/>
    </row>
    <row r="116" spans="2:65" s="1" customFormat="1" ht="12" customHeight="1">
      <c r="B116" s="32"/>
      <c r="C116" s="27" t="s">
        <v>224</v>
      </c>
      <c r="L116" s="32"/>
    </row>
    <row r="117" spans="2:65" s="1" customFormat="1" ht="16.5" customHeight="1">
      <c r="B117" s="32"/>
      <c r="E117" s="230" t="str">
        <f>E11</f>
        <v>D.1.403.3 - Stavební elektroinstalace</v>
      </c>
      <c r="F117" s="251"/>
      <c r="G117" s="251"/>
      <c r="H117" s="251"/>
      <c r="L117" s="32"/>
    </row>
    <row r="118" spans="2:65" s="1" customFormat="1" ht="6.95" customHeight="1">
      <c r="B118" s="32"/>
      <c r="L118" s="32"/>
    </row>
    <row r="119" spans="2:65" s="1" customFormat="1" ht="12" customHeight="1">
      <c r="B119" s="32"/>
      <c r="C119" s="27" t="s">
        <v>20</v>
      </c>
      <c r="F119" s="25" t="str">
        <f>F14</f>
        <v>Mladá Boleslav</v>
      </c>
      <c r="I119" s="27" t="s">
        <v>22</v>
      </c>
      <c r="J119" s="52" t="str">
        <f>IF(J14="","",J14)</f>
        <v>30. 10. 2024</v>
      </c>
      <c r="L119" s="32"/>
    </row>
    <row r="120" spans="2:65" s="1" customFormat="1" ht="6.95" customHeight="1">
      <c r="B120" s="32"/>
      <c r="L120" s="32"/>
    </row>
    <row r="121" spans="2:65" s="1" customFormat="1" ht="40.15" customHeight="1">
      <c r="B121" s="32"/>
      <c r="C121" s="27" t="s">
        <v>24</v>
      </c>
      <c r="F121" s="25" t="str">
        <f>E17</f>
        <v>VaK Mladá Boleslav a.s., Čechova 1151, Ml.Boleslav</v>
      </c>
      <c r="I121" s="27" t="s">
        <v>32</v>
      </c>
      <c r="J121" s="30" t="str">
        <f>E23</f>
        <v>Aquaprocon s.r.o. divize Praha, Dukelských hrdinů</v>
      </c>
      <c r="L121" s="32"/>
    </row>
    <row r="122" spans="2:65" s="1" customFormat="1" ht="15.2" customHeight="1">
      <c r="B122" s="32"/>
      <c r="C122" s="27" t="s">
        <v>30</v>
      </c>
      <c r="F122" s="25" t="str">
        <f>IF(E20="","",E20)</f>
        <v>Vyplň údaj</v>
      </c>
      <c r="I122" s="27" t="s">
        <v>37</v>
      </c>
      <c r="J122" s="30" t="str">
        <f>E26</f>
        <v>ing. Jaroslav Bedáň</v>
      </c>
      <c r="L122" s="32"/>
    </row>
    <row r="123" spans="2:65" s="1" customFormat="1" ht="10.35" customHeight="1">
      <c r="B123" s="32"/>
      <c r="L123" s="32"/>
    </row>
    <row r="124" spans="2:65" s="9" customFormat="1" ht="29.25" customHeight="1">
      <c r="B124" s="112"/>
      <c r="C124" s="113" t="s">
        <v>234</v>
      </c>
      <c r="D124" s="114" t="s">
        <v>65</v>
      </c>
      <c r="E124" s="114" t="s">
        <v>61</v>
      </c>
      <c r="F124" s="114" t="s">
        <v>62</v>
      </c>
      <c r="G124" s="114" t="s">
        <v>235</v>
      </c>
      <c r="H124" s="114" t="s">
        <v>236</v>
      </c>
      <c r="I124" s="114" t="s">
        <v>237</v>
      </c>
      <c r="J124" s="114" t="s">
        <v>229</v>
      </c>
      <c r="K124" s="115" t="s">
        <v>238</v>
      </c>
      <c r="L124" s="112"/>
      <c r="M124" s="59" t="s">
        <v>1</v>
      </c>
      <c r="N124" s="60" t="s">
        <v>44</v>
      </c>
      <c r="O124" s="60" t="s">
        <v>239</v>
      </c>
      <c r="P124" s="60" t="s">
        <v>240</v>
      </c>
      <c r="Q124" s="60" t="s">
        <v>241</v>
      </c>
      <c r="R124" s="60" t="s">
        <v>242</v>
      </c>
      <c r="S124" s="60" t="s">
        <v>243</v>
      </c>
      <c r="T124" s="61" t="s">
        <v>244</v>
      </c>
    </row>
    <row r="125" spans="2:65" s="1" customFormat="1" ht="22.9" customHeight="1">
      <c r="B125" s="32"/>
      <c r="C125" s="64" t="s">
        <v>245</v>
      </c>
      <c r="J125" s="116">
        <f>BK125</f>
        <v>0</v>
      </c>
      <c r="L125" s="32"/>
      <c r="M125" s="62"/>
      <c r="N125" s="53"/>
      <c r="O125" s="53"/>
      <c r="P125" s="117">
        <f>P126</f>
        <v>0</v>
      </c>
      <c r="Q125" s="53"/>
      <c r="R125" s="117">
        <f>R126</f>
        <v>0</v>
      </c>
      <c r="S125" s="53"/>
      <c r="T125" s="118">
        <f>T126</f>
        <v>0</v>
      </c>
      <c r="AT125" s="17" t="s">
        <v>79</v>
      </c>
      <c r="AU125" s="17" t="s">
        <v>231</v>
      </c>
      <c r="BK125" s="119">
        <f>BK126</f>
        <v>0</v>
      </c>
    </row>
    <row r="126" spans="2:65" s="10" customFormat="1" ht="25.9" customHeight="1">
      <c r="B126" s="120"/>
      <c r="D126" s="121" t="s">
        <v>79</v>
      </c>
      <c r="E126" s="122" t="s">
        <v>2476</v>
      </c>
      <c r="F126" s="122" t="s">
        <v>136</v>
      </c>
      <c r="I126" s="123"/>
      <c r="J126" s="124">
        <f>BK126</f>
        <v>0</v>
      </c>
      <c r="L126" s="120"/>
      <c r="M126" s="125"/>
      <c r="P126" s="126">
        <f>P127+P130+P177+P205</f>
        <v>0</v>
      </c>
      <c r="R126" s="126">
        <f>R127+R130+R177+R205</f>
        <v>0</v>
      </c>
      <c r="T126" s="127">
        <f>T127+T130+T177+T205</f>
        <v>0</v>
      </c>
      <c r="AR126" s="121" t="s">
        <v>247</v>
      </c>
      <c r="AT126" s="128" t="s">
        <v>79</v>
      </c>
      <c r="AU126" s="128" t="s">
        <v>80</v>
      </c>
      <c r="AY126" s="121" t="s">
        <v>248</v>
      </c>
      <c r="BK126" s="129">
        <f>BK127+BK130+BK177+BK205</f>
        <v>0</v>
      </c>
    </row>
    <row r="127" spans="2:65" s="10" customFormat="1" ht="22.9" customHeight="1">
      <c r="B127" s="120"/>
      <c r="D127" s="121" t="s">
        <v>79</v>
      </c>
      <c r="E127" s="155" t="s">
        <v>303</v>
      </c>
      <c r="F127" s="155" t="s">
        <v>2477</v>
      </c>
      <c r="I127" s="123"/>
      <c r="J127" s="156">
        <f>BK127</f>
        <v>0</v>
      </c>
      <c r="L127" s="120"/>
      <c r="M127" s="125"/>
      <c r="P127" s="126">
        <f>SUM(P128:P129)</f>
        <v>0</v>
      </c>
      <c r="R127" s="126">
        <f>SUM(R128:R129)</f>
        <v>0</v>
      </c>
      <c r="T127" s="127">
        <f>SUM(T128:T129)</f>
        <v>0</v>
      </c>
      <c r="AR127" s="121" t="s">
        <v>247</v>
      </c>
      <c r="AT127" s="128" t="s">
        <v>79</v>
      </c>
      <c r="AU127" s="128" t="s">
        <v>87</v>
      </c>
      <c r="AY127" s="121" t="s">
        <v>248</v>
      </c>
      <c r="BK127" s="129">
        <f>SUM(BK128:BK129)</f>
        <v>0</v>
      </c>
    </row>
    <row r="128" spans="2:65" s="1" customFormat="1" ht="24.2" customHeight="1">
      <c r="B128" s="32"/>
      <c r="C128" s="130" t="s">
        <v>87</v>
      </c>
      <c r="D128" s="130" t="s">
        <v>249</v>
      </c>
      <c r="E128" s="131" t="s">
        <v>305</v>
      </c>
      <c r="F128" s="132" t="s">
        <v>2478</v>
      </c>
      <c r="G128" s="133" t="s">
        <v>252</v>
      </c>
      <c r="H128" s="134">
        <v>2</v>
      </c>
      <c r="I128" s="135"/>
      <c r="J128" s="136">
        <f>ROUND(I128*H128,2)</f>
        <v>0</v>
      </c>
      <c r="K128" s="132" t="s">
        <v>1</v>
      </c>
      <c r="L128" s="32"/>
      <c r="M128" s="137" t="s">
        <v>1</v>
      </c>
      <c r="N128" s="138" t="s">
        <v>45</v>
      </c>
      <c r="P128" s="139">
        <f>O128*H128</f>
        <v>0</v>
      </c>
      <c r="Q128" s="139">
        <v>0</v>
      </c>
      <c r="R128" s="139">
        <f>Q128*H128</f>
        <v>0</v>
      </c>
      <c r="S128" s="139">
        <v>0</v>
      </c>
      <c r="T128" s="140">
        <f>S128*H128</f>
        <v>0</v>
      </c>
      <c r="AR128" s="141" t="s">
        <v>253</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253</v>
      </c>
      <c r="BM128" s="141" t="s">
        <v>2479</v>
      </c>
    </row>
    <row r="129" spans="2:65" s="1" customFormat="1" ht="39">
      <c r="B129" s="32"/>
      <c r="D129" s="143" t="s">
        <v>255</v>
      </c>
      <c r="F129" s="144" t="s">
        <v>2480</v>
      </c>
      <c r="I129" s="145"/>
      <c r="L129" s="32"/>
      <c r="M129" s="146"/>
      <c r="T129" s="56"/>
      <c r="AT129" s="17" t="s">
        <v>255</v>
      </c>
      <c r="AU129" s="17" t="s">
        <v>89</v>
      </c>
    </row>
    <row r="130" spans="2:65" s="10" customFormat="1" ht="22.9" customHeight="1">
      <c r="B130" s="120"/>
      <c r="D130" s="121" t="s">
        <v>79</v>
      </c>
      <c r="E130" s="155" t="s">
        <v>481</v>
      </c>
      <c r="F130" s="155" t="s">
        <v>482</v>
      </c>
      <c r="I130" s="123"/>
      <c r="J130" s="156">
        <f>BK130</f>
        <v>0</v>
      </c>
      <c r="L130" s="120"/>
      <c r="M130" s="125"/>
      <c r="P130" s="126">
        <f>SUM(P131:P176)</f>
        <v>0</v>
      </c>
      <c r="R130" s="126">
        <f>SUM(R131:R176)</f>
        <v>0</v>
      </c>
      <c r="T130" s="127">
        <f>SUM(T131:T176)</f>
        <v>0</v>
      </c>
      <c r="AR130" s="121" t="s">
        <v>247</v>
      </c>
      <c r="AT130" s="128" t="s">
        <v>79</v>
      </c>
      <c r="AU130" s="128" t="s">
        <v>87</v>
      </c>
      <c r="AY130" s="121" t="s">
        <v>248</v>
      </c>
      <c r="BK130" s="129">
        <f>SUM(BK131:BK176)</f>
        <v>0</v>
      </c>
    </row>
    <row r="131" spans="2:65" s="1" customFormat="1" ht="16.5" customHeight="1">
      <c r="B131" s="32"/>
      <c r="C131" s="130" t="s">
        <v>89</v>
      </c>
      <c r="D131" s="130" t="s">
        <v>249</v>
      </c>
      <c r="E131" s="131" t="s">
        <v>484</v>
      </c>
      <c r="F131" s="132" t="s">
        <v>2481</v>
      </c>
      <c r="G131" s="133" t="s">
        <v>528</v>
      </c>
      <c r="H131" s="134">
        <v>53</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2482</v>
      </c>
    </row>
    <row r="132" spans="2:65" s="1" customFormat="1" ht="16.5" customHeight="1">
      <c r="B132" s="32"/>
      <c r="C132" s="130" t="s">
        <v>247</v>
      </c>
      <c r="D132" s="130" t="s">
        <v>249</v>
      </c>
      <c r="E132" s="131" t="s">
        <v>489</v>
      </c>
      <c r="F132" s="132" t="s">
        <v>1105</v>
      </c>
      <c r="G132" s="133" t="s">
        <v>528</v>
      </c>
      <c r="H132" s="134">
        <v>188</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2483</v>
      </c>
    </row>
    <row r="133" spans="2:65" s="1" customFormat="1" ht="16.5" customHeight="1">
      <c r="B133" s="32"/>
      <c r="C133" s="130" t="s">
        <v>264</v>
      </c>
      <c r="D133" s="130" t="s">
        <v>249</v>
      </c>
      <c r="E133" s="131" t="s">
        <v>494</v>
      </c>
      <c r="F133" s="132" t="s">
        <v>1097</v>
      </c>
      <c r="G133" s="133" t="s">
        <v>528</v>
      </c>
      <c r="H133" s="134">
        <v>29</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2484</v>
      </c>
    </row>
    <row r="134" spans="2:65" s="1" customFormat="1" ht="16.5" customHeight="1">
      <c r="B134" s="32"/>
      <c r="C134" s="130" t="s">
        <v>269</v>
      </c>
      <c r="D134" s="130" t="s">
        <v>249</v>
      </c>
      <c r="E134" s="131" t="s">
        <v>499</v>
      </c>
      <c r="F134" s="132" t="s">
        <v>623</v>
      </c>
      <c r="G134" s="133" t="s">
        <v>252</v>
      </c>
      <c r="H134" s="134">
        <v>5</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2485</v>
      </c>
    </row>
    <row r="135" spans="2:65" s="1" customFormat="1" ht="24.2" customHeight="1">
      <c r="B135" s="32"/>
      <c r="C135" s="130" t="s">
        <v>274</v>
      </c>
      <c r="D135" s="130" t="s">
        <v>249</v>
      </c>
      <c r="E135" s="131" t="s">
        <v>504</v>
      </c>
      <c r="F135" s="132" t="s">
        <v>1529</v>
      </c>
      <c r="G135" s="133" t="s">
        <v>528</v>
      </c>
      <c r="H135" s="134">
        <v>10</v>
      </c>
      <c r="I135" s="135"/>
      <c r="J135" s="136">
        <f>ROUND(I135*H135,2)</f>
        <v>0</v>
      </c>
      <c r="K135" s="132" t="s">
        <v>1</v>
      </c>
      <c r="L135" s="32"/>
      <c r="M135" s="137" t="s">
        <v>1</v>
      </c>
      <c r="N135" s="138" t="s">
        <v>45</v>
      </c>
      <c r="P135" s="139">
        <f>O135*H135</f>
        <v>0</v>
      </c>
      <c r="Q135" s="139">
        <v>0</v>
      </c>
      <c r="R135" s="139">
        <f>Q135*H135</f>
        <v>0</v>
      </c>
      <c r="S135" s="139">
        <v>0</v>
      </c>
      <c r="T135" s="140">
        <f>S135*H135</f>
        <v>0</v>
      </c>
      <c r="AR135" s="141" t="s">
        <v>253</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253</v>
      </c>
      <c r="BM135" s="141" t="s">
        <v>2486</v>
      </c>
    </row>
    <row r="136" spans="2:65" s="1" customFormat="1" ht="29.25">
      <c r="B136" s="32"/>
      <c r="D136" s="143" t="s">
        <v>255</v>
      </c>
      <c r="F136" s="144" t="s">
        <v>649</v>
      </c>
      <c r="I136" s="145"/>
      <c r="L136" s="32"/>
      <c r="M136" s="146"/>
      <c r="T136" s="56"/>
      <c r="AT136" s="17" t="s">
        <v>255</v>
      </c>
      <c r="AU136" s="17" t="s">
        <v>89</v>
      </c>
    </row>
    <row r="137" spans="2:65" s="1" customFormat="1" ht="24.2" customHeight="1">
      <c r="B137" s="32"/>
      <c r="C137" s="130" t="s">
        <v>278</v>
      </c>
      <c r="D137" s="130" t="s">
        <v>249</v>
      </c>
      <c r="E137" s="131" t="s">
        <v>509</v>
      </c>
      <c r="F137" s="132" t="s">
        <v>902</v>
      </c>
      <c r="G137" s="133" t="s">
        <v>528</v>
      </c>
      <c r="H137" s="134">
        <v>58</v>
      </c>
      <c r="I137" s="135"/>
      <c r="J137" s="136">
        <f>ROUND(I137*H137,2)</f>
        <v>0</v>
      </c>
      <c r="K137" s="132" t="s">
        <v>1</v>
      </c>
      <c r="L137" s="32"/>
      <c r="M137" s="137" t="s">
        <v>1</v>
      </c>
      <c r="N137" s="138" t="s">
        <v>45</v>
      </c>
      <c r="P137" s="139">
        <f>O137*H137</f>
        <v>0</v>
      </c>
      <c r="Q137" s="139">
        <v>0</v>
      </c>
      <c r="R137" s="139">
        <f>Q137*H137</f>
        <v>0</v>
      </c>
      <c r="S137" s="139">
        <v>0</v>
      </c>
      <c r="T137" s="140">
        <f>S137*H137</f>
        <v>0</v>
      </c>
      <c r="AR137" s="141" t="s">
        <v>253</v>
      </c>
      <c r="AT137" s="141" t="s">
        <v>249</v>
      </c>
      <c r="AU137" s="141" t="s">
        <v>89</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253</v>
      </c>
      <c r="BM137" s="141" t="s">
        <v>2487</v>
      </c>
    </row>
    <row r="138" spans="2:65" s="1" customFormat="1" ht="29.25">
      <c r="B138" s="32"/>
      <c r="D138" s="143" t="s">
        <v>255</v>
      </c>
      <c r="F138" s="144" t="s">
        <v>649</v>
      </c>
      <c r="I138" s="145"/>
      <c r="L138" s="32"/>
      <c r="M138" s="146"/>
      <c r="T138" s="56"/>
      <c r="AT138" s="17" t="s">
        <v>255</v>
      </c>
      <c r="AU138" s="17" t="s">
        <v>89</v>
      </c>
    </row>
    <row r="139" spans="2:65" s="1" customFormat="1" ht="24.2" customHeight="1">
      <c r="B139" s="32"/>
      <c r="C139" s="130" t="s">
        <v>283</v>
      </c>
      <c r="D139" s="130" t="s">
        <v>249</v>
      </c>
      <c r="E139" s="131" t="s">
        <v>522</v>
      </c>
      <c r="F139" s="132" t="s">
        <v>2488</v>
      </c>
      <c r="G139" s="133" t="s">
        <v>528</v>
      </c>
      <c r="H139" s="134">
        <v>52</v>
      </c>
      <c r="I139" s="135"/>
      <c r="J139" s="136">
        <f>ROUND(I139*H139,2)</f>
        <v>0</v>
      </c>
      <c r="K139" s="132" t="s">
        <v>1</v>
      </c>
      <c r="L139" s="32"/>
      <c r="M139" s="137" t="s">
        <v>1</v>
      </c>
      <c r="N139" s="138" t="s">
        <v>45</v>
      </c>
      <c r="P139" s="139">
        <f>O139*H139</f>
        <v>0</v>
      </c>
      <c r="Q139" s="139">
        <v>0</v>
      </c>
      <c r="R139" s="139">
        <f>Q139*H139</f>
        <v>0</v>
      </c>
      <c r="S139" s="139">
        <v>0</v>
      </c>
      <c r="T139" s="140">
        <f>S139*H139</f>
        <v>0</v>
      </c>
      <c r="AR139" s="141" t="s">
        <v>253</v>
      </c>
      <c r="AT139" s="141" t="s">
        <v>249</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253</v>
      </c>
      <c r="BM139" s="141" t="s">
        <v>2489</v>
      </c>
    </row>
    <row r="140" spans="2:65" s="1" customFormat="1" ht="29.25">
      <c r="B140" s="32"/>
      <c r="D140" s="143" t="s">
        <v>255</v>
      </c>
      <c r="F140" s="144" t="s">
        <v>2490</v>
      </c>
      <c r="I140" s="145"/>
      <c r="L140" s="32"/>
      <c r="M140" s="146"/>
      <c r="T140" s="56"/>
      <c r="AT140" s="17" t="s">
        <v>255</v>
      </c>
      <c r="AU140" s="17" t="s">
        <v>89</v>
      </c>
    </row>
    <row r="141" spans="2:65" s="1" customFormat="1" ht="24.2" customHeight="1">
      <c r="B141" s="32"/>
      <c r="C141" s="130" t="s">
        <v>288</v>
      </c>
      <c r="D141" s="130" t="s">
        <v>249</v>
      </c>
      <c r="E141" s="131" t="s">
        <v>526</v>
      </c>
      <c r="F141" s="132" t="s">
        <v>2491</v>
      </c>
      <c r="G141" s="133" t="s">
        <v>528</v>
      </c>
      <c r="H141" s="134">
        <v>15</v>
      </c>
      <c r="I141" s="135"/>
      <c r="J141" s="136">
        <f>ROUND(I141*H141,2)</f>
        <v>0</v>
      </c>
      <c r="K141" s="132" t="s">
        <v>1</v>
      </c>
      <c r="L141" s="32"/>
      <c r="M141" s="137" t="s">
        <v>1</v>
      </c>
      <c r="N141" s="138" t="s">
        <v>45</v>
      </c>
      <c r="P141" s="139">
        <f>O141*H141</f>
        <v>0</v>
      </c>
      <c r="Q141" s="139">
        <v>0</v>
      </c>
      <c r="R141" s="139">
        <f>Q141*H141</f>
        <v>0</v>
      </c>
      <c r="S141" s="139">
        <v>0</v>
      </c>
      <c r="T141" s="140">
        <f>S141*H141</f>
        <v>0</v>
      </c>
      <c r="AR141" s="141" t="s">
        <v>253</v>
      </c>
      <c r="AT141" s="141" t="s">
        <v>249</v>
      </c>
      <c r="AU141" s="141" t="s">
        <v>89</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253</v>
      </c>
      <c r="BM141" s="141" t="s">
        <v>2492</v>
      </c>
    </row>
    <row r="142" spans="2:65" s="1" customFormat="1" ht="29.25">
      <c r="B142" s="32"/>
      <c r="D142" s="143" t="s">
        <v>255</v>
      </c>
      <c r="F142" s="144" t="s">
        <v>705</v>
      </c>
      <c r="I142" s="145"/>
      <c r="L142" s="32"/>
      <c r="M142" s="146"/>
      <c r="T142" s="56"/>
      <c r="AT142" s="17" t="s">
        <v>255</v>
      </c>
      <c r="AU142" s="17" t="s">
        <v>89</v>
      </c>
    </row>
    <row r="143" spans="2:65" s="1" customFormat="1" ht="33" customHeight="1">
      <c r="B143" s="32"/>
      <c r="C143" s="130" t="s">
        <v>336</v>
      </c>
      <c r="D143" s="130" t="s">
        <v>249</v>
      </c>
      <c r="E143" s="131" t="s">
        <v>531</v>
      </c>
      <c r="F143" s="132" t="s">
        <v>708</v>
      </c>
      <c r="G143" s="133" t="s">
        <v>528</v>
      </c>
      <c r="H143" s="134">
        <v>2</v>
      </c>
      <c r="I143" s="135"/>
      <c r="J143" s="136">
        <f>ROUND(I143*H143,2)</f>
        <v>0</v>
      </c>
      <c r="K143" s="132" t="s">
        <v>1</v>
      </c>
      <c r="L143" s="32"/>
      <c r="M143" s="137" t="s">
        <v>1</v>
      </c>
      <c r="N143" s="138" t="s">
        <v>45</v>
      </c>
      <c r="P143" s="139">
        <f>O143*H143</f>
        <v>0</v>
      </c>
      <c r="Q143" s="139">
        <v>0</v>
      </c>
      <c r="R143" s="139">
        <f>Q143*H143</f>
        <v>0</v>
      </c>
      <c r="S143" s="139">
        <v>0</v>
      </c>
      <c r="T143" s="140">
        <f>S143*H143</f>
        <v>0</v>
      </c>
      <c r="AR143" s="141" t="s">
        <v>253</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253</v>
      </c>
      <c r="BM143" s="141" t="s">
        <v>2493</v>
      </c>
    </row>
    <row r="144" spans="2:65" s="1" customFormat="1" ht="29.25">
      <c r="B144" s="32"/>
      <c r="D144" s="143" t="s">
        <v>255</v>
      </c>
      <c r="F144" s="144" t="s">
        <v>710</v>
      </c>
      <c r="I144" s="145"/>
      <c r="L144" s="32"/>
      <c r="M144" s="146"/>
      <c r="T144" s="56"/>
      <c r="AT144" s="17" t="s">
        <v>255</v>
      </c>
      <c r="AU144" s="17" t="s">
        <v>89</v>
      </c>
    </row>
    <row r="145" spans="2:65" s="1" customFormat="1" ht="33" customHeight="1">
      <c r="B145" s="32"/>
      <c r="C145" s="130" t="s">
        <v>340</v>
      </c>
      <c r="D145" s="130" t="s">
        <v>249</v>
      </c>
      <c r="E145" s="131" t="s">
        <v>535</v>
      </c>
      <c r="F145" s="132" t="s">
        <v>713</v>
      </c>
      <c r="G145" s="133" t="s">
        <v>528</v>
      </c>
      <c r="H145" s="134">
        <v>1</v>
      </c>
      <c r="I145" s="135"/>
      <c r="J145" s="136">
        <f>ROUND(I145*H145,2)</f>
        <v>0</v>
      </c>
      <c r="K145" s="132" t="s">
        <v>1</v>
      </c>
      <c r="L145" s="32"/>
      <c r="M145" s="137" t="s">
        <v>1</v>
      </c>
      <c r="N145" s="138" t="s">
        <v>45</v>
      </c>
      <c r="P145" s="139">
        <f>O145*H145</f>
        <v>0</v>
      </c>
      <c r="Q145" s="139">
        <v>0</v>
      </c>
      <c r="R145" s="139">
        <f>Q145*H145</f>
        <v>0</v>
      </c>
      <c r="S145" s="139">
        <v>0</v>
      </c>
      <c r="T145" s="140">
        <f>S145*H145</f>
        <v>0</v>
      </c>
      <c r="AR145" s="141" t="s">
        <v>253</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253</v>
      </c>
      <c r="BM145" s="141" t="s">
        <v>2494</v>
      </c>
    </row>
    <row r="146" spans="2:65" s="1" customFormat="1" ht="29.25">
      <c r="B146" s="32"/>
      <c r="D146" s="143" t="s">
        <v>255</v>
      </c>
      <c r="F146" s="144" t="s">
        <v>705</v>
      </c>
      <c r="I146" s="145"/>
      <c r="L146" s="32"/>
      <c r="M146" s="146"/>
      <c r="T146" s="56"/>
      <c r="AT146" s="17" t="s">
        <v>255</v>
      </c>
      <c r="AU146" s="17" t="s">
        <v>89</v>
      </c>
    </row>
    <row r="147" spans="2:65" s="1" customFormat="1" ht="24.2" customHeight="1">
      <c r="B147" s="32"/>
      <c r="C147" s="130" t="s">
        <v>8</v>
      </c>
      <c r="D147" s="130" t="s">
        <v>249</v>
      </c>
      <c r="E147" s="131" t="s">
        <v>539</v>
      </c>
      <c r="F147" s="132" t="s">
        <v>2495</v>
      </c>
      <c r="G147" s="133" t="s">
        <v>258</v>
      </c>
      <c r="H147" s="134">
        <v>1</v>
      </c>
      <c r="I147" s="135"/>
      <c r="J147" s="136">
        <f t="shared" ref="J147:J153" si="0">ROUND(I147*H147,2)</f>
        <v>0</v>
      </c>
      <c r="K147" s="132" t="s">
        <v>1</v>
      </c>
      <c r="L147" s="32"/>
      <c r="M147" s="137" t="s">
        <v>1</v>
      </c>
      <c r="N147" s="138" t="s">
        <v>45</v>
      </c>
      <c r="P147" s="139">
        <f t="shared" ref="P147:P153" si="1">O147*H147</f>
        <v>0</v>
      </c>
      <c r="Q147" s="139">
        <v>0</v>
      </c>
      <c r="R147" s="139">
        <f t="shared" ref="R147:R153" si="2">Q147*H147</f>
        <v>0</v>
      </c>
      <c r="S147" s="139">
        <v>0</v>
      </c>
      <c r="T147" s="140">
        <f t="shared" ref="T147:T153" si="3">S147*H147</f>
        <v>0</v>
      </c>
      <c r="AR147" s="141" t="s">
        <v>253</v>
      </c>
      <c r="AT147" s="141" t="s">
        <v>249</v>
      </c>
      <c r="AU147" s="141" t="s">
        <v>89</v>
      </c>
      <c r="AY147" s="17" t="s">
        <v>248</v>
      </c>
      <c r="BE147" s="142">
        <f t="shared" ref="BE147:BE153" si="4">IF(N147="základní",J147,0)</f>
        <v>0</v>
      </c>
      <c r="BF147" s="142">
        <f t="shared" ref="BF147:BF153" si="5">IF(N147="snížená",J147,0)</f>
        <v>0</v>
      </c>
      <c r="BG147" s="142">
        <f t="shared" ref="BG147:BG153" si="6">IF(N147="zákl. přenesená",J147,0)</f>
        <v>0</v>
      </c>
      <c r="BH147" s="142">
        <f t="shared" ref="BH147:BH153" si="7">IF(N147="sníž. přenesená",J147,0)</f>
        <v>0</v>
      </c>
      <c r="BI147" s="142">
        <f t="shared" ref="BI147:BI153" si="8">IF(N147="nulová",J147,0)</f>
        <v>0</v>
      </c>
      <c r="BJ147" s="17" t="s">
        <v>87</v>
      </c>
      <c r="BK147" s="142">
        <f t="shared" ref="BK147:BK153" si="9">ROUND(I147*H147,2)</f>
        <v>0</v>
      </c>
      <c r="BL147" s="17" t="s">
        <v>253</v>
      </c>
      <c r="BM147" s="141" t="s">
        <v>2496</v>
      </c>
    </row>
    <row r="148" spans="2:65" s="1" customFormat="1" ht="24.2" customHeight="1">
      <c r="B148" s="32"/>
      <c r="C148" s="130" t="s">
        <v>347</v>
      </c>
      <c r="D148" s="130" t="s">
        <v>249</v>
      </c>
      <c r="E148" s="131" t="s">
        <v>543</v>
      </c>
      <c r="F148" s="132" t="s">
        <v>1198</v>
      </c>
      <c r="G148" s="133" t="s">
        <v>258</v>
      </c>
      <c r="H148" s="134">
        <v>1</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2497</v>
      </c>
    </row>
    <row r="149" spans="2:65" s="1" customFormat="1" ht="24.2" customHeight="1">
      <c r="B149" s="32"/>
      <c r="C149" s="130" t="s">
        <v>351</v>
      </c>
      <c r="D149" s="130" t="s">
        <v>249</v>
      </c>
      <c r="E149" s="131" t="s">
        <v>547</v>
      </c>
      <c r="F149" s="132" t="s">
        <v>2498</v>
      </c>
      <c r="G149" s="133" t="s">
        <v>258</v>
      </c>
      <c r="H149" s="134">
        <v>1</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2499</v>
      </c>
    </row>
    <row r="150" spans="2:65" s="1" customFormat="1" ht="16.5" customHeight="1">
      <c r="B150" s="32"/>
      <c r="C150" s="130" t="s">
        <v>355</v>
      </c>
      <c r="D150" s="130" t="s">
        <v>249</v>
      </c>
      <c r="E150" s="131" t="s">
        <v>551</v>
      </c>
      <c r="F150" s="132" t="s">
        <v>2500</v>
      </c>
      <c r="G150" s="133" t="s">
        <v>252</v>
      </c>
      <c r="H150" s="134">
        <v>2</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2501</v>
      </c>
    </row>
    <row r="151" spans="2:65" s="1" customFormat="1" ht="16.5" customHeight="1">
      <c r="B151" s="32"/>
      <c r="C151" s="130" t="s">
        <v>359</v>
      </c>
      <c r="D151" s="130" t="s">
        <v>249</v>
      </c>
      <c r="E151" s="131" t="s">
        <v>555</v>
      </c>
      <c r="F151" s="132" t="s">
        <v>2502</v>
      </c>
      <c r="G151" s="133" t="s">
        <v>252</v>
      </c>
      <c r="H151" s="134">
        <v>3</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2503</v>
      </c>
    </row>
    <row r="152" spans="2:65" s="1" customFormat="1" ht="16.5" customHeight="1">
      <c r="B152" s="32"/>
      <c r="C152" s="130" t="s">
        <v>363</v>
      </c>
      <c r="D152" s="130" t="s">
        <v>249</v>
      </c>
      <c r="E152" s="131" t="s">
        <v>559</v>
      </c>
      <c r="F152" s="132" t="s">
        <v>2504</v>
      </c>
      <c r="G152" s="133" t="s">
        <v>252</v>
      </c>
      <c r="H152" s="134">
        <v>6</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2505</v>
      </c>
    </row>
    <row r="153" spans="2:65" s="1" customFormat="1" ht="21.75" customHeight="1">
      <c r="B153" s="32"/>
      <c r="C153" s="130" t="s">
        <v>367</v>
      </c>
      <c r="D153" s="130" t="s">
        <v>249</v>
      </c>
      <c r="E153" s="131" t="s">
        <v>563</v>
      </c>
      <c r="F153" s="132" t="s">
        <v>2506</v>
      </c>
      <c r="G153" s="133" t="s">
        <v>252</v>
      </c>
      <c r="H153" s="134">
        <v>6</v>
      </c>
      <c r="I153" s="135"/>
      <c r="J153" s="136">
        <f t="shared" si="0"/>
        <v>0</v>
      </c>
      <c r="K153" s="132" t="s">
        <v>1</v>
      </c>
      <c r="L153" s="32"/>
      <c r="M153" s="137" t="s">
        <v>1</v>
      </c>
      <c r="N153" s="138" t="s">
        <v>45</v>
      </c>
      <c r="P153" s="139">
        <f t="shared" si="1"/>
        <v>0</v>
      </c>
      <c r="Q153" s="139">
        <v>0</v>
      </c>
      <c r="R153" s="139">
        <f t="shared" si="2"/>
        <v>0</v>
      </c>
      <c r="S153" s="139">
        <v>0</v>
      </c>
      <c r="T153" s="14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2507</v>
      </c>
    </row>
    <row r="154" spans="2:65" s="1" customFormat="1" ht="29.25">
      <c r="B154" s="32"/>
      <c r="D154" s="143" t="s">
        <v>255</v>
      </c>
      <c r="F154" s="144" t="s">
        <v>2508</v>
      </c>
      <c r="I154" s="145"/>
      <c r="L154" s="32"/>
      <c r="M154" s="146"/>
      <c r="T154" s="56"/>
      <c r="AT154" s="17" t="s">
        <v>255</v>
      </c>
      <c r="AU154" s="17" t="s">
        <v>89</v>
      </c>
    </row>
    <row r="155" spans="2:65" s="1" customFormat="1" ht="21.75" customHeight="1">
      <c r="B155" s="32"/>
      <c r="C155" s="130" t="s">
        <v>371</v>
      </c>
      <c r="D155" s="130" t="s">
        <v>249</v>
      </c>
      <c r="E155" s="131" t="s">
        <v>566</v>
      </c>
      <c r="F155" s="132" t="s">
        <v>2509</v>
      </c>
      <c r="G155" s="133" t="s">
        <v>252</v>
      </c>
      <c r="H155" s="134">
        <v>3</v>
      </c>
      <c r="I155" s="135"/>
      <c r="J155" s="136">
        <f>ROUND(I155*H155,2)</f>
        <v>0</v>
      </c>
      <c r="K155" s="132" t="s">
        <v>1</v>
      </c>
      <c r="L155" s="32"/>
      <c r="M155" s="137" t="s">
        <v>1</v>
      </c>
      <c r="N155" s="138" t="s">
        <v>45</v>
      </c>
      <c r="P155" s="139">
        <f>O155*H155</f>
        <v>0</v>
      </c>
      <c r="Q155" s="139">
        <v>0</v>
      </c>
      <c r="R155" s="139">
        <f>Q155*H155</f>
        <v>0</v>
      </c>
      <c r="S155" s="139">
        <v>0</v>
      </c>
      <c r="T155" s="140">
        <f>S155*H155</f>
        <v>0</v>
      </c>
      <c r="AR155" s="141" t="s">
        <v>253</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253</v>
      </c>
      <c r="BM155" s="141" t="s">
        <v>2510</v>
      </c>
    </row>
    <row r="156" spans="2:65" s="1" customFormat="1" ht="29.25">
      <c r="B156" s="32"/>
      <c r="D156" s="143" t="s">
        <v>255</v>
      </c>
      <c r="F156" s="144" t="s">
        <v>2511</v>
      </c>
      <c r="I156" s="145"/>
      <c r="L156" s="32"/>
      <c r="M156" s="146"/>
      <c r="T156" s="56"/>
      <c r="AT156" s="17" t="s">
        <v>255</v>
      </c>
      <c r="AU156" s="17" t="s">
        <v>89</v>
      </c>
    </row>
    <row r="157" spans="2:65" s="1" customFormat="1" ht="21.75" customHeight="1">
      <c r="B157" s="32"/>
      <c r="C157" s="130" t="s">
        <v>375</v>
      </c>
      <c r="D157" s="130" t="s">
        <v>249</v>
      </c>
      <c r="E157" s="131" t="s">
        <v>570</v>
      </c>
      <c r="F157" s="132" t="s">
        <v>2512</v>
      </c>
      <c r="G157" s="133" t="s">
        <v>252</v>
      </c>
      <c r="H157" s="134">
        <v>1</v>
      </c>
      <c r="I157" s="135"/>
      <c r="J157" s="136">
        <f>ROUND(I157*H157,2)</f>
        <v>0</v>
      </c>
      <c r="K157" s="132" t="s">
        <v>1</v>
      </c>
      <c r="L157" s="32"/>
      <c r="M157" s="137" t="s">
        <v>1</v>
      </c>
      <c r="N157" s="138" t="s">
        <v>45</v>
      </c>
      <c r="P157" s="139">
        <f>O157*H157</f>
        <v>0</v>
      </c>
      <c r="Q157" s="139">
        <v>0</v>
      </c>
      <c r="R157" s="139">
        <f>Q157*H157</f>
        <v>0</v>
      </c>
      <c r="S157" s="139">
        <v>0</v>
      </c>
      <c r="T157" s="140">
        <f>S157*H157</f>
        <v>0</v>
      </c>
      <c r="AR157" s="141" t="s">
        <v>253</v>
      </c>
      <c r="AT157" s="141" t="s">
        <v>249</v>
      </c>
      <c r="AU157" s="141" t="s">
        <v>89</v>
      </c>
      <c r="AY157" s="17" t="s">
        <v>248</v>
      </c>
      <c r="BE157" s="142">
        <f>IF(N157="základní",J157,0)</f>
        <v>0</v>
      </c>
      <c r="BF157" s="142">
        <f>IF(N157="snížená",J157,0)</f>
        <v>0</v>
      </c>
      <c r="BG157" s="142">
        <f>IF(N157="zákl. přenesená",J157,0)</f>
        <v>0</v>
      </c>
      <c r="BH157" s="142">
        <f>IF(N157="sníž. přenesená",J157,0)</f>
        <v>0</v>
      </c>
      <c r="BI157" s="142">
        <f>IF(N157="nulová",J157,0)</f>
        <v>0</v>
      </c>
      <c r="BJ157" s="17" t="s">
        <v>87</v>
      </c>
      <c r="BK157" s="142">
        <f>ROUND(I157*H157,2)</f>
        <v>0</v>
      </c>
      <c r="BL157" s="17" t="s">
        <v>253</v>
      </c>
      <c r="BM157" s="141" t="s">
        <v>2513</v>
      </c>
    </row>
    <row r="158" spans="2:65" s="1" customFormat="1" ht="29.25">
      <c r="B158" s="32"/>
      <c r="D158" s="143" t="s">
        <v>255</v>
      </c>
      <c r="F158" s="144" t="s">
        <v>2514</v>
      </c>
      <c r="I158" s="145"/>
      <c r="L158" s="32"/>
      <c r="M158" s="146"/>
      <c r="T158" s="56"/>
      <c r="AT158" s="17" t="s">
        <v>255</v>
      </c>
      <c r="AU158" s="17" t="s">
        <v>89</v>
      </c>
    </row>
    <row r="159" spans="2:65" s="1" customFormat="1" ht="16.5" customHeight="1">
      <c r="B159" s="32"/>
      <c r="C159" s="130" t="s">
        <v>7</v>
      </c>
      <c r="D159" s="130" t="s">
        <v>249</v>
      </c>
      <c r="E159" s="131" t="s">
        <v>574</v>
      </c>
      <c r="F159" s="132" t="s">
        <v>2515</v>
      </c>
      <c r="G159" s="133" t="s">
        <v>252</v>
      </c>
      <c r="H159" s="134">
        <v>1</v>
      </c>
      <c r="I159" s="135"/>
      <c r="J159" s="136">
        <f>ROUND(I159*H159,2)</f>
        <v>0</v>
      </c>
      <c r="K159" s="132" t="s">
        <v>1</v>
      </c>
      <c r="L159" s="32"/>
      <c r="M159" s="137" t="s">
        <v>1</v>
      </c>
      <c r="N159" s="138" t="s">
        <v>45</v>
      </c>
      <c r="P159" s="139">
        <f>O159*H159</f>
        <v>0</v>
      </c>
      <c r="Q159" s="139">
        <v>0</v>
      </c>
      <c r="R159" s="139">
        <f>Q159*H159</f>
        <v>0</v>
      </c>
      <c r="S159" s="139">
        <v>0</v>
      </c>
      <c r="T159" s="140">
        <f>S159*H159</f>
        <v>0</v>
      </c>
      <c r="AR159" s="141" t="s">
        <v>253</v>
      </c>
      <c r="AT159" s="141" t="s">
        <v>249</v>
      </c>
      <c r="AU159" s="141" t="s">
        <v>89</v>
      </c>
      <c r="AY159" s="17" t="s">
        <v>248</v>
      </c>
      <c r="BE159" s="142">
        <f>IF(N159="základní",J159,0)</f>
        <v>0</v>
      </c>
      <c r="BF159" s="142">
        <f>IF(N159="snížená",J159,0)</f>
        <v>0</v>
      </c>
      <c r="BG159" s="142">
        <f>IF(N159="zákl. přenesená",J159,0)</f>
        <v>0</v>
      </c>
      <c r="BH159" s="142">
        <f>IF(N159="sníž. přenesená",J159,0)</f>
        <v>0</v>
      </c>
      <c r="BI159" s="142">
        <f>IF(N159="nulová",J159,0)</f>
        <v>0</v>
      </c>
      <c r="BJ159" s="17" t="s">
        <v>87</v>
      </c>
      <c r="BK159" s="142">
        <f>ROUND(I159*H159,2)</f>
        <v>0</v>
      </c>
      <c r="BL159" s="17" t="s">
        <v>253</v>
      </c>
      <c r="BM159" s="141" t="s">
        <v>2516</v>
      </c>
    </row>
    <row r="160" spans="2:65" s="1" customFormat="1" ht="39">
      <c r="B160" s="32"/>
      <c r="D160" s="143" t="s">
        <v>255</v>
      </c>
      <c r="F160" s="144" t="s">
        <v>2517</v>
      </c>
      <c r="I160" s="145"/>
      <c r="L160" s="32"/>
      <c r="M160" s="146"/>
      <c r="T160" s="56"/>
      <c r="AT160" s="17" t="s">
        <v>255</v>
      </c>
      <c r="AU160" s="17" t="s">
        <v>89</v>
      </c>
    </row>
    <row r="161" spans="2:65" s="1" customFormat="1" ht="24.2" customHeight="1">
      <c r="B161" s="32"/>
      <c r="C161" s="130" t="s">
        <v>382</v>
      </c>
      <c r="D161" s="130" t="s">
        <v>249</v>
      </c>
      <c r="E161" s="131" t="s">
        <v>578</v>
      </c>
      <c r="F161" s="132" t="s">
        <v>2518</v>
      </c>
      <c r="G161" s="133" t="s">
        <v>252</v>
      </c>
      <c r="H161" s="134">
        <v>3</v>
      </c>
      <c r="I161" s="135"/>
      <c r="J161" s="136">
        <f>ROUND(I161*H161,2)</f>
        <v>0</v>
      </c>
      <c r="K161" s="132" t="s">
        <v>1</v>
      </c>
      <c r="L161" s="32"/>
      <c r="M161" s="137" t="s">
        <v>1</v>
      </c>
      <c r="N161" s="138" t="s">
        <v>45</v>
      </c>
      <c r="P161" s="139">
        <f>O161*H161</f>
        <v>0</v>
      </c>
      <c r="Q161" s="139">
        <v>0</v>
      </c>
      <c r="R161" s="139">
        <f>Q161*H161</f>
        <v>0</v>
      </c>
      <c r="S161" s="139">
        <v>0</v>
      </c>
      <c r="T161" s="140">
        <f>S161*H161</f>
        <v>0</v>
      </c>
      <c r="AR161" s="141" t="s">
        <v>253</v>
      </c>
      <c r="AT161" s="141" t="s">
        <v>249</v>
      </c>
      <c r="AU161" s="141" t="s">
        <v>89</v>
      </c>
      <c r="AY161" s="17" t="s">
        <v>248</v>
      </c>
      <c r="BE161" s="142">
        <f>IF(N161="základní",J161,0)</f>
        <v>0</v>
      </c>
      <c r="BF161" s="142">
        <f>IF(N161="snížená",J161,0)</f>
        <v>0</v>
      </c>
      <c r="BG161" s="142">
        <f>IF(N161="zákl. přenesená",J161,0)</f>
        <v>0</v>
      </c>
      <c r="BH161" s="142">
        <f>IF(N161="sníž. přenesená",J161,0)</f>
        <v>0</v>
      </c>
      <c r="BI161" s="142">
        <f>IF(N161="nulová",J161,0)</f>
        <v>0</v>
      </c>
      <c r="BJ161" s="17" t="s">
        <v>87</v>
      </c>
      <c r="BK161" s="142">
        <f>ROUND(I161*H161,2)</f>
        <v>0</v>
      </c>
      <c r="BL161" s="17" t="s">
        <v>253</v>
      </c>
      <c r="BM161" s="141" t="s">
        <v>2519</v>
      </c>
    </row>
    <row r="162" spans="2:65" s="1" customFormat="1" ht="48.75">
      <c r="B162" s="32"/>
      <c r="D162" s="143" t="s">
        <v>255</v>
      </c>
      <c r="F162" s="144" t="s">
        <v>2520</v>
      </c>
      <c r="I162" s="145"/>
      <c r="L162" s="32"/>
      <c r="M162" s="146"/>
      <c r="T162" s="56"/>
      <c r="AT162" s="17" t="s">
        <v>255</v>
      </c>
      <c r="AU162" s="17" t="s">
        <v>89</v>
      </c>
    </row>
    <row r="163" spans="2:65" s="1" customFormat="1" ht="24.2" customHeight="1">
      <c r="B163" s="32"/>
      <c r="C163" s="130" t="s">
        <v>386</v>
      </c>
      <c r="D163" s="130" t="s">
        <v>249</v>
      </c>
      <c r="E163" s="131" t="s">
        <v>582</v>
      </c>
      <c r="F163" s="132" t="s">
        <v>2521</v>
      </c>
      <c r="G163" s="133" t="s">
        <v>258</v>
      </c>
      <c r="H163" s="134">
        <v>1</v>
      </c>
      <c r="I163" s="135"/>
      <c r="J163" s="136">
        <f t="shared" ref="J163:J168" si="10">ROUND(I163*H163,2)</f>
        <v>0</v>
      </c>
      <c r="K163" s="132" t="s">
        <v>1</v>
      </c>
      <c r="L163" s="32"/>
      <c r="M163" s="137" t="s">
        <v>1</v>
      </c>
      <c r="N163" s="138" t="s">
        <v>45</v>
      </c>
      <c r="P163" s="139">
        <f t="shared" ref="P163:P168" si="11">O163*H163</f>
        <v>0</v>
      </c>
      <c r="Q163" s="139">
        <v>0</v>
      </c>
      <c r="R163" s="139">
        <f t="shared" ref="R163:R168" si="12">Q163*H163</f>
        <v>0</v>
      </c>
      <c r="S163" s="139">
        <v>0</v>
      </c>
      <c r="T163" s="140">
        <f t="shared" ref="T163:T168" si="13">S163*H163</f>
        <v>0</v>
      </c>
      <c r="AR163" s="141" t="s">
        <v>253</v>
      </c>
      <c r="AT163" s="141" t="s">
        <v>249</v>
      </c>
      <c r="AU163" s="141" t="s">
        <v>89</v>
      </c>
      <c r="AY163" s="17" t="s">
        <v>248</v>
      </c>
      <c r="BE163" s="142">
        <f t="shared" ref="BE163:BE168" si="14">IF(N163="základní",J163,0)</f>
        <v>0</v>
      </c>
      <c r="BF163" s="142">
        <f t="shared" ref="BF163:BF168" si="15">IF(N163="snížená",J163,0)</f>
        <v>0</v>
      </c>
      <c r="BG163" s="142">
        <f t="shared" ref="BG163:BG168" si="16">IF(N163="zákl. přenesená",J163,0)</f>
        <v>0</v>
      </c>
      <c r="BH163" s="142">
        <f t="shared" ref="BH163:BH168" si="17">IF(N163="sníž. přenesená",J163,0)</f>
        <v>0</v>
      </c>
      <c r="BI163" s="142">
        <f t="shared" ref="BI163:BI168" si="18">IF(N163="nulová",J163,0)</f>
        <v>0</v>
      </c>
      <c r="BJ163" s="17" t="s">
        <v>87</v>
      </c>
      <c r="BK163" s="142">
        <f t="shared" ref="BK163:BK168" si="19">ROUND(I163*H163,2)</f>
        <v>0</v>
      </c>
      <c r="BL163" s="17" t="s">
        <v>253</v>
      </c>
      <c r="BM163" s="141" t="s">
        <v>2522</v>
      </c>
    </row>
    <row r="164" spans="2:65" s="1" customFormat="1" ht="21.75" customHeight="1">
      <c r="B164" s="32"/>
      <c r="C164" s="130" t="s">
        <v>390</v>
      </c>
      <c r="D164" s="130" t="s">
        <v>249</v>
      </c>
      <c r="E164" s="131" t="s">
        <v>586</v>
      </c>
      <c r="F164" s="132" t="s">
        <v>2523</v>
      </c>
      <c r="G164" s="133" t="s">
        <v>252</v>
      </c>
      <c r="H164" s="134">
        <v>18</v>
      </c>
      <c r="I164" s="135"/>
      <c r="J164" s="136">
        <f t="shared" si="10"/>
        <v>0</v>
      </c>
      <c r="K164" s="132" t="s">
        <v>1</v>
      </c>
      <c r="L164" s="32"/>
      <c r="M164" s="137" t="s">
        <v>1</v>
      </c>
      <c r="N164" s="138" t="s">
        <v>45</v>
      </c>
      <c r="P164" s="139">
        <f t="shared" si="11"/>
        <v>0</v>
      </c>
      <c r="Q164" s="139">
        <v>0</v>
      </c>
      <c r="R164" s="139">
        <f t="shared" si="12"/>
        <v>0</v>
      </c>
      <c r="S164" s="139">
        <v>0</v>
      </c>
      <c r="T164" s="140">
        <f t="shared" si="13"/>
        <v>0</v>
      </c>
      <c r="AR164" s="141" t="s">
        <v>253</v>
      </c>
      <c r="AT164" s="141" t="s">
        <v>249</v>
      </c>
      <c r="AU164" s="141" t="s">
        <v>89</v>
      </c>
      <c r="AY164" s="17" t="s">
        <v>248</v>
      </c>
      <c r="BE164" s="142">
        <f t="shared" si="14"/>
        <v>0</v>
      </c>
      <c r="BF164" s="142">
        <f t="shared" si="15"/>
        <v>0</v>
      </c>
      <c r="BG164" s="142">
        <f t="shared" si="16"/>
        <v>0</v>
      </c>
      <c r="BH164" s="142">
        <f t="shared" si="17"/>
        <v>0</v>
      </c>
      <c r="BI164" s="142">
        <f t="shared" si="18"/>
        <v>0</v>
      </c>
      <c r="BJ164" s="17" t="s">
        <v>87</v>
      </c>
      <c r="BK164" s="142">
        <f t="shared" si="19"/>
        <v>0</v>
      </c>
      <c r="BL164" s="17" t="s">
        <v>253</v>
      </c>
      <c r="BM164" s="141" t="s">
        <v>2524</v>
      </c>
    </row>
    <row r="165" spans="2:65" s="1" customFormat="1" ht="16.5" customHeight="1">
      <c r="B165" s="32"/>
      <c r="C165" s="130" t="s">
        <v>394</v>
      </c>
      <c r="D165" s="130" t="s">
        <v>249</v>
      </c>
      <c r="E165" s="131" t="s">
        <v>590</v>
      </c>
      <c r="F165" s="132" t="s">
        <v>2525</v>
      </c>
      <c r="G165" s="133" t="s">
        <v>258</v>
      </c>
      <c r="H165" s="134">
        <v>1</v>
      </c>
      <c r="I165" s="135"/>
      <c r="J165" s="136">
        <f t="shared" si="10"/>
        <v>0</v>
      </c>
      <c r="K165" s="132" t="s">
        <v>1</v>
      </c>
      <c r="L165" s="32"/>
      <c r="M165" s="137" t="s">
        <v>1</v>
      </c>
      <c r="N165" s="138" t="s">
        <v>45</v>
      </c>
      <c r="P165" s="139">
        <f t="shared" si="11"/>
        <v>0</v>
      </c>
      <c r="Q165" s="139">
        <v>0</v>
      </c>
      <c r="R165" s="139">
        <f t="shared" si="12"/>
        <v>0</v>
      </c>
      <c r="S165" s="139">
        <v>0</v>
      </c>
      <c r="T165" s="140">
        <f t="shared" si="13"/>
        <v>0</v>
      </c>
      <c r="AR165" s="141" t="s">
        <v>253</v>
      </c>
      <c r="AT165" s="141" t="s">
        <v>249</v>
      </c>
      <c r="AU165" s="141" t="s">
        <v>89</v>
      </c>
      <c r="AY165" s="17" t="s">
        <v>248</v>
      </c>
      <c r="BE165" s="142">
        <f t="shared" si="14"/>
        <v>0</v>
      </c>
      <c r="BF165" s="142">
        <f t="shared" si="15"/>
        <v>0</v>
      </c>
      <c r="BG165" s="142">
        <f t="shared" si="16"/>
        <v>0</v>
      </c>
      <c r="BH165" s="142">
        <f t="shared" si="17"/>
        <v>0</v>
      </c>
      <c r="BI165" s="142">
        <f t="shared" si="18"/>
        <v>0</v>
      </c>
      <c r="BJ165" s="17" t="s">
        <v>87</v>
      </c>
      <c r="BK165" s="142">
        <f t="shared" si="19"/>
        <v>0</v>
      </c>
      <c r="BL165" s="17" t="s">
        <v>253</v>
      </c>
      <c r="BM165" s="141" t="s">
        <v>2526</v>
      </c>
    </row>
    <row r="166" spans="2:65" s="1" customFormat="1" ht="24.2" customHeight="1">
      <c r="B166" s="32"/>
      <c r="C166" s="130" t="s">
        <v>398</v>
      </c>
      <c r="D166" s="130" t="s">
        <v>249</v>
      </c>
      <c r="E166" s="131" t="s">
        <v>594</v>
      </c>
      <c r="F166" s="132" t="s">
        <v>2527</v>
      </c>
      <c r="G166" s="133" t="s">
        <v>258</v>
      </c>
      <c r="H166" s="134">
        <v>1</v>
      </c>
      <c r="I166" s="135"/>
      <c r="J166" s="136">
        <f t="shared" si="10"/>
        <v>0</v>
      </c>
      <c r="K166" s="132" t="s">
        <v>1</v>
      </c>
      <c r="L166" s="32"/>
      <c r="M166" s="137" t="s">
        <v>1</v>
      </c>
      <c r="N166" s="138" t="s">
        <v>45</v>
      </c>
      <c r="P166" s="139">
        <f t="shared" si="11"/>
        <v>0</v>
      </c>
      <c r="Q166" s="139">
        <v>0</v>
      </c>
      <c r="R166" s="139">
        <f t="shared" si="12"/>
        <v>0</v>
      </c>
      <c r="S166" s="139">
        <v>0</v>
      </c>
      <c r="T166" s="140">
        <f t="shared" si="13"/>
        <v>0</v>
      </c>
      <c r="AR166" s="141" t="s">
        <v>253</v>
      </c>
      <c r="AT166" s="141" t="s">
        <v>249</v>
      </c>
      <c r="AU166" s="141" t="s">
        <v>89</v>
      </c>
      <c r="AY166" s="17" t="s">
        <v>248</v>
      </c>
      <c r="BE166" s="142">
        <f t="shared" si="14"/>
        <v>0</v>
      </c>
      <c r="BF166" s="142">
        <f t="shared" si="15"/>
        <v>0</v>
      </c>
      <c r="BG166" s="142">
        <f t="shared" si="16"/>
        <v>0</v>
      </c>
      <c r="BH166" s="142">
        <f t="shared" si="17"/>
        <v>0</v>
      </c>
      <c r="BI166" s="142">
        <f t="shared" si="18"/>
        <v>0</v>
      </c>
      <c r="BJ166" s="17" t="s">
        <v>87</v>
      </c>
      <c r="BK166" s="142">
        <f t="shared" si="19"/>
        <v>0</v>
      </c>
      <c r="BL166" s="17" t="s">
        <v>253</v>
      </c>
      <c r="BM166" s="141" t="s">
        <v>2528</v>
      </c>
    </row>
    <row r="167" spans="2:65" s="1" customFormat="1" ht="24.2" customHeight="1">
      <c r="B167" s="32"/>
      <c r="C167" s="130" t="s">
        <v>402</v>
      </c>
      <c r="D167" s="130" t="s">
        <v>249</v>
      </c>
      <c r="E167" s="131" t="s">
        <v>598</v>
      </c>
      <c r="F167" s="132" t="s">
        <v>2529</v>
      </c>
      <c r="G167" s="133" t="s">
        <v>258</v>
      </c>
      <c r="H167" s="134">
        <v>1</v>
      </c>
      <c r="I167" s="135"/>
      <c r="J167" s="136">
        <f t="shared" si="10"/>
        <v>0</v>
      </c>
      <c r="K167" s="132" t="s">
        <v>1</v>
      </c>
      <c r="L167" s="32"/>
      <c r="M167" s="137" t="s">
        <v>1</v>
      </c>
      <c r="N167" s="138" t="s">
        <v>45</v>
      </c>
      <c r="P167" s="139">
        <f t="shared" si="11"/>
        <v>0</v>
      </c>
      <c r="Q167" s="139">
        <v>0</v>
      </c>
      <c r="R167" s="139">
        <f t="shared" si="12"/>
        <v>0</v>
      </c>
      <c r="S167" s="139">
        <v>0</v>
      </c>
      <c r="T167" s="140">
        <f t="shared" si="13"/>
        <v>0</v>
      </c>
      <c r="AR167" s="141" t="s">
        <v>253</v>
      </c>
      <c r="AT167" s="141" t="s">
        <v>249</v>
      </c>
      <c r="AU167" s="141" t="s">
        <v>89</v>
      </c>
      <c r="AY167" s="17" t="s">
        <v>248</v>
      </c>
      <c r="BE167" s="142">
        <f t="shared" si="14"/>
        <v>0</v>
      </c>
      <c r="BF167" s="142">
        <f t="shared" si="15"/>
        <v>0</v>
      </c>
      <c r="BG167" s="142">
        <f t="shared" si="16"/>
        <v>0</v>
      </c>
      <c r="BH167" s="142">
        <f t="shared" si="17"/>
        <v>0</v>
      </c>
      <c r="BI167" s="142">
        <f t="shared" si="18"/>
        <v>0</v>
      </c>
      <c r="BJ167" s="17" t="s">
        <v>87</v>
      </c>
      <c r="BK167" s="142">
        <f t="shared" si="19"/>
        <v>0</v>
      </c>
      <c r="BL167" s="17" t="s">
        <v>253</v>
      </c>
      <c r="BM167" s="141" t="s">
        <v>2530</v>
      </c>
    </row>
    <row r="168" spans="2:65" s="1" customFormat="1" ht="24.2" customHeight="1">
      <c r="B168" s="32"/>
      <c r="C168" s="130" t="s">
        <v>406</v>
      </c>
      <c r="D168" s="130" t="s">
        <v>249</v>
      </c>
      <c r="E168" s="131" t="s">
        <v>602</v>
      </c>
      <c r="F168" s="132" t="s">
        <v>2531</v>
      </c>
      <c r="G168" s="133" t="s">
        <v>258</v>
      </c>
      <c r="H168" s="134">
        <v>1</v>
      </c>
      <c r="I168" s="135"/>
      <c r="J168" s="136">
        <f t="shared" si="10"/>
        <v>0</v>
      </c>
      <c r="K168" s="132" t="s">
        <v>1</v>
      </c>
      <c r="L168" s="32"/>
      <c r="M168" s="137" t="s">
        <v>1</v>
      </c>
      <c r="N168" s="138" t="s">
        <v>45</v>
      </c>
      <c r="P168" s="139">
        <f t="shared" si="11"/>
        <v>0</v>
      </c>
      <c r="Q168" s="139">
        <v>0</v>
      </c>
      <c r="R168" s="139">
        <f t="shared" si="12"/>
        <v>0</v>
      </c>
      <c r="S168" s="139">
        <v>0</v>
      </c>
      <c r="T168" s="140">
        <f t="shared" si="13"/>
        <v>0</v>
      </c>
      <c r="AR168" s="141" t="s">
        <v>253</v>
      </c>
      <c r="AT168" s="141" t="s">
        <v>249</v>
      </c>
      <c r="AU168" s="141" t="s">
        <v>89</v>
      </c>
      <c r="AY168" s="17" t="s">
        <v>248</v>
      </c>
      <c r="BE168" s="142">
        <f t="shared" si="14"/>
        <v>0</v>
      </c>
      <c r="BF168" s="142">
        <f t="shared" si="15"/>
        <v>0</v>
      </c>
      <c r="BG168" s="142">
        <f t="shared" si="16"/>
        <v>0</v>
      </c>
      <c r="BH168" s="142">
        <f t="shared" si="17"/>
        <v>0</v>
      </c>
      <c r="BI168" s="142">
        <f t="shared" si="18"/>
        <v>0</v>
      </c>
      <c r="BJ168" s="17" t="s">
        <v>87</v>
      </c>
      <c r="BK168" s="142">
        <f t="shared" si="19"/>
        <v>0</v>
      </c>
      <c r="BL168" s="17" t="s">
        <v>253</v>
      </c>
      <c r="BM168" s="141" t="s">
        <v>2532</v>
      </c>
    </row>
    <row r="169" spans="2:65" s="1" customFormat="1" ht="48.75">
      <c r="B169" s="32"/>
      <c r="D169" s="143" t="s">
        <v>255</v>
      </c>
      <c r="F169" s="144" t="s">
        <v>2533</v>
      </c>
      <c r="I169" s="145"/>
      <c r="L169" s="32"/>
      <c r="M169" s="146"/>
      <c r="T169" s="56"/>
      <c r="AT169" s="17" t="s">
        <v>255</v>
      </c>
      <c r="AU169" s="17" t="s">
        <v>89</v>
      </c>
    </row>
    <row r="170" spans="2:65" s="1" customFormat="1" ht="24.2" customHeight="1">
      <c r="B170" s="32"/>
      <c r="C170" s="130" t="s">
        <v>410</v>
      </c>
      <c r="D170" s="130" t="s">
        <v>249</v>
      </c>
      <c r="E170" s="131" t="s">
        <v>606</v>
      </c>
      <c r="F170" s="132" t="s">
        <v>2534</v>
      </c>
      <c r="G170" s="133" t="s">
        <v>258</v>
      </c>
      <c r="H170" s="134">
        <v>1</v>
      </c>
      <c r="I170" s="135"/>
      <c r="J170" s="136">
        <f>ROUND(I170*H170,2)</f>
        <v>0</v>
      </c>
      <c r="K170" s="132" t="s">
        <v>1</v>
      </c>
      <c r="L170" s="32"/>
      <c r="M170" s="137" t="s">
        <v>1</v>
      </c>
      <c r="N170" s="138" t="s">
        <v>45</v>
      </c>
      <c r="P170" s="139">
        <f>O170*H170</f>
        <v>0</v>
      </c>
      <c r="Q170" s="139">
        <v>0</v>
      </c>
      <c r="R170" s="139">
        <f>Q170*H170</f>
        <v>0</v>
      </c>
      <c r="S170" s="139">
        <v>0</v>
      </c>
      <c r="T170" s="140">
        <f>S170*H170</f>
        <v>0</v>
      </c>
      <c r="AR170" s="141" t="s">
        <v>253</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253</v>
      </c>
      <c r="BM170" s="141" t="s">
        <v>2535</v>
      </c>
    </row>
    <row r="171" spans="2:65" s="1" customFormat="1" ht="48.75">
      <c r="B171" s="32"/>
      <c r="D171" s="143" t="s">
        <v>255</v>
      </c>
      <c r="F171" s="144" t="s">
        <v>2536</v>
      </c>
      <c r="I171" s="145"/>
      <c r="L171" s="32"/>
      <c r="M171" s="146"/>
      <c r="T171" s="56"/>
      <c r="AT171" s="17" t="s">
        <v>255</v>
      </c>
      <c r="AU171" s="17" t="s">
        <v>89</v>
      </c>
    </row>
    <row r="172" spans="2:65" s="1" customFormat="1" ht="16.5" customHeight="1">
      <c r="B172" s="32"/>
      <c r="C172" s="130" t="s">
        <v>414</v>
      </c>
      <c r="D172" s="130" t="s">
        <v>249</v>
      </c>
      <c r="E172" s="131" t="s">
        <v>610</v>
      </c>
      <c r="F172" s="132" t="s">
        <v>2537</v>
      </c>
      <c r="G172" s="133" t="s">
        <v>258</v>
      </c>
      <c r="H172" s="134">
        <v>1</v>
      </c>
      <c r="I172" s="135"/>
      <c r="J172" s="136">
        <f>ROUND(I172*H172,2)</f>
        <v>0</v>
      </c>
      <c r="K172" s="132" t="s">
        <v>1</v>
      </c>
      <c r="L172" s="32"/>
      <c r="M172" s="137" t="s">
        <v>1</v>
      </c>
      <c r="N172" s="138" t="s">
        <v>45</v>
      </c>
      <c r="P172" s="139">
        <f>O172*H172</f>
        <v>0</v>
      </c>
      <c r="Q172" s="139">
        <v>0</v>
      </c>
      <c r="R172" s="139">
        <f>Q172*H172</f>
        <v>0</v>
      </c>
      <c r="S172" s="139">
        <v>0</v>
      </c>
      <c r="T172" s="140">
        <f>S172*H172</f>
        <v>0</v>
      </c>
      <c r="AR172" s="141" t="s">
        <v>253</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253</v>
      </c>
      <c r="BM172" s="141" t="s">
        <v>2538</v>
      </c>
    </row>
    <row r="173" spans="2:65" s="1" customFormat="1" ht="39">
      <c r="B173" s="32"/>
      <c r="D173" s="143" t="s">
        <v>255</v>
      </c>
      <c r="F173" s="144" t="s">
        <v>2539</v>
      </c>
      <c r="I173" s="145"/>
      <c r="L173" s="32"/>
      <c r="M173" s="146"/>
      <c r="T173" s="56"/>
      <c r="AT173" s="17" t="s">
        <v>255</v>
      </c>
      <c r="AU173" s="17" t="s">
        <v>89</v>
      </c>
    </row>
    <row r="174" spans="2:65" s="1" customFormat="1" ht="16.5" customHeight="1">
      <c r="B174" s="32"/>
      <c r="C174" s="130" t="s">
        <v>419</v>
      </c>
      <c r="D174" s="130" t="s">
        <v>249</v>
      </c>
      <c r="E174" s="131" t="s">
        <v>614</v>
      </c>
      <c r="F174" s="132" t="s">
        <v>769</v>
      </c>
      <c r="G174" s="133" t="s">
        <v>258</v>
      </c>
      <c r="H174" s="134">
        <v>1</v>
      </c>
      <c r="I174" s="135"/>
      <c r="J174" s="136">
        <f>ROUND(I174*H174,2)</f>
        <v>0</v>
      </c>
      <c r="K174" s="132" t="s">
        <v>1</v>
      </c>
      <c r="L174" s="32"/>
      <c r="M174" s="137" t="s">
        <v>1</v>
      </c>
      <c r="N174" s="138" t="s">
        <v>45</v>
      </c>
      <c r="P174" s="139">
        <f>O174*H174</f>
        <v>0</v>
      </c>
      <c r="Q174" s="139">
        <v>0</v>
      </c>
      <c r="R174" s="139">
        <f>Q174*H174</f>
        <v>0</v>
      </c>
      <c r="S174" s="139">
        <v>0</v>
      </c>
      <c r="T174" s="140">
        <f>S174*H174</f>
        <v>0</v>
      </c>
      <c r="AR174" s="141" t="s">
        <v>253</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253</v>
      </c>
      <c r="BM174" s="141" t="s">
        <v>2540</v>
      </c>
    </row>
    <row r="175" spans="2:65" s="1" customFormat="1" ht="58.5">
      <c r="B175" s="32"/>
      <c r="D175" s="143" t="s">
        <v>255</v>
      </c>
      <c r="F175" s="144" t="s">
        <v>2541</v>
      </c>
      <c r="I175" s="145"/>
      <c r="L175" s="32"/>
      <c r="M175" s="146"/>
      <c r="T175" s="56"/>
      <c r="AT175" s="17" t="s">
        <v>255</v>
      </c>
      <c r="AU175" s="17" t="s">
        <v>89</v>
      </c>
    </row>
    <row r="176" spans="2:65" s="1" customFormat="1" ht="16.5" customHeight="1">
      <c r="B176" s="32"/>
      <c r="C176" s="130" t="s">
        <v>424</v>
      </c>
      <c r="D176" s="130" t="s">
        <v>249</v>
      </c>
      <c r="E176" s="131" t="s">
        <v>618</v>
      </c>
      <c r="F176" s="132" t="s">
        <v>459</v>
      </c>
      <c r="G176" s="133" t="s">
        <v>258</v>
      </c>
      <c r="H176" s="134">
        <v>1</v>
      </c>
      <c r="I176" s="135"/>
      <c r="J176" s="136">
        <f>ROUND(I176*H176,2)</f>
        <v>0</v>
      </c>
      <c r="K176" s="132" t="s">
        <v>1</v>
      </c>
      <c r="L176" s="32"/>
      <c r="M176" s="137" t="s">
        <v>1</v>
      </c>
      <c r="N176" s="138" t="s">
        <v>45</v>
      </c>
      <c r="P176" s="139">
        <f>O176*H176</f>
        <v>0</v>
      </c>
      <c r="Q176" s="139">
        <v>0</v>
      </c>
      <c r="R176" s="139">
        <f>Q176*H176</f>
        <v>0</v>
      </c>
      <c r="S176" s="139">
        <v>0</v>
      </c>
      <c r="T176" s="140">
        <f>S176*H176</f>
        <v>0</v>
      </c>
      <c r="AR176" s="141" t="s">
        <v>253</v>
      </c>
      <c r="AT176" s="141" t="s">
        <v>249</v>
      </c>
      <c r="AU176" s="141" t="s">
        <v>89</v>
      </c>
      <c r="AY176" s="17" t="s">
        <v>248</v>
      </c>
      <c r="BE176" s="142">
        <f>IF(N176="základní",J176,0)</f>
        <v>0</v>
      </c>
      <c r="BF176" s="142">
        <f>IF(N176="snížená",J176,0)</f>
        <v>0</v>
      </c>
      <c r="BG176" s="142">
        <f>IF(N176="zákl. přenesená",J176,0)</f>
        <v>0</v>
      </c>
      <c r="BH176" s="142">
        <f>IF(N176="sníž. přenesená",J176,0)</f>
        <v>0</v>
      </c>
      <c r="BI176" s="142">
        <f>IF(N176="nulová",J176,0)</f>
        <v>0</v>
      </c>
      <c r="BJ176" s="17" t="s">
        <v>87</v>
      </c>
      <c r="BK176" s="142">
        <f>ROUND(I176*H176,2)</f>
        <v>0</v>
      </c>
      <c r="BL176" s="17" t="s">
        <v>253</v>
      </c>
      <c r="BM176" s="141" t="s">
        <v>2542</v>
      </c>
    </row>
    <row r="177" spans="2:65" s="10" customFormat="1" ht="22.9" customHeight="1">
      <c r="B177" s="120"/>
      <c r="D177" s="121" t="s">
        <v>79</v>
      </c>
      <c r="E177" s="155" t="s">
        <v>2543</v>
      </c>
      <c r="F177" s="155" t="s">
        <v>2544</v>
      </c>
      <c r="I177" s="123"/>
      <c r="J177" s="156">
        <f>BK177</f>
        <v>0</v>
      </c>
      <c r="L177" s="120"/>
      <c r="M177" s="125"/>
      <c r="P177" s="126">
        <f>SUM(P178:P204)</f>
        <v>0</v>
      </c>
      <c r="R177" s="126">
        <f>SUM(R178:R204)</f>
        <v>0</v>
      </c>
      <c r="T177" s="127">
        <f>SUM(T178:T204)</f>
        <v>0</v>
      </c>
      <c r="AR177" s="121" t="s">
        <v>247</v>
      </c>
      <c r="AT177" s="128" t="s">
        <v>79</v>
      </c>
      <c r="AU177" s="128" t="s">
        <v>87</v>
      </c>
      <c r="AY177" s="121" t="s">
        <v>248</v>
      </c>
      <c r="BK177" s="129">
        <f>SUM(BK178:BK204)</f>
        <v>0</v>
      </c>
    </row>
    <row r="178" spans="2:65" s="1" customFormat="1" ht="16.5" customHeight="1">
      <c r="B178" s="32"/>
      <c r="C178" s="130" t="s">
        <v>428</v>
      </c>
      <c r="D178" s="130" t="s">
        <v>249</v>
      </c>
      <c r="E178" s="131" t="s">
        <v>2545</v>
      </c>
      <c r="F178" s="132" t="s">
        <v>607</v>
      </c>
      <c r="G178" s="133" t="s">
        <v>528</v>
      </c>
      <c r="H178" s="134">
        <v>25</v>
      </c>
      <c r="I178" s="135"/>
      <c r="J178" s="136">
        <f t="shared" ref="J178:J201" si="20">ROUND(I178*H178,2)</f>
        <v>0</v>
      </c>
      <c r="K178" s="132" t="s">
        <v>1</v>
      </c>
      <c r="L178" s="32"/>
      <c r="M178" s="137" t="s">
        <v>1</v>
      </c>
      <c r="N178" s="138" t="s">
        <v>45</v>
      </c>
      <c r="P178" s="139">
        <f t="shared" ref="P178:P201" si="21">O178*H178</f>
        <v>0</v>
      </c>
      <c r="Q178" s="139">
        <v>0</v>
      </c>
      <c r="R178" s="139">
        <f t="shared" ref="R178:R201" si="22">Q178*H178</f>
        <v>0</v>
      </c>
      <c r="S178" s="139">
        <v>0</v>
      </c>
      <c r="T178" s="140">
        <f t="shared" ref="T178:T201" si="23">S178*H178</f>
        <v>0</v>
      </c>
      <c r="AR178" s="141" t="s">
        <v>253</v>
      </c>
      <c r="AT178" s="141" t="s">
        <v>249</v>
      </c>
      <c r="AU178" s="141" t="s">
        <v>89</v>
      </c>
      <c r="AY178" s="17" t="s">
        <v>248</v>
      </c>
      <c r="BE178" s="142">
        <f t="shared" ref="BE178:BE201" si="24">IF(N178="základní",J178,0)</f>
        <v>0</v>
      </c>
      <c r="BF178" s="142">
        <f t="shared" ref="BF178:BF201" si="25">IF(N178="snížená",J178,0)</f>
        <v>0</v>
      </c>
      <c r="BG178" s="142">
        <f t="shared" ref="BG178:BG201" si="26">IF(N178="zákl. přenesená",J178,0)</f>
        <v>0</v>
      </c>
      <c r="BH178" s="142">
        <f t="shared" ref="BH178:BH201" si="27">IF(N178="sníž. přenesená",J178,0)</f>
        <v>0</v>
      </c>
      <c r="BI178" s="142">
        <f t="shared" ref="BI178:BI201" si="28">IF(N178="nulová",J178,0)</f>
        <v>0</v>
      </c>
      <c r="BJ178" s="17" t="s">
        <v>87</v>
      </c>
      <c r="BK178" s="142">
        <f t="shared" ref="BK178:BK201" si="29">ROUND(I178*H178,2)</f>
        <v>0</v>
      </c>
      <c r="BL178" s="17" t="s">
        <v>253</v>
      </c>
      <c r="BM178" s="141" t="s">
        <v>2546</v>
      </c>
    </row>
    <row r="179" spans="2:65" s="1" customFormat="1" ht="16.5" customHeight="1">
      <c r="B179" s="32"/>
      <c r="C179" s="130" t="s">
        <v>432</v>
      </c>
      <c r="D179" s="130" t="s">
        <v>249</v>
      </c>
      <c r="E179" s="131" t="s">
        <v>2547</v>
      </c>
      <c r="F179" s="132" t="s">
        <v>1126</v>
      </c>
      <c r="G179" s="133" t="s">
        <v>252</v>
      </c>
      <c r="H179" s="134">
        <v>3</v>
      </c>
      <c r="I179" s="135"/>
      <c r="J179" s="136">
        <f t="shared" si="20"/>
        <v>0</v>
      </c>
      <c r="K179" s="132" t="s">
        <v>1</v>
      </c>
      <c r="L179" s="32"/>
      <c r="M179" s="137" t="s">
        <v>1</v>
      </c>
      <c r="N179" s="138" t="s">
        <v>45</v>
      </c>
      <c r="P179" s="139">
        <f t="shared" si="21"/>
        <v>0</v>
      </c>
      <c r="Q179" s="139">
        <v>0</v>
      </c>
      <c r="R179" s="139">
        <f t="shared" si="22"/>
        <v>0</v>
      </c>
      <c r="S179" s="139">
        <v>0</v>
      </c>
      <c r="T179" s="140">
        <f t="shared" si="23"/>
        <v>0</v>
      </c>
      <c r="AR179" s="141" t="s">
        <v>253</v>
      </c>
      <c r="AT179" s="141" t="s">
        <v>249</v>
      </c>
      <c r="AU179" s="141" t="s">
        <v>89</v>
      </c>
      <c r="AY179" s="17" t="s">
        <v>248</v>
      </c>
      <c r="BE179" s="142">
        <f t="shared" si="24"/>
        <v>0</v>
      </c>
      <c r="BF179" s="142">
        <f t="shared" si="25"/>
        <v>0</v>
      </c>
      <c r="BG179" s="142">
        <f t="shared" si="26"/>
        <v>0</v>
      </c>
      <c r="BH179" s="142">
        <f t="shared" si="27"/>
        <v>0</v>
      </c>
      <c r="BI179" s="142">
        <f t="shared" si="28"/>
        <v>0</v>
      </c>
      <c r="BJ179" s="17" t="s">
        <v>87</v>
      </c>
      <c r="BK179" s="142">
        <f t="shared" si="29"/>
        <v>0</v>
      </c>
      <c r="BL179" s="17" t="s">
        <v>253</v>
      </c>
      <c r="BM179" s="141" t="s">
        <v>2548</v>
      </c>
    </row>
    <row r="180" spans="2:65" s="1" customFormat="1" ht="21.75" customHeight="1">
      <c r="B180" s="32"/>
      <c r="C180" s="130" t="s">
        <v>436</v>
      </c>
      <c r="D180" s="130" t="s">
        <v>249</v>
      </c>
      <c r="E180" s="131" t="s">
        <v>2549</v>
      </c>
      <c r="F180" s="132" t="s">
        <v>2550</v>
      </c>
      <c r="G180" s="133" t="s">
        <v>528</v>
      </c>
      <c r="H180" s="134">
        <v>10</v>
      </c>
      <c r="I180" s="135"/>
      <c r="J180" s="136">
        <f t="shared" si="20"/>
        <v>0</v>
      </c>
      <c r="K180" s="132" t="s">
        <v>1</v>
      </c>
      <c r="L180" s="32"/>
      <c r="M180" s="137" t="s">
        <v>1</v>
      </c>
      <c r="N180" s="138" t="s">
        <v>45</v>
      </c>
      <c r="P180" s="139">
        <f t="shared" si="21"/>
        <v>0</v>
      </c>
      <c r="Q180" s="139">
        <v>0</v>
      </c>
      <c r="R180" s="139">
        <f t="shared" si="22"/>
        <v>0</v>
      </c>
      <c r="S180" s="139">
        <v>0</v>
      </c>
      <c r="T180" s="140">
        <f t="shared" si="23"/>
        <v>0</v>
      </c>
      <c r="AR180" s="141" t="s">
        <v>253</v>
      </c>
      <c r="AT180" s="141" t="s">
        <v>249</v>
      </c>
      <c r="AU180" s="141" t="s">
        <v>89</v>
      </c>
      <c r="AY180" s="17" t="s">
        <v>248</v>
      </c>
      <c r="BE180" s="142">
        <f t="shared" si="24"/>
        <v>0</v>
      </c>
      <c r="BF180" s="142">
        <f t="shared" si="25"/>
        <v>0</v>
      </c>
      <c r="BG180" s="142">
        <f t="shared" si="26"/>
        <v>0</v>
      </c>
      <c r="BH180" s="142">
        <f t="shared" si="27"/>
        <v>0</v>
      </c>
      <c r="BI180" s="142">
        <f t="shared" si="28"/>
        <v>0</v>
      </c>
      <c r="BJ180" s="17" t="s">
        <v>87</v>
      </c>
      <c r="BK180" s="142">
        <f t="shared" si="29"/>
        <v>0</v>
      </c>
      <c r="BL180" s="17" t="s">
        <v>253</v>
      </c>
      <c r="BM180" s="141" t="s">
        <v>2551</v>
      </c>
    </row>
    <row r="181" spans="2:65" s="1" customFormat="1" ht="24.2" customHeight="1">
      <c r="B181" s="32"/>
      <c r="C181" s="130" t="s">
        <v>440</v>
      </c>
      <c r="D181" s="130" t="s">
        <v>249</v>
      </c>
      <c r="E181" s="131" t="s">
        <v>2552</v>
      </c>
      <c r="F181" s="132" t="s">
        <v>2553</v>
      </c>
      <c r="G181" s="133" t="s">
        <v>258</v>
      </c>
      <c r="H181" s="134">
        <v>1</v>
      </c>
      <c r="I181" s="135"/>
      <c r="J181" s="136">
        <f t="shared" si="20"/>
        <v>0</v>
      </c>
      <c r="K181" s="132" t="s">
        <v>1</v>
      </c>
      <c r="L181" s="32"/>
      <c r="M181" s="137" t="s">
        <v>1</v>
      </c>
      <c r="N181" s="138" t="s">
        <v>45</v>
      </c>
      <c r="P181" s="139">
        <f t="shared" si="21"/>
        <v>0</v>
      </c>
      <c r="Q181" s="139">
        <v>0</v>
      </c>
      <c r="R181" s="139">
        <f t="shared" si="22"/>
        <v>0</v>
      </c>
      <c r="S181" s="139">
        <v>0</v>
      </c>
      <c r="T181" s="140">
        <f t="shared" si="23"/>
        <v>0</v>
      </c>
      <c r="AR181" s="141" t="s">
        <v>253</v>
      </c>
      <c r="AT181" s="141" t="s">
        <v>249</v>
      </c>
      <c r="AU181" s="141" t="s">
        <v>89</v>
      </c>
      <c r="AY181" s="17" t="s">
        <v>248</v>
      </c>
      <c r="BE181" s="142">
        <f t="shared" si="24"/>
        <v>0</v>
      </c>
      <c r="BF181" s="142">
        <f t="shared" si="25"/>
        <v>0</v>
      </c>
      <c r="BG181" s="142">
        <f t="shared" si="26"/>
        <v>0</v>
      </c>
      <c r="BH181" s="142">
        <f t="shared" si="27"/>
        <v>0</v>
      </c>
      <c r="BI181" s="142">
        <f t="shared" si="28"/>
        <v>0</v>
      </c>
      <c r="BJ181" s="17" t="s">
        <v>87</v>
      </c>
      <c r="BK181" s="142">
        <f t="shared" si="29"/>
        <v>0</v>
      </c>
      <c r="BL181" s="17" t="s">
        <v>253</v>
      </c>
      <c r="BM181" s="141" t="s">
        <v>2554</v>
      </c>
    </row>
    <row r="182" spans="2:65" s="1" customFormat="1" ht="16.5" customHeight="1">
      <c r="B182" s="32"/>
      <c r="C182" s="130" t="s">
        <v>444</v>
      </c>
      <c r="D182" s="130" t="s">
        <v>249</v>
      </c>
      <c r="E182" s="131" t="s">
        <v>2555</v>
      </c>
      <c r="F182" s="132" t="s">
        <v>2556</v>
      </c>
      <c r="G182" s="133" t="s">
        <v>528</v>
      </c>
      <c r="H182" s="134">
        <v>30</v>
      </c>
      <c r="I182" s="135"/>
      <c r="J182" s="136">
        <f t="shared" si="20"/>
        <v>0</v>
      </c>
      <c r="K182" s="132" t="s">
        <v>1</v>
      </c>
      <c r="L182" s="32"/>
      <c r="M182" s="137" t="s">
        <v>1</v>
      </c>
      <c r="N182" s="138" t="s">
        <v>45</v>
      </c>
      <c r="P182" s="139">
        <f t="shared" si="21"/>
        <v>0</v>
      </c>
      <c r="Q182" s="139">
        <v>0</v>
      </c>
      <c r="R182" s="139">
        <f t="shared" si="22"/>
        <v>0</v>
      </c>
      <c r="S182" s="139">
        <v>0</v>
      </c>
      <c r="T182" s="140">
        <f t="shared" si="23"/>
        <v>0</v>
      </c>
      <c r="AR182" s="141" t="s">
        <v>253</v>
      </c>
      <c r="AT182" s="141" t="s">
        <v>249</v>
      </c>
      <c r="AU182" s="141" t="s">
        <v>89</v>
      </c>
      <c r="AY182" s="17" t="s">
        <v>248</v>
      </c>
      <c r="BE182" s="142">
        <f t="shared" si="24"/>
        <v>0</v>
      </c>
      <c r="BF182" s="142">
        <f t="shared" si="25"/>
        <v>0</v>
      </c>
      <c r="BG182" s="142">
        <f t="shared" si="26"/>
        <v>0</v>
      </c>
      <c r="BH182" s="142">
        <f t="shared" si="27"/>
        <v>0</v>
      </c>
      <c r="BI182" s="142">
        <f t="shared" si="28"/>
        <v>0</v>
      </c>
      <c r="BJ182" s="17" t="s">
        <v>87</v>
      </c>
      <c r="BK182" s="142">
        <f t="shared" si="29"/>
        <v>0</v>
      </c>
      <c r="BL182" s="17" t="s">
        <v>253</v>
      </c>
      <c r="BM182" s="141" t="s">
        <v>2557</v>
      </c>
    </row>
    <row r="183" spans="2:65" s="1" customFormat="1" ht="21.75" customHeight="1">
      <c r="B183" s="32"/>
      <c r="C183" s="130" t="s">
        <v>449</v>
      </c>
      <c r="D183" s="130" t="s">
        <v>249</v>
      </c>
      <c r="E183" s="131" t="s">
        <v>2558</v>
      </c>
      <c r="F183" s="132" t="s">
        <v>599</v>
      </c>
      <c r="G183" s="133" t="s">
        <v>252</v>
      </c>
      <c r="H183" s="134">
        <v>14</v>
      </c>
      <c r="I183" s="135"/>
      <c r="J183" s="136">
        <f t="shared" si="20"/>
        <v>0</v>
      </c>
      <c r="K183" s="132" t="s">
        <v>1</v>
      </c>
      <c r="L183" s="32"/>
      <c r="M183" s="137" t="s">
        <v>1</v>
      </c>
      <c r="N183" s="138" t="s">
        <v>45</v>
      </c>
      <c r="P183" s="139">
        <f t="shared" si="21"/>
        <v>0</v>
      </c>
      <c r="Q183" s="139">
        <v>0</v>
      </c>
      <c r="R183" s="139">
        <f t="shared" si="22"/>
        <v>0</v>
      </c>
      <c r="S183" s="139">
        <v>0</v>
      </c>
      <c r="T183" s="140">
        <f t="shared" si="23"/>
        <v>0</v>
      </c>
      <c r="AR183" s="141" t="s">
        <v>253</v>
      </c>
      <c r="AT183" s="141" t="s">
        <v>249</v>
      </c>
      <c r="AU183" s="141" t="s">
        <v>89</v>
      </c>
      <c r="AY183" s="17" t="s">
        <v>248</v>
      </c>
      <c r="BE183" s="142">
        <f t="shared" si="24"/>
        <v>0</v>
      </c>
      <c r="BF183" s="142">
        <f t="shared" si="25"/>
        <v>0</v>
      </c>
      <c r="BG183" s="142">
        <f t="shared" si="26"/>
        <v>0</v>
      </c>
      <c r="BH183" s="142">
        <f t="shared" si="27"/>
        <v>0</v>
      </c>
      <c r="BI183" s="142">
        <f t="shared" si="28"/>
        <v>0</v>
      </c>
      <c r="BJ183" s="17" t="s">
        <v>87</v>
      </c>
      <c r="BK183" s="142">
        <f t="shared" si="29"/>
        <v>0</v>
      </c>
      <c r="BL183" s="17" t="s">
        <v>253</v>
      </c>
      <c r="BM183" s="141" t="s">
        <v>2559</v>
      </c>
    </row>
    <row r="184" spans="2:65" s="1" customFormat="1" ht="24.2" customHeight="1">
      <c r="B184" s="32"/>
      <c r="C184" s="130" t="s">
        <v>453</v>
      </c>
      <c r="D184" s="130" t="s">
        <v>249</v>
      </c>
      <c r="E184" s="131" t="s">
        <v>2560</v>
      </c>
      <c r="F184" s="132" t="s">
        <v>2561</v>
      </c>
      <c r="G184" s="133" t="s">
        <v>252</v>
      </c>
      <c r="H184" s="134">
        <v>5</v>
      </c>
      <c r="I184" s="135"/>
      <c r="J184" s="136">
        <f t="shared" si="20"/>
        <v>0</v>
      </c>
      <c r="K184" s="132" t="s">
        <v>1</v>
      </c>
      <c r="L184" s="32"/>
      <c r="M184" s="137" t="s">
        <v>1</v>
      </c>
      <c r="N184" s="138" t="s">
        <v>45</v>
      </c>
      <c r="P184" s="139">
        <f t="shared" si="21"/>
        <v>0</v>
      </c>
      <c r="Q184" s="139">
        <v>0</v>
      </c>
      <c r="R184" s="139">
        <f t="shared" si="22"/>
        <v>0</v>
      </c>
      <c r="S184" s="139">
        <v>0</v>
      </c>
      <c r="T184" s="140">
        <f t="shared" si="23"/>
        <v>0</v>
      </c>
      <c r="AR184" s="141" t="s">
        <v>253</v>
      </c>
      <c r="AT184" s="141" t="s">
        <v>249</v>
      </c>
      <c r="AU184" s="141" t="s">
        <v>89</v>
      </c>
      <c r="AY184" s="17" t="s">
        <v>248</v>
      </c>
      <c r="BE184" s="142">
        <f t="shared" si="24"/>
        <v>0</v>
      </c>
      <c r="BF184" s="142">
        <f t="shared" si="25"/>
        <v>0</v>
      </c>
      <c r="BG184" s="142">
        <f t="shared" si="26"/>
        <v>0</v>
      </c>
      <c r="BH184" s="142">
        <f t="shared" si="27"/>
        <v>0</v>
      </c>
      <c r="BI184" s="142">
        <f t="shared" si="28"/>
        <v>0</v>
      </c>
      <c r="BJ184" s="17" t="s">
        <v>87</v>
      </c>
      <c r="BK184" s="142">
        <f t="shared" si="29"/>
        <v>0</v>
      </c>
      <c r="BL184" s="17" t="s">
        <v>253</v>
      </c>
      <c r="BM184" s="141" t="s">
        <v>2562</v>
      </c>
    </row>
    <row r="185" spans="2:65" s="1" customFormat="1" ht="16.5" customHeight="1">
      <c r="B185" s="32"/>
      <c r="C185" s="130" t="s">
        <v>457</v>
      </c>
      <c r="D185" s="130" t="s">
        <v>249</v>
      </c>
      <c r="E185" s="131" t="s">
        <v>2563</v>
      </c>
      <c r="F185" s="132" t="s">
        <v>2564</v>
      </c>
      <c r="G185" s="133" t="s">
        <v>252</v>
      </c>
      <c r="H185" s="134">
        <v>8</v>
      </c>
      <c r="I185" s="135"/>
      <c r="J185" s="136">
        <f t="shared" si="20"/>
        <v>0</v>
      </c>
      <c r="K185" s="132" t="s">
        <v>1</v>
      </c>
      <c r="L185" s="32"/>
      <c r="M185" s="137" t="s">
        <v>1</v>
      </c>
      <c r="N185" s="138" t="s">
        <v>45</v>
      </c>
      <c r="P185" s="139">
        <f t="shared" si="21"/>
        <v>0</v>
      </c>
      <c r="Q185" s="139">
        <v>0</v>
      </c>
      <c r="R185" s="139">
        <f t="shared" si="22"/>
        <v>0</v>
      </c>
      <c r="S185" s="139">
        <v>0</v>
      </c>
      <c r="T185" s="140">
        <f t="shared" si="23"/>
        <v>0</v>
      </c>
      <c r="AR185" s="141" t="s">
        <v>253</v>
      </c>
      <c r="AT185" s="141" t="s">
        <v>249</v>
      </c>
      <c r="AU185" s="141" t="s">
        <v>89</v>
      </c>
      <c r="AY185" s="17" t="s">
        <v>248</v>
      </c>
      <c r="BE185" s="142">
        <f t="shared" si="24"/>
        <v>0</v>
      </c>
      <c r="BF185" s="142">
        <f t="shared" si="25"/>
        <v>0</v>
      </c>
      <c r="BG185" s="142">
        <f t="shared" si="26"/>
        <v>0</v>
      </c>
      <c r="BH185" s="142">
        <f t="shared" si="27"/>
        <v>0</v>
      </c>
      <c r="BI185" s="142">
        <f t="shared" si="28"/>
        <v>0</v>
      </c>
      <c r="BJ185" s="17" t="s">
        <v>87</v>
      </c>
      <c r="BK185" s="142">
        <f t="shared" si="29"/>
        <v>0</v>
      </c>
      <c r="BL185" s="17" t="s">
        <v>253</v>
      </c>
      <c r="BM185" s="141" t="s">
        <v>2565</v>
      </c>
    </row>
    <row r="186" spans="2:65" s="1" customFormat="1" ht="16.5" customHeight="1">
      <c r="B186" s="32"/>
      <c r="C186" s="130" t="s">
        <v>461</v>
      </c>
      <c r="D186" s="130" t="s">
        <v>249</v>
      </c>
      <c r="E186" s="131" t="s">
        <v>2566</v>
      </c>
      <c r="F186" s="132" t="s">
        <v>2567</v>
      </c>
      <c r="G186" s="133" t="s">
        <v>252</v>
      </c>
      <c r="H186" s="134">
        <v>4</v>
      </c>
      <c r="I186" s="135"/>
      <c r="J186" s="136">
        <f t="shared" si="20"/>
        <v>0</v>
      </c>
      <c r="K186" s="132" t="s">
        <v>1</v>
      </c>
      <c r="L186" s="32"/>
      <c r="M186" s="137" t="s">
        <v>1</v>
      </c>
      <c r="N186" s="138" t="s">
        <v>45</v>
      </c>
      <c r="P186" s="139">
        <f t="shared" si="21"/>
        <v>0</v>
      </c>
      <c r="Q186" s="139">
        <v>0</v>
      </c>
      <c r="R186" s="139">
        <f t="shared" si="22"/>
        <v>0</v>
      </c>
      <c r="S186" s="139">
        <v>0</v>
      </c>
      <c r="T186" s="140">
        <f t="shared" si="23"/>
        <v>0</v>
      </c>
      <c r="AR186" s="141" t="s">
        <v>253</v>
      </c>
      <c r="AT186" s="141" t="s">
        <v>249</v>
      </c>
      <c r="AU186" s="141" t="s">
        <v>89</v>
      </c>
      <c r="AY186" s="17" t="s">
        <v>248</v>
      </c>
      <c r="BE186" s="142">
        <f t="shared" si="24"/>
        <v>0</v>
      </c>
      <c r="BF186" s="142">
        <f t="shared" si="25"/>
        <v>0</v>
      </c>
      <c r="BG186" s="142">
        <f t="shared" si="26"/>
        <v>0</v>
      </c>
      <c r="BH186" s="142">
        <f t="shared" si="27"/>
        <v>0</v>
      </c>
      <c r="BI186" s="142">
        <f t="shared" si="28"/>
        <v>0</v>
      </c>
      <c r="BJ186" s="17" t="s">
        <v>87</v>
      </c>
      <c r="BK186" s="142">
        <f t="shared" si="29"/>
        <v>0</v>
      </c>
      <c r="BL186" s="17" t="s">
        <v>253</v>
      </c>
      <c r="BM186" s="141" t="s">
        <v>2568</v>
      </c>
    </row>
    <row r="187" spans="2:65" s="1" customFormat="1" ht="16.5" customHeight="1">
      <c r="B187" s="32"/>
      <c r="C187" s="130" t="s">
        <v>465</v>
      </c>
      <c r="D187" s="130" t="s">
        <v>249</v>
      </c>
      <c r="E187" s="131" t="s">
        <v>2569</v>
      </c>
      <c r="F187" s="132" t="s">
        <v>2570</v>
      </c>
      <c r="G187" s="133" t="s">
        <v>252</v>
      </c>
      <c r="H187" s="134">
        <v>3</v>
      </c>
      <c r="I187" s="135"/>
      <c r="J187" s="136">
        <f t="shared" si="20"/>
        <v>0</v>
      </c>
      <c r="K187" s="132" t="s">
        <v>1</v>
      </c>
      <c r="L187" s="32"/>
      <c r="M187" s="137" t="s">
        <v>1</v>
      </c>
      <c r="N187" s="138" t="s">
        <v>45</v>
      </c>
      <c r="P187" s="139">
        <f t="shared" si="21"/>
        <v>0</v>
      </c>
      <c r="Q187" s="139">
        <v>0</v>
      </c>
      <c r="R187" s="139">
        <f t="shared" si="22"/>
        <v>0</v>
      </c>
      <c r="S187" s="139">
        <v>0</v>
      </c>
      <c r="T187" s="140">
        <f t="shared" si="23"/>
        <v>0</v>
      </c>
      <c r="AR187" s="141" t="s">
        <v>253</v>
      </c>
      <c r="AT187" s="141" t="s">
        <v>249</v>
      </c>
      <c r="AU187" s="141" t="s">
        <v>89</v>
      </c>
      <c r="AY187" s="17" t="s">
        <v>248</v>
      </c>
      <c r="BE187" s="142">
        <f t="shared" si="24"/>
        <v>0</v>
      </c>
      <c r="BF187" s="142">
        <f t="shared" si="25"/>
        <v>0</v>
      </c>
      <c r="BG187" s="142">
        <f t="shared" si="26"/>
        <v>0</v>
      </c>
      <c r="BH187" s="142">
        <f t="shared" si="27"/>
        <v>0</v>
      </c>
      <c r="BI187" s="142">
        <f t="shared" si="28"/>
        <v>0</v>
      </c>
      <c r="BJ187" s="17" t="s">
        <v>87</v>
      </c>
      <c r="BK187" s="142">
        <f t="shared" si="29"/>
        <v>0</v>
      </c>
      <c r="BL187" s="17" t="s">
        <v>253</v>
      </c>
      <c r="BM187" s="141" t="s">
        <v>2571</v>
      </c>
    </row>
    <row r="188" spans="2:65" s="1" customFormat="1" ht="16.5" customHeight="1">
      <c r="B188" s="32"/>
      <c r="C188" s="130" t="s">
        <v>471</v>
      </c>
      <c r="D188" s="130" t="s">
        <v>249</v>
      </c>
      <c r="E188" s="131" t="s">
        <v>2572</v>
      </c>
      <c r="F188" s="132" t="s">
        <v>2573</v>
      </c>
      <c r="G188" s="133" t="s">
        <v>252</v>
      </c>
      <c r="H188" s="134">
        <v>4</v>
      </c>
      <c r="I188" s="135"/>
      <c r="J188" s="136">
        <f t="shared" si="20"/>
        <v>0</v>
      </c>
      <c r="K188" s="132" t="s">
        <v>1</v>
      </c>
      <c r="L188" s="32"/>
      <c r="M188" s="137" t="s">
        <v>1</v>
      </c>
      <c r="N188" s="138" t="s">
        <v>45</v>
      </c>
      <c r="P188" s="139">
        <f t="shared" si="21"/>
        <v>0</v>
      </c>
      <c r="Q188" s="139">
        <v>0</v>
      </c>
      <c r="R188" s="139">
        <f t="shared" si="22"/>
        <v>0</v>
      </c>
      <c r="S188" s="139">
        <v>0</v>
      </c>
      <c r="T188" s="140">
        <f t="shared" si="23"/>
        <v>0</v>
      </c>
      <c r="AR188" s="141" t="s">
        <v>253</v>
      </c>
      <c r="AT188" s="141" t="s">
        <v>249</v>
      </c>
      <c r="AU188" s="141" t="s">
        <v>89</v>
      </c>
      <c r="AY188" s="17" t="s">
        <v>248</v>
      </c>
      <c r="BE188" s="142">
        <f t="shared" si="24"/>
        <v>0</v>
      </c>
      <c r="BF188" s="142">
        <f t="shared" si="25"/>
        <v>0</v>
      </c>
      <c r="BG188" s="142">
        <f t="shared" si="26"/>
        <v>0</v>
      </c>
      <c r="BH188" s="142">
        <f t="shared" si="27"/>
        <v>0</v>
      </c>
      <c r="BI188" s="142">
        <f t="shared" si="28"/>
        <v>0</v>
      </c>
      <c r="BJ188" s="17" t="s">
        <v>87</v>
      </c>
      <c r="BK188" s="142">
        <f t="shared" si="29"/>
        <v>0</v>
      </c>
      <c r="BL188" s="17" t="s">
        <v>253</v>
      </c>
      <c r="BM188" s="141" t="s">
        <v>2574</v>
      </c>
    </row>
    <row r="189" spans="2:65" s="1" customFormat="1" ht="16.5" customHeight="1">
      <c r="B189" s="32"/>
      <c r="C189" s="130" t="s">
        <v>476</v>
      </c>
      <c r="D189" s="130" t="s">
        <v>249</v>
      </c>
      <c r="E189" s="131" t="s">
        <v>2575</v>
      </c>
      <c r="F189" s="132" t="s">
        <v>2576</v>
      </c>
      <c r="G189" s="133" t="s">
        <v>252</v>
      </c>
      <c r="H189" s="134">
        <v>3</v>
      </c>
      <c r="I189" s="135"/>
      <c r="J189" s="136">
        <f t="shared" si="20"/>
        <v>0</v>
      </c>
      <c r="K189" s="132" t="s">
        <v>1</v>
      </c>
      <c r="L189" s="32"/>
      <c r="M189" s="137" t="s">
        <v>1</v>
      </c>
      <c r="N189" s="138" t="s">
        <v>45</v>
      </c>
      <c r="P189" s="139">
        <f t="shared" si="21"/>
        <v>0</v>
      </c>
      <c r="Q189" s="139">
        <v>0</v>
      </c>
      <c r="R189" s="139">
        <f t="shared" si="22"/>
        <v>0</v>
      </c>
      <c r="S189" s="139">
        <v>0</v>
      </c>
      <c r="T189" s="140">
        <f t="shared" si="23"/>
        <v>0</v>
      </c>
      <c r="AR189" s="141" t="s">
        <v>253</v>
      </c>
      <c r="AT189" s="141" t="s">
        <v>249</v>
      </c>
      <c r="AU189" s="141" t="s">
        <v>89</v>
      </c>
      <c r="AY189" s="17" t="s">
        <v>248</v>
      </c>
      <c r="BE189" s="142">
        <f t="shared" si="24"/>
        <v>0</v>
      </c>
      <c r="BF189" s="142">
        <f t="shared" si="25"/>
        <v>0</v>
      </c>
      <c r="BG189" s="142">
        <f t="shared" si="26"/>
        <v>0</v>
      </c>
      <c r="BH189" s="142">
        <f t="shared" si="27"/>
        <v>0</v>
      </c>
      <c r="BI189" s="142">
        <f t="shared" si="28"/>
        <v>0</v>
      </c>
      <c r="BJ189" s="17" t="s">
        <v>87</v>
      </c>
      <c r="BK189" s="142">
        <f t="shared" si="29"/>
        <v>0</v>
      </c>
      <c r="BL189" s="17" t="s">
        <v>253</v>
      </c>
      <c r="BM189" s="141" t="s">
        <v>2577</v>
      </c>
    </row>
    <row r="190" spans="2:65" s="1" customFormat="1" ht="16.5" customHeight="1">
      <c r="B190" s="32"/>
      <c r="C190" s="130" t="s">
        <v>483</v>
      </c>
      <c r="D190" s="130" t="s">
        <v>249</v>
      </c>
      <c r="E190" s="131" t="s">
        <v>2578</v>
      </c>
      <c r="F190" s="132" t="s">
        <v>2579</v>
      </c>
      <c r="G190" s="133" t="s">
        <v>252</v>
      </c>
      <c r="H190" s="134">
        <v>3</v>
      </c>
      <c r="I190" s="135"/>
      <c r="J190" s="136">
        <f t="shared" si="20"/>
        <v>0</v>
      </c>
      <c r="K190" s="132" t="s">
        <v>1</v>
      </c>
      <c r="L190" s="32"/>
      <c r="M190" s="137" t="s">
        <v>1</v>
      </c>
      <c r="N190" s="138" t="s">
        <v>45</v>
      </c>
      <c r="P190" s="139">
        <f t="shared" si="21"/>
        <v>0</v>
      </c>
      <c r="Q190" s="139">
        <v>0</v>
      </c>
      <c r="R190" s="139">
        <f t="shared" si="22"/>
        <v>0</v>
      </c>
      <c r="S190" s="139">
        <v>0</v>
      </c>
      <c r="T190" s="140">
        <f t="shared" si="23"/>
        <v>0</v>
      </c>
      <c r="AR190" s="141" t="s">
        <v>253</v>
      </c>
      <c r="AT190" s="141" t="s">
        <v>249</v>
      </c>
      <c r="AU190" s="141" t="s">
        <v>89</v>
      </c>
      <c r="AY190" s="17" t="s">
        <v>248</v>
      </c>
      <c r="BE190" s="142">
        <f t="shared" si="24"/>
        <v>0</v>
      </c>
      <c r="BF190" s="142">
        <f t="shared" si="25"/>
        <v>0</v>
      </c>
      <c r="BG190" s="142">
        <f t="shared" si="26"/>
        <v>0</v>
      </c>
      <c r="BH190" s="142">
        <f t="shared" si="27"/>
        <v>0</v>
      </c>
      <c r="BI190" s="142">
        <f t="shared" si="28"/>
        <v>0</v>
      </c>
      <c r="BJ190" s="17" t="s">
        <v>87</v>
      </c>
      <c r="BK190" s="142">
        <f t="shared" si="29"/>
        <v>0</v>
      </c>
      <c r="BL190" s="17" t="s">
        <v>253</v>
      </c>
      <c r="BM190" s="141" t="s">
        <v>2580</v>
      </c>
    </row>
    <row r="191" spans="2:65" s="1" customFormat="1" ht="24.2" customHeight="1">
      <c r="B191" s="32"/>
      <c r="C191" s="130" t="s">
        <v>488</v>
      </c>
      <c r="D191" s="130" t="s">
        <v>249</v>
      </c>
      <c r="E191" s="131" t="s">
        <v>2581</v>
      </c>
      <c r="F191" s="132" t="s">
        <v>2582</v>
      </c>
      <c r="G191" s="133" t="s">
        <v>252</v>
      </c>
      <c r="H191" s="134">
        <v>4</v>
      </c>
      <c r="I191" s="135"/>
      <c r="J191" s="136">
        <f t="shared" si="20"/>
        <v>0</v>
      </c>
      <c r="K191" s="132" t="s">
        <v>1</v>
      </c>
      <c r="L191" s="32"/>
      <c r="M191" s="137" t="s">
        <v>1</v>
      </c>
      <c r="N191" s="138" t="s">
        <v>45</v>
      </c>
      <c r="P191" s="139">
        <f t="shared" si="21"/>
        <v>0</v>
      </c>
      <c r="Q191" s="139">
        <v>0</v>
      </c>
      <c r="R191" s="139">
        <f t="shared" si="22"/>
        <v>0</v>
      </c>
      <c r="S191" s="139">
        <v>0</v>
      </c>
      <c r="T191" s="140">
        <f t="shared" si="23"/>
        <v>0</v>
      </c>
      <c r="AR191" s="141" t="s">
        <v>253</v>
      </c>
      <c r="AT191" s="141" t="s">
        <v>249</v>
      </c>
      <c r="AU191" s="141" t="s">
        <v>89</v>
      </c>
      <c r="AY191" s="17" t="s">
        <v>248</v>
      </c>
      <c r="BE191" s="142">
        <f t="shared" si="24"/>
        <v>0</v>
      </c>
      <c r="BF191" s="142">
        <f t="shared" si="25"/>
        <v>0</v>
      </c>
      <c r="BG191" s="142">
        <f t="shared" si="26"/>
        <v>0</v>
      </c>
      <c r="BH191" s="142">
        <f t="shared" si="27"/>
        <v>0</v>
      </c>
      <c r="BI191" s="142">
        <f t="shared" si="28"/>
        <v>0</v>
      </c>
      <c r="BJ191" s="17" t="s">
        <v>87</v>
      </c>
      <c r="BK191" s="142">
        <f t="shared" si="29"/>
        <v>0</v>
      </c>
      <c r="BL191" s="17" t="s">
        <v>253</v>
      </c>
      <c r="BM191" s="141" t="s">
        <v>2583</v>
      </c>
    </row>
    <row r="192" spans="2:65" s="1" customFormat="1" ht="16.5" customHeight="1">
      <c r="B192" s="32"/>
      <c r="C192" s="130" t="s">
        <v>493</v>
      </c>
      <c r="D192" s="130" t="s">
        <v>249</v>
      </c>
      <c r="E192" s="131" t="s">
        <v>2584</v>
      </c>
      <c r="F192" s="132" t="s">
        <v>2585</v>
      </c>
      <c r="G192" s="133" t="s">
        <v>252</v>
      </c>
      <c r="H192" s="134">
        <v>4</v>
      </c>
      <c r="I192" s="135"/>
      <c r="J192" s="136">
        <f t="shared" si="20"/>
        <v>0</v>
      </c>
      <c r="K192" s="132" t="s">
        <v>1</v>
      </c>
      <c r="L192" s="32"/>
      <c r="M192" s="137" t="s">
        <v>1</v>
      </c>
      <c r="N192" s="138" t="s">
        <v>45</v>
      </c>
      <c r="P192" s="139">
        <f t="shared" si="21"/>
        <v>0</v>
      </c>
      <c r="Q192" s="139">
        <v>0</v>
      </c>
      <c r="R192" s="139">
        <f t="shared" si="22"/>
        <v>0</v>
      </c>
      <c r="S192" s="139">
        <v>0</v>
      </c>
      <c r="T192" s="140">
        <f t="shared" si="23"/>
        <v>0</v>
      </c>
      <c r="AR192" s="141" t="s">
        <v>253</v>
      </c>
      <c r="AT192" s="141" t="s">
        <v>249</v>
      </c>
      <c r="AU192" s="141" t="s">
        <v>89</v>
      </c>
      <c r="AY192" s="17" t="s">
        <v>248</v>
      </c>
      <c r="BE192" s="142">
        <f t="shared" si="24"/>
        <v>0</v>
      </c>
      <c r="BF192" s="142">
        <f t="shared" si="25"/>
        <v>0</v>
      </c>
      <c r="BG192" s="142">
        <f t="shared" si="26"/>
        <v>0</v>
      </c>
      <c r="BH192" s="142">
        <f t="shared" si="27"/>
        <v>0</v>
      </c>
      <c r="BI192" s="142">
        <f t="shared" si="28"/>
        <v>0</v>
      </c>
      <c r="BJ192" s="17" t="s">
        <v>87</v>
      </c>
      <c r="BK192" s="142">
        <f t="shared" si="29"/>
        <v>0</v>
      </c>
      <c r="BL192" s="17" t="s">
        <v>253</v>
      </c>
      <c r="BM192" s="141" t="s">
        <v>2586</v>
      </c>
    </row>
    <row r="193" spans="2:65" s="1" customFormat="1" ht="16.5" customHeight="1">
      <c r="B193" s="32"/>
      <c r="C193" s="130" t="s">
        <v>498</v>
      </c>
      <c r="D193" s="130" t="s">
        <v>249</v>
      </c>
      <c r="E193" s="131" t="s">
        <v>2587</v>
      </c>
      <c r="F193" s="132" t="s">
        <v>2588</v>
      </c>
      <c r="G193" s="133" t="s">
        <v>252</v>
      </c>
      <c r="H193" s="134">
        <v>4</v>
      </c>
      <c r="I193" s="135"/>
      <c r="J193" s="136">
        <f t="shared" si="20"/>
        <v>0</v>
      </c>
      <c r="K193" s="132" t="s">
        <v>1</v>
      </c>
      <c r="L193" s="32"/>
      <c r="M193" s="137" t="s">
        <v>1</v>
      </c>
      <c r="N193" s="138" t="s">
        <v>45</v>
      </c>
      <c r="P193" s="139">
        <f t="shared" si="21"/>
        <v>0</v>
      </c>
      <c r="Q193" s="139">
        <v>0</v>
      </c>
      <c r="R193" s="139">
        <f t="shared" si="22"/>
        <v>0</v>
      </c>
      <c r="S193" s="139">
        <v>0</v>
      </c>
      <c r="T193" s="140">
        <f t="shared" si="23"/>
        <v>0</v>
      </c>
      <c r="AR193" s="141" t="s">
        <v>253</v>
      </c>
      <c r="AT193" s="141" t="s">
        <v>249</v>
      </c>
      <c r="AU193" s="141" t="s">
        <v>89</v>
      </c>
      <c r="AY193" s="17" t="s">
        <v>248</v>
      </c>
      <c r="BE193" s="142">
        <f t="shared" si="24"/>
        <v>0</v>
      </c>
      <c r="BF193" s="142">
        <f t="shared" si="25"/>
        <v>0</v>
      </c>
      <c r="BG193" s="142">
        <f t="shared" si="26"/>
        <v>0</v>
      </c>
      <c r="BH193" s="142">
        <f t="shared" si="27"/>
        <v>0</v>
      </c>
      <c r="BI193" s="142">
        <f t="shared" si="28"/>
        <v>0</v>
      </c>
      <c r="BJ193" s="17" t="s">
        <v>87</v>
      </c>
      <c r="BK193" s="142">
        <f t="shared" si="29"/>
        <v>0</v>
      </c>
      <c r="BL193" s="17" t="s">
        <v>253</v>
      </c>
      <c r="BM193" s="141" t="s">
        <v>2589</v>
      </c>
    </row>
    <row r="194" spans="2:65" s="1" customFormat="1" ht="16.5" customHeight="1">
      <c r="B194" s="32"/>
      <c r="C194" s="130" t="s">
        <v>503</v>
      </c>
      <c r="D194" s="130" t="s">
        <v>249</v>
      </c>
      <c r="E194" s="131" t="s">
        <v>2590</v>
      </c>
      <c r="F194" s="132" t="s">
        <v>2591</v>
      </c>
      <c r="G194" s="133" t="s">
        <v>252</v>
      </c>
      <c r="H194" s="134">
        <v>8</v>
      </c>
      <c r="I194" s="135"/>
      <c r="J194" s="136">
        <f t="shared" si="20"/>
        <v>0</v>
      </c>
      <c r="K194" s="132" t="s">
        <v>1</v>
      </c>
      <c r="L194" s="32"/>
      <c r="M194" s="137" t="s">
        <v>1</v>
      </c>
      <c r="N194" s="138" t="s">
        <v>45</v>
      </c>
      <c r="P194" s="139">
        <f t="shared" si="21"/>
        <v>0</v>
      </c>
      <c r="Q194" s="139">
        <v>0</v>
      </c>
      <c r="R194" s="139">
        <f t="shared" si="22"/>
        <v>0</v>
      </c>
      <c r="S194" s="139">
        <v>0</v>
      </c>
      <c r="T194" s="140">
        <f t="shared" si="23"/>
        <v>0</v>
      </c>
      <c r="AR194" s="141" t="s">
        <v>253</v>
      </c>
      <c r="AT194" s="141" t="s">
        <v>249</v>
      </c>
      <c r="AU194" s="141" t="s">
        <v>89</v>
      </c>
      <c r="AY194" s="17" t="s">
        <v>248</v>
      </c>
      <c r="BE194" s="142">
        <f t="shared" si="24"/>
        <v>0</v>
      </c>
      <c r="BF194" s="142">
        <f t="shared" si="25"/>
        <v>0</v>
      </c>
      <c r="BG194" s="142">
        <f t="shared" si="26"/>
        <v>0</v>
      </c>
      <c r="BH194" s="142">
        <f t="shared" si="27"/>
        <v>0</v>
      </c>
      <c r="BI194" s="142">
        <f t="shared" si="28"/>
        <v>0</v>
      </c>
      <c r="BJ194" s="17" t="s">
        <v>87</v>
      </c>
      <c r="BK194" s="142">
        <f t="shared" si="29"/>
        <v>0</v>
      </c>
      <c r="BL194" s="17" t="s">
        <v>253</v>
      </c>
      <c r="BM194" s="141" t="s">
        <v>2592</v>
      </c>
    </row>
    <row r="195" spans="2:65" s="1" customFormat="1" ht="16.5" customHeight="1">
      <c r="B195" s="32"/>
      <c r="C195" s="130" t="s">
        <v>508</v>
      </c>
      <c r="D195" s="130" t="s">
        <v>249</v>
      </c>
      <c r="E195" s="131" t="s">
        <v>2593</v>
      </c>
      <c r="F195" s="132" t="s">
        <v>2594</v>
      </c>
      <c r="G195" s="133" t="s">
        <v>252</v>
      </c>
      <c r="H195" s="134">
        <v>28</v>
      </c>
      <c r="I195" s="135"/>
      <c r="J195" s="136">
        <f t="shared" si="20"/>
        <v>0</v>
      </c>
      <c r="K195" s="132" t="s">
        <v>1</v>
      </c>
      <c r="L195" s="32"/>
      <c r="M195" s="137" t="s">
        <v>1</v>
      </c>
      <c r="N195" s="138" t="s">
        <v>45</v>
      </c>
      <c r="P195" s="139">
        <f t="shared" si="21"/>
        <v>0</v>
      </c>
      <c r="Q195" s="139">
        <v>0</v>
      </c>
      <c r="R195" s="139">
        <f t="shared" si="22"/>
        <v>0</v>
      </c>
      <c r="S195" s="139">
        <v>0</v>
      </c>
      <c r="T195" s="140">
        <f t="shared" si="23"/>
        <v>0</v>
      </c>
      <c r="AR195" s="141" t="s">
        <v>253</v>
      </c>
      <c r="AT195" s="141" t="s">
        <v>249</v>
      </c>
      <c r="AU195" s="141" t="s">
        <v>89</v>
      </c>
      <c r="AY195" s="17" t="s">
        <v>248</v>
      </c>
      <c r="BE195" s="142">
        <f t="shared" si="24"/>
        <v>0</v>
      </c>
      <c r="BF195" s="142">
        <f t="shared" si="25"/>
        <v>0</v>
      </c>
      <c r="BG195" s="142">
        <f t="shared" si="26"/>
        <v>0</v>
      </c>
      <c r="BH195" s="142">
        <f t="shared" si="27"/>
        <v>0</v>
      </c>
      <c r="BI195" s="142">
        <f t="shared" si="28"/>
        <v>0</v>
      </c>
      <c r="BJ195" s="17" t="s">
        <v>87</v>
      </c>
      <c r="BK195" s="142">
        <f t="shared" si="29"/>
        <v>0</v>
      </c>
      <c r="BL195" s="17" t="s">
        <v>253</v>
      </c>
      <c r="BM195" s="141" t="s">
        <v>2595</v>
      </c>
    </row>
    <row r="196" spans="2:65" s="1" customFormat="1" ht="16.5" customHeight="1">
      <c r="B196" s="32"/>
      <c r="C196" s="130" t="s">
        <v>513</v>
      </c>
      <c r="D196" s="130" t="s">
        <v>249</v>
      </c>
      <c r="E196" s="131" t="s">
        <v>2596</v>
      </c>
      <c r="F196" s="132" t="s">
        <v>2597</v>
      </c>
      <c r="G196" s="133" t="s">
        <v>252</v>
      </c>
      <c r="H196" s="134">
        <v>8</v>
      </c>
      <c r="I196" s="135"/>
      <c r="J196" s="136">
        <f t="shared" si="20"/>
        <v>0</v>
      </c>
      <c r="K196" s="132" t="s">
        <v>1</v>
      </c>
      <c r="L196" s="32"/>
      <c r="M196" s="137" t="s">
        <v>1</v>
      </c>
      <c r="N196" s="138" t="s">
        <v>45</v>
      </c>
      <c r="P196" s="139">
        <f t="shared" si="21"/>
        <v>0</v>
      </c>
      <c r="Q196" s="139">
        <v>0</v>
      </c>
      <c r="R196" s="139">
        <f t="shared" si="22"/>
        <v>0</v>
      </c>
      <c r="S196" s="139">
        <v>0</v>
      </c>
      <c r="T196" s="140">
        <f t="shared" si="23"/>
        <v>0</v>
      </c>
      <c r="AR196" s="141" t="s">
        <v>253</v>
      </c>
      <c r="AT196" s="141" t="s">
        <v>249</v>
      </c>
      <c r="AU196" s="141" t="s">
        <v>89</v>
      </c>
      <c r="AY196" s="17" t="s">
        <v>248</v>
      </c>
      <c r="BE196" s="142">
        <f t="shared" si="24"/>
        <v>0</v>
      </c>
      <c r="BF196" s="142">
        <f t="shared" si="25"/>
        <v>0</v>
      </c>
      <c r="BG196" s="142">
        <f t="shared" si="26"/>
        <v>0</v>
      </c>
      <c r="BH196" s="142">
        <f t="shared" si="27"/>
        <v>0</v>
      </c>
      <c r="BI196" s="142">
        <f t="shared" si="28"/>
        <v>0</v>
      </c>
      <c r="BJ196" s="17" t="s">
        <v>87</v>
      </c>
      <c r="BK196" s="142">
        <f t="shared" si="29"/>
        <v>0</v>
      </c>
      <c r="BL196" s="17" t="s">
        <v>253</v>
      </c>
      <c r="BM196" s="141" t="s">
        <v>2598</v>
      </c>
    </row>
    <row r="197" spans="2:65" s="1" customFormat="1" ht="16.5" customHeight="1">
      <c r="B197" s="32"/>
      <c r="C197" s="130" t="s">
        <v>517</v>
      </c>
      <c r="D197" s="130" t="s">
        <v>249</v>
      </c>
      <c r="E197" s="131" t="s">
        <v>2599</v>
      </c>
      <c r="F197" s="132" t="s">
        <v>2600</v>
      </c>
      <c r="G197" s="133" t="s">
        <v>528</v>
      </c>
      <c r="H197" s="134">
        <v>50</v>
      </c>
      <c r="I197" s="135"/>
      <c r="J197" s="136">
        <f t="shared" si="20"/>
        <v>0</v>
      </c>
      <c r="K197" s="132" t="s">
        <v>1</v>
      </c>
      <c r="L197" s="32"/>
      <c r="M197" s="137" t="s">
        <v>1</v>
      </c>
      <c r="N197" s="138" t="s">
        <v>45</v>
      </c>
      <c r="P197" s="139">
        <f t="shared" si="21"/>
        <v>0</v>
      </c>
      <c r="Q197" s="139">
        <v>0</v>
      </c>
      <c r="R197" s="139">
        <f t="shared" si="22"/>
        <v>0</v>
      </c>
      <c r="S197" s="139">
        <v>0</v>
      </c>
      <c r="T197" s="140">
        <f t="shared" si="23"/>
        <v>0</v>
      </c>
      <c r="AR197" s="141" t="s">
        <v>253</v>
      </c>
      <c r="AT197" s="141" t="s">
        <v>249</v>
      </c>
      <c r="AU197" s="141" t="s">
        <v>89</v>
      </c>
      <c r="AY197" s="17" t="s">
        <v>248</v>
      </c>
      <c r="BE197" s="142">
        <f t="shared" si="24"/>
        <v>0</v>
      </c>
      <c r="BF197" s="142">
        <f t="shared" si="25"/>
        <v>0</v>
      </c>
      <c r="BG197" s="142">
        <f t="shared" si="26"/>
        <v>0</v>
      </c>
      <c r="BH197" s="142">
        <f t="shared" si="27"/>
        <v>0</v>
      </c>
      <c r="BI197" s="142">
        <f t="shared" si="28"/>
        <v>0</v>
      </c>
      <c r="BJ197" s="17" t="s">
        <v>87</v>
      </c>
      <c r="BK197" s="142">
        <f t="shared" si="29"/>
        <v>0</v>
      </c>
      <c r="BL197" s="17" t="s">
        <v>253</v>
      </c>
      <c r="BM197" s="141" t="s">
        <v>2601</v>
      </c>
    </row>
    <row r="198" spans="2:65" s="1" customFormat="1" ht="16.5" customHeight="1">
      <c r="B198" s="32"/>
      <c r="C198" s="130" t="s">
        <v>521</v>
      </c>
      <c r="D198" s="130" t="s">
        <v>249</v>
      </c>
      <c r="E198" s="131" t="s">
        <v>2602</v>
      </c>
      <c r="F198" s="132" t="s">
        <v>2603</v>
      </c>
      <c r="G198" s="133" t="s">
        <v>252</v>
      </c>
      <c r="H198" s="134">
        <v>4</v>
      </c>
      <c r="I198" s="135"/>
      <c r="J198" s="136">
        <f t="shared" si="20"/>
        <v>0</v>
      </c>
      <c r="K198" s="132" t="s">
        <v>1</v>
      </c>
      <c r="L198" s="32"/>
      <c r="M198" s="137" t="s">
        <v>1</v>
      </c>
      <c r="N198" s="138" t="s">
        <v>45</v>
      </c>
      <c r="P198" s="139">
        <f t="shared" si="21"/>
        <v>0</v>
      </c>
      <c r="Q198" s="139">
        <v>0</v>
      </c>
      <c r="R198" s="139">
        <f t="shared" si="22"/>
        <v>0</v>
      </c>
      <c r="S198" s="139">
        <v>0</v>
      </c>
      <c r="T198" s="140">
        <f t="shared" si="23"/>
        <v>0</v>
      </c>
      <c r="AR198" s="141" t="s">
        <v>253</v>
      </c>
      <c r="AT198" s="141" t="s">
        <v>249</v>
      </c>
      <c r="AU198" s="141" t="s">
        <v>89</v>
      </c>
      <c r="AY198" s="17" t="s">
        <v>248</v>
      </c>
      <c r="BE198" s="142">
        <f t="shared" si="24"/>
        <v>0</v>
      </c>
      <c r="BF198" s="142">
        <f t="shared" si="25"/>
        <v>0</v>
      </c>
      <c r="BG198" s="142">
        <f t="shared" si="26"/>
        <v>0</v>
      </c>
      <c r="BH198" s="142">
        <f t="shared" si="27"/>
        <v>0</v>
      </c>
      <c r="BI198" s="142">
        <f t="shared" si="28"/>
        <v>0</v>
      </c>
      <c r="BJ198" s="17" t="s">
        <v>87</v>
      </c>
      <c r="BK198" s="142">
        <f t="shared" si="29"/>
        <v>0</v>
      </c>
      <c r="BL198" s="17" t="s">
        <v>253</v>
      </c>
      <c r="BM198" s="141" t="s">
        <v>2604</v>
      </c>
    </row>
    <row r="199" spans="2:65" s="1" customFormat="1" ht="24.2" customHeight="1">
      <c r="B199" s="32"/>
      <c r="C199" s="130" t="s">
        <v>525</v>
      </c>
      <c r="D199" s="130" t="s">
        <v>249</v>
      </c>
      <c r="E199" s="131" t="s">
        <v>2605</v>
      </c>
      <c r="F199" s="132" t="s">
        <v>2606</v>
      </c>
      <c r="G199" s="133" t="s">
        <v>447</v>
      </c>
      <c r="H199" s="134">
        <v>1</v>
      </c>
      <c r="I199" s="135"/>
      <c r="J199" s="136">
        <f t="shared" si="20"/>
        <v>0</v>
      </c>
      <c r="K199" s="132" t="s">
        <v>1</v>
      </c>
      <c r="L199" s="32"/>
      <c r="M199" s="137" t="s">
        <v>1</v>
      </c>
      <c r="N199" s="138" t="s">
        <v>45</v>
      </c>
      <c r="P199" s="139">
        <f t="shared" si="21"/>
        <v>0</v>
      </c>
      <c r="Q199" s="139">
        <v>0</v>
      </c>
      <c r="R199" s="139">
        <f t="shared" si="22"/>
        <v>0</v>
      </c>
      <c r="S199" s="139">
        <v>0</v>
      </c>
      <c r="T199" s="140">
        <f t="shared" si="23"/>
        <v>0</v>
      </c>
      <c r="AR199" s="141" t="s">
        <v>253</v>
      </c>
      <c r="AT199" s="141" t="s">
        <v>249</v>
      </c>
      <c r="AU199" s="141" t="s">
        <v>89</v>
      </c>
      <c r="AY199" s="17" t="s">
        <v>248</v>
      </c>
      <c r="BE199" s="142">
        <f t="shared" si="24"/>
        <v>0</v>
      </c>
      <c r="BF199" s="142">
        <f t="shared" si="25"/>
        <v>0</v>
      </c>
      <c r="BG199" s="142">
        <f t="shared" si="26"/>
        <v>0</v>
      </c>
      <c r="BH199" s="142">
        <f t="shared" si="27"/>
        <v>0</v>
      </c>
      <c r="BI199" s="142">
        <f t="shared" si="28"/>
        <v>0</v>
      </c>
      <c r="BJ199" s="17" t="s">
        <v>87</v>
      </c>
      <c r="BK199" s="142">
        <f t="shared" si="29"/>
        <v>0</v>
      </c>
      <c r="BL199" s="17" t="s">
        <v>253</v>
      </c>
      <c r="BM199" s="141" t="s">
        <v>2607</v>
      </c>
    </row>
    <row r="200" spans="2:65" s="1" customFormat="1" ht="16.5" customHeight="1">
      <c r="B200" s="32"/>
      <c r="C200" s="130" t="s">
        <v>530</v>
      </c>
      <c r="D200" s="130" t="s">
        <v>249</v>
      </c>
      <c r="E200" s="131" t="s">
        <v>2608</v>
      </c>
      <c r="F200" s="132" t="s">
        <v>2609</v>
      </c>
      <c r="G200" s="133" t="s">
        <v>447</v>
      </c>
      <c r="H200" s="134">
        <v>1</v>
      </c>
      <c r="I200" s="135"/>
      <c r="J200" s="136">
        <f t="shared" si="20"/>
        <v>0</v>
      </c>
      <c r="K200" s="132" t="s">
        <v>1</v>
      </c>
      <c r="L200" s="32"/>
      <c r="M200" s="137" t="s">
        <v>1</v>
      </c>
      <c r="N200" s="138" t="s">
        <v>45</v>
      </c>
      <c r="P200" s="139">
        <f t="shared" si="21"/>
        <v>0</v>
      </c>
      <c r="Q200" s="139">
        <v>0</v>
      </c>
      <c r="R200" s="139">
        <f t="shared" si="22"/>
        <v>0</v>
      </c>
      <c r="S200" s="139">
        <v>0</v>
      </c>
      <c r="T200" s="140">
        <f t="shared" si="23"/>
        <v>0</v>
      </c>
      <c r="AR200" s="141" t="s">
        <v>253</v>
      </c>
      <c r="AT200" s="141" t="s">
        <v>249</v>
      </c>
      <c r="AU200" s="141" t="s">
        <v>89</v>
      </c>
      <c r="AY200" s="17" t="s">
        <v>248</v>
      </c>
      <c r="BE200" s="142">
        <f t="shared" si="24"/>
        <v>0</v>
      </c>
      <c r="BF200" s="142">
        <f t="shared" si="25"/>
        <v>0</v>
      </c>
      <c r="BG200" s="142">
        <f t="shared" si="26"/>
        <v>0</v>
      </c>
      <c r="BH200" s="142">
        <f t="shared" si="27"/>
        <v>0</v>
      </c>
      <c r="BI200" s="142">
        <f t="shared" si="28"/>
        <v>0</v>
      </c>
      <c r="BJ200" s="17" t="s">
        <v>87</v>
      </c>
      <c r="BK200" s="142">
        <f t="shared" si="29"/>
        <v>0</v>
      </c>
      <c r="BL200" s="17" t="s">
        <v>253</v>
      </c>
      <c r="BM200" s="141" t="s">
        <v>2610</v>
      </c>
    </row>
    <row r="201" spans="2:65" s="1" customFormat="1" ht="24.2" customHeight="1">
      <c r="B201" s="32"/>
      <c r="C201" s="130" t="s">
        <v>534</v>
      </c>
      <c r="D201" s="130" t="s">
        <v>249</v>
      </c>
      <c r="E201" s="131" t="s">
        <v>2611</v>
      </c>
      <c r="F201" s="132" t="s">
        <v>2612</v>
      </c>
      <c r="G201" s="133" t="s">
        <v>258</v>
      </c>
      <c r="H201" s="134">
        <v>1</v>
      </c>
      <c r="I201" s="135"/>
      <c r="J201" s="136">
        <f t="shared" si="20"/>
        <v>0</v>
      </c>
      <c r="K201" s="132" t="s">
        <v>1</v>
      </c>
      <c r="L201" s="32"/>
      <c r="M201" s="137" t="s">
        <v>1</v>
      </c>
      <c r="N201" s="138" t="s">
        <v>45</v>
      </c>
      <c r="P201" s="139">
        <f t="shared" si="21"/>
        <v>0</v>
      </c>
      <c r="Q201" s="139">
        <v>0</v>
      </c>
      <c r="R201" s="139">
        <f t="shared" si="22"/>
        <v>0</v>
      </c>
      <c r="S201" s="139">
        <v>0</v>
      </c>
      <c r="T201" s="140">
        <f t="shared" si="23"/>
        <v>0</v>
      </c>
      <c r="AR201" s="141" t="s">
        <v>253</v>
      </c>
      <c r="AT201" s="141" t="s">
        <v>249</v>
      </c>
      <c r="AU201" s="141" t="s">
        <v>89</v>
      </c>
      <c r="AY201" s="17" t="s">
        <v>248</v>
      </c>
      <c r="BE201" s="142">
        <f t="shared" si="24"/>
        <v>0</v>
      </c>
      <c r="BF201" s="142">
        <f t="shared" si="25"/>
        <v>0</v>
      </c>
      <c r="BG201" s="142">
        <f t="shared" si="26"/>
        <v>0</v>
      </c>
      <c r="BH201" s="142">
        <f t="shared" si="27"/>
        <v>0</v>
      </c>
      <c r="BI201" s="142">
        <f t="shared" si="28"/>
        <v>0</v>
      </c>
      <c r="BJ201" s="17" t="s">
        <v>87</v>
      </c>
      <c r="BK201" s="142">
        <f t="shared" si="29"/>
        <v>0</v>
      </c>
      <c r="BL201" s="17" t="s">
        <v>253</v>
      </c>
      <c r="BM201" s="141" t="s">
        <v>2613</v>
      </c>
    </row>
    <row r="202" spans="2:65" s="1" customFormat="1" ht="48.75">
      <c r="B202" s="32"/>
      <c r="D202" s="143" t="s">
        <v>255</v>
      </c>
      <c r="F202" s="144" t="s">
        <v>2614</v>
      </c>
      <c r="I202" s="145"/>
      <c r="L202" s="32"/>
      <c r="M202" s="146"/>
      <c r="T202" s="56"/>
      <c r="AT202" s="17" t="s">
        <v>255</v>
      </c>
      <c r="AU202" s="17" t="s">
        <v>89</v>
      </c>
    </row>
    <row r="203" spans="2:65" s="1" customFormat="1" ht="21.75" customHeight="1">
      <c r="B203" s="32"/>
      <c r="C203" s="130" t="s">
        <v>538</v>
      </c>
      <c r="D203" s="130" t="s">
        <v>249</v>
      </c>
      <c r="E203" s="131" t="s">
        <v>2615</v>
      </c>
      <c r="F203" s="132" t="s">
        <v>2616</v>
      </c>
      <c r="G203" s="133" t="s">
        <v>258</v>
      </c>
      <c r="H203" s="134">
        <v>1</v>
      </c>
      <c r="I203" s="135"/>
      <c r="J203" s="136">
        <f>ROUND(I203*H203,2)</f>
        <v>0</v>
      </c>
      <c r="K203" s="132" t="s">
        <v>1</v>
      </c>
      <c r="L203" s="32"/>
      <c r="M203" s="137" t="s">
        <v>1</v>
      </c>
      <c r="N203" s="138" t="s">
        <v>45</v>
      </c>
      <c r="P203" s="139">
        <f>O203*H203</f>
        <v>0</v>
      </c>
      <c r="Q203" s="139">
        <v>0</v>
      </c>
      <c r="R203" s="139">
        <f>Q203*H203</f>
        <v>0</v>
      </c>
      <c r="S203" s="139">
        <v>0</v>
      </c>
      <c r="T203" s="140">
        <f>S203*H203</f>
        <v>0</v>
      </c>
      <c r="AR203" s="141" t="s">
        <v>253</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253</v>
      </c>
      <c r="BM203" s="141" t="s">
        <v>2617</v>
      </c>
    </row>
    <row r="204" spans="2:65" s="1" customFormat="1" ht="58.5">
      <c r="B204" s="32"/>
      <c r="D204" s="143" t="s">
        <v>255</v>
      </c>
      <c r="F204" s="144" t="s">
        <v>2618</v>
      </c>
      <c r="I204" s="145"/>
      <c r="L204" s="32"/>
      <c r="M204" s="146"/>
      <c r="T204" s="56"/>
      <c r="AT204" s="17" t="s">
        <v>255</v>
      </c>
      <c r="AU204" s="17" t="s">
        <v>89</v>
      </c>
    </row>
    <row r="205" spans="2:65" s="10" customFormat="1" ht="22.9" customHeight="1">
      <c r="B205" s="120"/>
      <c r="D205" s="121" t="s">
        <v>79</v>
      </c>
      <c r="E205" s="155" t="s">
        <v>804</v>
      </c>
      <c r="F205" s="155" t="s">
        <v>805</v>
      </c>
      <c r="I205" s="123"/>
      <c r="J205" s="156">
        <f>BK205</f>
        <v>0</v>
      </c>
      <c r="L205" s="120"/>
      <c r="M205" s="125"/>
      <c r="P205" s="126">
        <f>SUM(P206:P210)</f>
        <v>0</v>
      </c>
      <c r="R205" s="126">
        <f>SUM(R206:R210)</f>
        <v>0</v>
      </c>
      <c r="T205" s="127">
        <f>SUM(T206:T210)</f>
        <v>0</v>
      </c>
      <c r="AR205" s="121" t="s">
        <v>247</v>
      </c>
      <c r="AT205" s="128" t="s">
        <v>79</v>
      </c>
      <c r="AU205" s="128" t="s">
        <v>87</v>
      </c>
      <c r="AY205" s="121" t="s">
        <v>248</v>
      </c>
      <c r="BK205" s="129">
        <f>SUM(BK206:BK210)</f>
        <v>0</v>
      </c>
    </row>
    <row r="206" spans="2:65" s="1" customFormat="1" ht="24.2" customHeight="1">
      <c r="B206" s="32"/>
      <c r="C206" s="130" t="s">
        <v>542</v>
      </c>
      <c r="D206" s="130" t="s">
        <v>249</v>
      </c>
      <c r="E206" s="131" t="s">
        <v>807</v>
      </c>
      <c r="F206" s="132" t="s">
        <v>2619</v>
      </c>
      <c r="G206" s="133" t="s">
        <v>258</v>
      </c>
      <c r="H206" s="134">
        <v>1</v>
      </c>
      <c r="I206" s="135"/>
      <c r="J206" s="136">
        <f>ROUND(I206*H206,2)</f>
        <v>0</v>
      </c>
      <c r="K206" s="132" t="s">
        <v>1</v>
      </c>
      <c r="L206" s="32"/>
      <c r="M206" s="137" t="s">
        <v>1</v>
      </c>
      <c r="N206" s="138" t="s">
        <v>45</v>
      </c>
      <c r="P206" s="139">
        <f>O206*H206</f>
        <v>0</v>
      </c>
      <c r="Q206" s="139">
        <v>0</v>
      </c>
      <c r="R206" s="139">
        <f>Q206*H206</f>
        <v>0</v>
      </c>
      <c r="S206" s="139">
        <v>0</v>
      </c>
      <c r="T206" s="140">
        <f>S206*H206</f>
        <v>0</v>
      </c>
      <c r="AR206" s="141" t="s">
        <v>253</v>
      </c>
      <c r="AT206" s="141" t="s">
        <v>249</v>
      </c>
      <c r="AU206" s="141" t="s">
        <v>89</v>
      </c>
      <c r="AY206" s="17" t="s">
        <v>248</v>
      </c>
      <c r="BE206" s="142">
        <f>IF(N206="základní",J206,0)</f>
        <v>0</v>
      </c>
      <c r="BF206" s="142">
        <f>IF(N206="snížená",J206,0)</f>
        <v>0</v>
      </c>
      <c r="BG206" s="142">
        <f>IF(N206="zákl. přenesená",J206,0)</f>
        <v>0</v>
      </c>
      <c r="BH206" s="142">
        <f>IF(N206="sníž. přenesená",J206,0)</f>
        <v>0</v>
      </c>
      <c r="BI206" s="142">
        <f>IF(N206="nulová",J206,0)</f>
        <v>0</v>
      </c>
      <c r="BJ206" s="17" t="s">
        <v>87</v>
      </c>
      <c r="BK206" s="142">
        <f>ROUND(I206*H206,2)</f>
        <v>0</v>
      </c>
      <c r="BL206" s="17" t="s">
        <v>253</v>
      </c>
      <c r="BM206" s="141" t="s">
        <v>2620</v>
      </c>
    </row>
    <row r="207" spans="2:65" s="1" customFormat="1" ht="29.25">
      <c r="B207" s="32"/>
      <c r="D207" s="143" t="s">
        <v>255</v>
      </c>
      <c r="F207" s="144" t="s">
        <v>810</v>
      </c>
      <c r="I207" s="145"/>
      <c r="L207" s="32"/>
      <c r="M207" s="146"/>
      <c r="T207" s="56"/>
      <c r="AT207" s="17" t="s">
        <v>255</v>
      </c>
      <c r="AU207" s="17" t="s">
        <v>89</v>
      </c>
    </row>
    <row r="208" spans="2:65" s="1" customFormat="1" ht="16.5" customHeight="1">
      <c r="B208" s="32"/>
      <c r="C208" s="130" t="s">
        <v>546</v>
      </c>
      <c r="D208" s="130" t="s">
        <v>249</v>
      </c>
      <c r="E208" s="131" t="s">
        <v>812</v>
      </c>
      <c r="F208" s="132" t="s">
        <v>2621</v>
      </c>
      <c r="G208" s="133" t="s">
        <v>258</v>
      </c>
      <c r="H208" s="134">
        <v>1</v>
      </c>
      <c r="I208" s="135"/>
      <c r="J208" s="136">
        <f>ROUND(I208*H208,2)</f>
        <v>0</v>
      </c>
      <c r="K208" s="132" t="s">
        <v>1</v>
      </c>
      <c r="L208" s="32"/>
      <c r="M208" s="137" t="s">
        <v>1</v>
      </c>
      <c r="N208" s="138" t="s">
        <v>45</v>
      </c>
      <c r="P208" s="139">
        <f>O208*H208</f>
        <v>0</v>
      </c>
      <c r="Q208" s="139">
        <v>0</v>
      </c>
      <c r="R208" s="139">
        <f>Q208*H208</f>
        <v>0</v>
      </c>
      <c r="S208" s="139">
        <v>0</v>
      </c>
      <c r="T208" s="140">
        <f>S208*H208</f>
        <v>0</v>
      </c>
      <c r="AR208" s="141" t="s">
        <v>253</v>
      </c>
      <c r="AT208" s="141" t="s">
        <v>249</v>
      </c>
      <c r="AU208" s="141" t="s">
        <v>89</v>
      </c>
      <c r="AY208" s="17" t="s">
        <v>248</v>
      </c>
      <c r="BE208" s="142">
        <f>IF(N208="základní",J208,0)</f>
        <v>0</v>
      </c>
      <c r="BF208" s="142">
        <f>IF(N208="snížená",J208,0)</f>
        <v>0</v>
      </c>
      <c r="BG208" s="142">
        <f>IF(N208="zákl. přenesená",J208,0)</f>
        <v>0</v>
      </c>
      <c r="BH208" s="142">
        <f>IF(N208="sníž. přenesená",J208,0)</f>
        <v>0</v>
      </c>
      <c r="BI208" s="142">
        <f>IF(N208="nulová",J208,0)</f>
        <v>0</v>
      </c>
      <c r="BJ208" s="17" t="s">
        <v>87</v>
      </c>
      <c r="BK208" s="142">
        <f>ROUND(I208*H208,2)</f>
        <v>0</v>
      </c>
      <c r="BL208" s="17" t="s">
        <v>253</v>
      </c>
      <c r="BM208" s="141" t="s">
        <v>2622</v>
      </c>
    </row>
    <row r="209" spans="2:65" s="1" customFormat="1" ht="16.5" customHeight="1">
      <c r="B209" s="32"/>
      <c r="C209" s="130" t="s">
        <v>550</v>
      </c>
      <c r="D209" s="130" t="s">
        <v>249</v>
      </c>
      <c r="E209" s="131" t="s">
        <v>817</v>
      </c>
      <c r="F209" s="132" t="s">
        <v>2623</v>
      </c>
      <c r="G209" s="133" t="s">
        <v>258</v>
      </c>
      <c r="H209" s="134">
        <v>1</v>
      </c>
      <c r="I209" s="135"/>
      <c r="J209" s="136">
        <f>ROUND(I209*H209,2)</f>
        <v>0</v>
      </c>
      <c r="K209" s="132" t="s">
        <v>1</v>
      </c>
      <c r="L209" s="32"/>
      <c r="M209" s="137" t="s">
        <v>1</v>
      </c>
      <c r="N209" s="138" t="s">
        <v>45</v>
      </c>
      <c r="P209" s="139">
        <f>O209*H209</f>
        <v>0</v>
      </c>
      <c r="Q209" s="139">
        <v>0</v>
      </c>
      <c r="R209" s="139">
        <f>Q209*H209</f>
        <v>0</v>
      </c>
      <c r="S209" s="139">
        <v>0</v>
      </c>
      <c r="T209" s="140">
        <f>S209*H209</f>
        <v>0</v>
      </c>
      <c r="AR209" s="141" t="s">
        <v>253</v>
      </c>
      <c r="AT209" s="141" t="s">
        <v>249</v>
      </c>
      <c r="AU209" s="141" t="s">
        <v>89</v>
      </c>
      <c r="AY209" s="17" t="s">
        <v>248</v>
      </c>
      <c r="BE209" s="142">
        <f>IF(N209="základní",J209,0)</f>
        <v>0</v>
      </c>
      <c r="BF209" s="142">
        <f>IF(N209="snížená",J209,0)</f>
        <v>0</v>
      </c>
      <c r="BG209" s="142">
        <f>IF(N209="zákl. přenesená",J209,0)</f>
        <v>0</v>
      </c>
      <c r="BH209" s="142">
        <f>IF(N209="sníž. přenesená",J209,0)</f>
        <v>0</v>
      </c>
      <c r="BI209" s="142">
        <f>IF(N209="nulová",J209,0)</f>
        <v>0</v>
      </c>
      <c r="BJ209" s="17" t="s">
        <v>87</v>
      </c>
      <c r="BK209" s="142">
        <f>ROUND(I209*H209,2)</f>
        <v>0</v>
      </c>
      <c r="BL209" s="17" t="s">
        <v>253</v>
      </c>
      <c r="BM209" s="141" t="s">
        <v>2624</v>
      </c>
    </row>
    <row r="210" spans="2:65" s="1" customFormat="1" ht="16.5" customHeight="1">
      <c r="B210" s="32"/>
      <c r="C210" s="130" t="s">
        <v>554</v>
      </c>
      <c r="D210" s="130" t="s">
        <v>249</v>
      </c>
      <c r="E210" s="131" t="s">
        <v>822</v>
      </c>
      <c r="F210" s="132" t="s">
        <v>2625</v>
      </c>
      <c r="G210" s="133" t="s">
        <v>258</v>
      </c>
      <c r="H210" s="134">
        <v>1</v>
      </c>
      <c r="I210" s="135"/>
      <c r="J210" s="136">
        <f>ROUND(I210*H210,2)</f>
        <v>0</v>
      </c>
      <c r="K210" s="132" t="s">
        <v>1</v>
      </c>
      <c r="L210" s="32"/>
      <c r="M210" s="157" t="s">
        <v>1</v>
      </c>
      <c r="N210" s="158" t="s">
        <v>45</v>
      </c>
      <c r="O210" s="149"/>
      <c r="P210" s="159">
        <f>O210*H210</f>
        <v>0</v>
      </c>
      <c r="Q210" s="159">
        <v>0</v>
      </c>
      <c r="R210" s="159">
        <f>Q210*H210</f>
        <v>0</v>
      </c>
      <c r="S210" s="159">
        <v>0</v>
      </c>
      <c r="T210" s="160">
        <f>S210*H210</f>
        <v>0</v>
      </c>
      <c r="AR210" s="141" t="s">
        <v>253</v>
      </c>
      <c r="AT210" s="141" t="s">
        <v>249</v>
      </c>
      <c r="AU210" s="141" t="s">
        <v>89</v>
      </c>
      <c r="AY210" s="17" t="s">
        <v>248</v>
      </c>
      <c r="BE210" s="142">
        <f>IF(N210="základní",J210,0)</f>
        <v>0</v>
      </c>
      <c r="BF210" s="142">
        <f>IF(N210="snížená",J210,0)</f>
        <v>0</v>
      </c>
      <c r="BG210" s="142">
        <f>IF(N210="zákl. přenesená",J210,0)</f>
        <v>0</v>
      </c>
      <c r="BH210" s="142">
        <f>IF(N210="sníž. přenesená",J210,0)</f>
        <v>0</v>
      </c>
      <c r="BI210" s="142">
        <f>IF(N210="nulová",J210,0)</f>
        <v>0</v>
      </c>
      <c r="BJ210" s="17" t="s">
        <v>87</v>
      </c>
      <c r="BK210" s="142">
        <f>ROUND(I210*H210,2)</f>
        <v>0</v>
      </c>
      <c r="BL210" s="17" t="s">
        <v>253</v>
      </c>
      <c r="BM210" s="141" t="s">
        <v>2626</v>
      </c>
    </row>
    <row r="211" spans="2:65" s="1" customFormat="1" ht="6.95" customHeight="1">
      <c r="B211" s="44"/>
      <c r="C211" s="45"/>
      <c r="D211" s="45"/>
      <c r="E211" s="45"/>
      <c r="F211" s="45"/>
      <c r="G211" s="45"/>
      <c r="H211" s="45"/>
      <c r="I211" s="45"/>
      <c r="J211" s="45"/>
      <c r="K211" s="45"/>
      <c r="L211" s="32"/>
    </row>
  </sheetData>
  <sheetProtection algorithmName="SHA-512" hashValue="qMZHm2GjV5rAwRJ1JRTHiuELg7P0aX06nNA29zX/GyZ9dO3N+SufUNASzEwMG+KhU4AxtfoZWGXmoveMlOeDCw==" saltValue="31Ic6ta4L7EVH6rTl4hSyc6qKo+N5OZ14VM7EeedZ8BQQjcmvhNDQlmx8NSKylXrhUvPs7NFubExib97uttNYw==" spinCount="100000" sheet="1" objects="1" scenarios="1" formatColumns="0" formatRows="0" autoFilter="0"/>
  <autoFilter ref="C124:K210" xr:uid="{00000000-0009-0000-0000-00000B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140</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1633</v>
      </c>
      <c r="F9" s="251"/>
      <c r="G9" s="251"/>
      <c r="H9" s="251"/>
      <c r="L9" s="32"/>
    </row>
    <row r="10" spans="2:46" s="1" customFormat="1" ht="12" customHeight="1">
      <c r="B10" s="32"/>
      <c r="D10" s="27" t="s">
        <v>224</v>
      </c>
      <c r="L10" s="32"/>
    </row>
    <row r="11" spans="2:46" s="1" customFormat="1" ht="16.5" customHeight="1">
      <c r="B11" s="32"/>
      <c r="E11" s="230" t="s">
        <v>2627</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2628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ROUND((SUM(BE125:BE172)),  2)</f>
        <v>0</v>
      </c>
      <c r="I35" s="96">
        <v>0.21</v>
      </c>
      <c r="J35" s="86">
        <f>ROUND(((SUM(BE125:BE172))*I35),  2)</f>
        <v>0</v>
      </c>
      <c r="L35" s="32"/>
    </row>
    <row r="36" spans="2:12" s="1" customFormat="1" ht="14.45" customHeight="1">
      <c r="B36" s="32"/>
      <c r="E36" s="27" t="s">
        <v>46</v>
      </c>
      <c r="F36" s="86">
        <f>ROUND((SUM(BF125:BF172)),  2)</f>
        <v>0</v>
      </c>
      <c r="I36" s="96">
        <v>0.12</v>
      </c>
      <c r="J36" s="86">
        <f>ROUND(((SUM(BF125:BF172))*I36),  2)</f>
        <v>0</v>
      </c>
      <c r="L36" s="32"/>
    </row>
    <row r="37" spans="2:12" s="1" customFormat="1" ht="14.45" hidden="1" customHeight="1">
      <c r="B37" s="32"/>
      <c r="E37" s="27" t="s">
        <v>47</v>
      </c>
      <c r="F37" s="86">
        <f>ROUND((SUM(BG125:BG172)),  2)</f>
        <v>0</v>
      </c>
      <c r="I37" s="96">
        <v>0.21</v>
      </c>
      <c r="J37" s="86">
        <f>0</f>
        <v>0</v>
      </c>
      <c r="L37" s="32"/>
    </row>
    <row r="38" spans="2:12" s="1" customFormat="1" ht="14.45" hidden="1" customHeight="1">
      <c r="B38" s="32"/>
      <c r="E38" s="27" t="s">
        <v>48</v>
      </c>
      <c r="F38" s="86">
        <f>ROUND((SUM(BH125:BH172)),  2)</f>
        <v>0</v>
      </c>
      <c r="I38" s="96">
        <v>0.12</v>
      </c>
      <c r="J38" s="86">
        <f>0</f>
        <v>0</v>
      </c>
      <c r="L38" s="32"/>
    </row>
    <row r="39" spans="2:12" s="1" customFormat="1" ht="14.45" hidden="1" customHeight="1">
      <c r="B39" s="32"/>
      <c r="E39" s="27" t="s">
        <v>49</v>
      </c>
      <c r="F39" s="86">
        <f>ROUND((SUM(BI125:BI172)),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1633</v>
      </c>
      <c r="F87" s="251"/>
      <c r="G87" s="251"/>
      <c r="H87" s="251"/>
      <c r="L87" s="32"/>
    </row>
    <row r="88" spans="2:12" s="1" customFormat="1" ht="12" customHeight="1">
      <c r="B88" s="32"/>
      <c r="C88" s="27" t="s">
        <v>224</v>
      </c>
      <c r="L88" s="32"/>
    </row>
    <row r="89" spans="2:12" s="1" customFormat="1" ht="16.5" customHeight="1">
      <c r="B89" s="32"/>
      <c r="E89" s="230" t="str">
        <f>E11</f>
        <v>D.1.403.4 - Vzduchotechnika</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Mirko Mazuch</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J125</f>
        <v>0</v>
      </c>
      <c r="L98" s="32"/>
      <c r="AU98" s="17" t="s">
        <v>231</v>
      </c>
    </row>
    <row r="99" spans="2:47" s="8" customFormat="1" ht="24.95" customHeight="1">
      <c r="B99" s="108"/>
      <c r="D99" s="109" t="s">
        <v>2629</v>
      </c>
      <c r="E99" s="110"/>
      <c r="F99" s="110"/>
      <c r="G99" s="110"/>
      <c r="H99" s="110"/>
      <c r="I99" s="110"/>
      <c r="J99" s="111">
        <f>J126</f>
        <v>0</v>
      </c>
      <c r="L99" s="108"/>
    </row>
    <row r="100" spans="2:47" s="11" customFormat="1" ht="19.899999999999999" customHeight="1">
      <c r="B100" s="151"/>
      <c r="D100" s="152" t="s">
        <v>2630</v>
      </c>
      <c r="E100" s="153"/>
      <c r="F100" s="153"/>
      <c r="G100" s="153"/>
      <c r="H100" s="153"/>
      <c r="I100" s="153"/>
      <c r="J100" s="154">
        <f>J127</f>
        <v>0</v>
      </c>
      <c r="L100" s="151"/>
    </row>
    <row r="101" spans="2:47" s="11" customFormat="1" ht="19.899999999999999" customHeight="1">
      <c r="B101" s="151"/>
      <c r="D101" s="152" t="s">
        <v>2631</v>
      </c>
      <c r="E101" s="153"/>
      <c r="F101" s="153"/>
      <c r="G101" s="153"/>
      <c r="H101" s="153"/>
      <c r="I101" s="153"/>
      <c r="J101" s="154">
        <f>J142</f>
        <v>0</v>
      </c>
      <c r="L101" s="151"/>
    </row>
    <row r="102" spans="2:47" s="11" customFormat="1" ht="19.899999999999999" customHeight="1">
      <c r="B102" s="151"/>
      <c r="D102" s="152" t="s">
        <v>2632</v>
      </c>
      <c r="E102" s="153"/>
      <c r="F102" s="153"/>
      <c r="G102" s="153"/>
      <c r="H102" s="153"/>
      <c r="I102" s="153"/>
      <c r="J102" s="154">
        <f>J149</f>
        <v>0</v>
      </c>
      <c r="L102" s="151"/>
    </row>
    <row r="103" spans="2:47" s="11" customFormat="1" ht="19.899999999999999" customHeight="1">
      <c r="B103" s="151"/>
      <c r="D103" s="152" t="s">
        <v>2633</v>
      </c>
      <c r="E103" s="153"/>
      <c r="F103" s="153"/>
      <c r="G103" s="153"/>
      <c r="H103" s="153"/>
      <c r="I103" s="153"/>
      <c r="J103" s="154">
        <f>J164</f>
        <v>0</v>
      </c>
      <c r="L103" s="151"/>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233</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2" t="str">
        <f>E7</f>
        <v>MLADÁ BOLESLAV ČOV II - REKONSTRUKCE</v>
      </c>
      <c r="F113" s="253"/>
      <c r="G113" s="253"/>
      <c r="H113" s="253"/>
      <c r="L113" s="32"/>
    </row>
    <row r="114" spans="2:65" ht="12" customHeight="1">
      <c r="B114" s="20"/>
      <c r="C114" s="27" t="s">
        <v>222</v>
      </c>
      <c r="L114" s="20"/>
    </row>
    <row r="115" spans="2:65" s="1" customFormat="1" ht="16.5" customHeight="1">
      <c r="B115" s="32"/>
      <c r="E115" s="252" t="s">
        <v>1633</v>
      </c>
      <c r="F115" s="251"/>
      <c r="G115" s="251"/>
      <c r="H115" s="251"/>
      <c r="L115" s="32"/>
    </row>
    <row r="116" spans="2:65" s="1" customFormat="1" ht="12" customHeight="1">
      <c r="B116" s="32"/>
      <c r="C116" s="27" t="s">
        <v>224</v>
      </c>
      <c r="L116" s="32"/>
    </row>
    <row r="117" spans="2:65" s="1" customFormat="1" ht="16.5" customHeight="1">
      <c r="B117" s="32"/>
      <c r="E117" s="230" t="str">
        <f>E11</f>
        <v>D.1.403.4 - Vzduchotechnika</v>
      </c>
      <c r="F117" s="251"/>
      <c r="G117" s="251"/>
      <c r="H117" s="251"/>
      <c r="L117" s="32"/>
    </row>
    <row r="118" spans="2:65" s="1" customFormat="1" ht="6.95" customHeight="1">
      <c r="B118" s="32"/>
      <c r="L118" s="32"/>
    </row>
    <row r="119" spans="2:65" s="1" customFormat="1" ht="12" customHeight="1">
      <c r="B119" s="32"/>
      <c r="C119" s="27" t="s">
        <v>20</v>
      </c>
      <c r="F119" s="25" t="str">
        <f>F14</f>
        <v>Mladá Boleslav</v>
      </c>
      <c r="I119" s="27" t="s">
        <v>22</v>
      </c>
      <c r="J119" s="52" t="str">
        <f>IF(J14="","",J14)</f>
        <v>30. 10. 2024</v>
      </c>
      <c r="L119" s="32"/>
    </row>
    <row r="120" spans="2:65" s="1" customFormat="1" ht="6.95" customHeight="1">
      <c r="B120" s="32"/>
      <c r="L120" s="32"/>
    </row>
    <row r="121" spans="2:65" s="1" customFormat="1" ht="40.15" customHeight="1">
      <c r="B121" s="32"/>
      <c r="C121" s="27" t="s">
        <v>24</v>
      </c>
      <c r="F121" s="25" t="str">
        <f>E17</f>
        <v>VaK Mladá Boleslav a.s., Čechova 1151, Ml.Boleslav</v>
      </c>
      <c r="I121" s="27" t="s">
        <v>32</v>
      </c>
      <c r="J121" s="30" t="str">
        <f>E23</f>
        <v>Aquaprocon s.r.o. divize Praha, Dukelských hrdinů</v>
      </c>
      <c r="L121" s="32"/>
    </row>
    <row r="122" spans="2:65" s="1" customFormat="1" ht="15.2" customHeight="1">
      <c r="B122" s="32"/>
      <c r="C122" s="27" t="s">
        <v>30</v>
      </c>
      <c r="F122" s="25" t="str">
        <f>IF(E20="","",E20)</f>
        <v>Vyplň údaj</v>
      </c>
      <c r="I122" s="27" t="s">
        <v>37</v>
      </c>
      <c r="J122" s="30" t="str">
        <f>E26</f>
        <v>ing. Mirko Mazuch</v>
      </c>
      <c r="L122" s="32"/>
    </row>
    <row r="123" spans="2:65" s="1" customFormat="1" ht="10.35" customHeight="1">
      <c r="B123" s="32"/>
      <c r="L123" s="32"/>
    </row>
    <row r="124" spans="2:65" s="9" customFormat="1" ht="29.25" customHeight="1">
      <c r="B124" s="112"/>
      <c r="C124" s="113" t="s">
        <v>234</v>
      </c>
      <c r="D124" s="114" t="s">
        <v>65</v>
      </c>
      <c r="E124" s="114" t="s">
        <v>61</v>
      </c>
      <c r="F124" s="114" t="s">
        <v>62</v>
      </c>
      <c r="G124" s="114" t="s">
        <v>235</v>
      </c>
      <c r="H124" s="114" t="s">
        <v>236</v>
      </c>
      <c r="I124" s="114" t="s">
        <v>237</v>
      </c>
      <c r="J124" s="114" t="s">
        <v>229</v>
      </c>
      <c r="K124" s="115" t="s">
        <v>238</v>
      </c>
      <c r="L124" s="112"/>
      <c r="M124" s="59" t="s">
        <v>1</v>
      </c>
      <c r="N124" s="60" t="s">
        <v>44</v>
      </c>
      <c r="O124" s="60" t="s">
        <v>239</v>
      </c>
      <c r="P124" s="60" t="s">
        <v>240</v>
      </c>
      <c r="Q124" s="60" t="s">
        <v>241</v>
      </c>
      <c r="R124" s="60" t="s">
        <v>242</v>
      </c>
      <c r="S124" s="60" t="s">
        <v>243</v>
      </c>
      <c r="T124" s="61" t="s">
        <v>244</v>
      </c>
    </row>
    <row r="125" spans="2:65" s="1" customFormat="1" ht="22.9" customHeight="1">
      <c r="B125" s="32"/>
      <c r="C125" s="64" t="s">
        <v>245</v>
      </c>
      <c r="J125" s="116">
        <f>BK125</f>
        <v>0</v>
      </c>
      <c r="L125" s="32"/>
      <c r="M125" s="62"/>
      <c r="N125" s="53"/>
      <c r="O125" s="53"/>
      <c r="P125" s="117">
        <f>P126</f>
        <v>0</v>
      </c>
      <c r="Q125" s="53"/>
      <c r="R125" s="117">
        <f>R126</f>
        <v>0</v>
      </c>
      <c r="S125" s="53"/>
      <c r="T125" s="118">
        <f>T126</f>
        <v>0</v>
      </c>
      <c r="AT125" s="17" t="s">
        <v>79</v>
      </c>
      <c r="AU125" s="17" t="s">
        <v>231</v>
      </c>
      <c r="BK125" s="119">
        <f>BK126</f>
        <v>0</v>
      </c>
    </row>
    <row r="126" spans="2:65" s="10" customFormat="1" ht="25.9" customHeight="1">
      <c r="B126" s="120"/>
      <c r="D126" s="121" t="s">
        <v>79</v>
      </c>
      <c r="E126" s="122" t="s">
        <v>79</v>
      </c>
      <c r="F126" s="122" t="s">
        <v>2634</v>
      </c>
      <c r="I126" s="123"/>
      <c r="J126" s="124">
        <f>BK126</f>
        <v>0</v>
      </c>
      <c r="L126" s="120"/>
      <c r="M126" s="125"/>
      <c r="P126" s="126">
        <f>P127+P142+P149+P164</f>
        <v>0</v>
      </c>
      <c r="R126" s="126">
        <f>R127+R142+R149+R164</f>
        <v>0</v>
      </c>
      <c r="T126" s="127">
        <f>T127+T142+T149+T164</f>
        <v>0</v>
      </c>
      <c r="AR126" s="121" t="s">
        <v>247</v>
      </c>
      <c r="AT126" s="128" t="s">
        <v>79</v>
      </c>
      <c r="AU126" s="128" t="s">
        <v>80</v>
      </c>
      <c r="AY126" s="121" t="s">
        <v>248</v>
      </c>
      <c r="BK126" s="129">
        <f>BK127+BK142+BK149+BK164</f>
        <v>0</v>
      </c>
    </row>
    <row r="127" spans="2:65" s="10" customFormat="1" ht="22.9" customHeight="1">
      <c r="B127" s="120"/>
      <c r="D127" s="121" t="s">
        <v>79</v>
      </c>
      <c r="E127" s="155" t="s">
        <v>1384</v>
      </c>
      <c r="F127" s="155" t="s">
        <v>2635</v>
      </c>
      <c r="I127" s="123"/>
      <c r="J127" s="156">
        <f>BK127</f>
        <v>0</v>
      </c>
      <c r="L127" s="120"/>
      <c r="M127" s="125"/>
      <c r="P127" s="126">
        <f>SUM(P128:P141)</f>
        <v>0</v>
      </c>
      <c r="R127" s="126">
        <f>SUM(R128:R141)</f>
        <v>0</v>
      </c>
      <c r="T127" s="127">
        <f>SUM(T128:T141)</f>
        <v>0</v>
      </c>
      <c r="AR127" s="121" t="s">
        <v>247</v>
      </c>
      <c r="AT127" s="128" t="s">
        <v>79</v>
      </c>
      <c r="AU127" s="128" t="s">
        <v>87</v>
      </c>
      <c r="AY127" s="121" t="s">
        <v>248</v>
      </c>
      <c r="BK127" s="129">
        <f>SUM(BK128:BK141)</f>
        <v>0</v>
      </c>
    </row>
    <row r="128" spans="2:65" s="1" customFormat="1" ht="55.5" customHeight="1">
      <c r="B128" s="32"/>
      <c r="C128" s="130" t="s">
        <v>87</v>
      </c>
      <c r="D128" s="130" t="s">
        <v>249</v>
      </c>
      <c r="E128" s="131" t="s">
        <v>2636</v>
      </c>
      <c r="F128" s="132" t="s">
        <v>2637</v>
      </c>
      <c r="G128" s="133" t="s">
        <v>252</v>
      </c>
      <c r="H128" s="134">
        <v>3</v>
      </c>
      <c r="I128" s="135"/>
      <c r="J128" s="136">
        <f>ROUND(I128*H128,2)</f>
        <v>0</v>
      </c>
      <c r="K128" s="132" t="s">
        <v>1</v>
      </c>
      <c r="L128" s="32"/>
      <c r="M128" s="137" t="s">
        <v>1</v>
      </c>
      <c r="N128" s="138" t="s">
        <v>45</v>
      </c>
      <c r="P128" s="139">
        <f>O128*H128</f>
        <v>0</v>
      </c>
      <c r="Q128" s="139">
        <v>0</v>
      </c>
      <c r="R128" s="139">
        <f>Q128*H128</f>
        <v>0</v>
      </c>
      <c r="S128" s="139">
        <v>0</v>
      </c>
      <c r="T128" s="140">
        <f>S128*H128</f>
        <v>0</v>
      </c>
      <c r="AR128" s="141" t="s">
        <v>253</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253</v>
      </c>
      <c r="BM128" s="141" t="s">
        <v>2638</v>
      </c>
    </row>
    <row r="129" spans="2:65" s="1" customFormat="1" ht="19.5">
      <c r="B129" s="32"/>
      <c r="D129" s="143" t="s">
        <v>255</v>
      </c>
      <c r="F129" s="144" t="s">
        <v>2639</v>
      </c>
      <c r="I129" s="145"/>
      <c r="L129" s="32"/>
      <c r="M129" s="146"/>
      <c r="T129" s="56"/>
      <c r="AT129" s="17" t="s">
        <v>255</v>
      </c>
      <c r="AU129" s="17" t="s">
        <v>89</v>
      </c>
    </row>
    <row r="130" spans="2:65" s="1" customFormat="1" ht="55.5" customHeight="1">
      <c r="B130" s="32"/>
      <c r="C130" s="130" t="s">
        <v>89</v>
      </c>
      <c r="D130" s="130" t="s">
        <v>249</v>
      </c>
      <c r="E130" s="131" t="s">
        <v>2640</v>
      </c>
      <c r="F130" s="132" t="s">
        <v>2641</v>
      </c>
      <c r="G130" s="133" t="s">
        <v>252</v>
      </c>
      <c r="H130" s="134">
        <v>3</v>
      </c>
      <c r="I130" s="135"/>
      <c r="J130" s="136">
        <f>ROUND(I130*H130,2)</f>
        <v>0</v>
      </c>
      <c r="K130" s="132" t="s">
        <v>1</v>
      </c>
      <c r="L130" s="32"/>
      <c r="M130" s="137" t="s">
        <v>1</v>
      </c>
      <c r="N130" s="138" t="s">
        <v>45</v>
      </c>
      <c r="P130" s="139">
        <f>O130*H130</f>
        <v>0</v>
      </c>
      <c r="Q130" s="139">
        <v>0</v>
      </c>
      <c r="R130" s="139">
        <f>Q130*H130</f>
        <v>0</v>
      </c>
      <c r="S130" s="139">
        <v>0</v>
      </c>
      <c r="T130" s="140">
        <f>S130*H130</f>
        <v>0</v>
      </c>
      <c r="AR130" s="141" t="s">
        <v>253</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253</v>
      </c>
      <c r="BM130" s="141" t="s">
        <v>2642</v>
      </c>
    </row>
    <row r="131" spans="2:65" s="1" customFormat="1" ht="19.5">
      <c r="B131" s="32"/>
      <c r="D131" s="143" t="s">
        <v>255</v>
      </c>
      <c r="F131" s="144" t="s">
        <v>2639</v>
      </c>
      <c r="I131" s="145"/>
      <c r="L131" s="32"/>
      <c r="M131" s="146"/>
      <c r="T131" s="56"/>
      <c r="AT131" s="17" t="s">
        <v>255</v>
      </c>
      <c r="AU131" s="17" t="s">
        <v>89</v>
      </c>
    </row>
    <row r="132" spans="2:65" s="1" customFormat="1" ht="24.2" customHeight="1">
      <c r="B132" s="32"/>
      <c r="C132" s="130" t="s">
        <v>247</v>
      </c>
      <c r="D132" s="130" t="s">
        <v>249</v>
      </c>
      <c r="E132" s="131" t="s">
        <v>2643</v>
      </c>
      <c r="F132" s="132" t="s">
        <v>2644</v>
      </c>
      <c r="G132" s="133" t="s">
        <v>252</v>
      </c>
      <c r="H132" s="134">
        <v>3</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2645</v>
      </c>
    </row>
    <row r="133" spans="2:65" s="1" customFormat="1" ht="19.5">
      <c r="B133" s="32"/>
      <c r="D133" s="143" t="s">
        <v>255</v>
      </c>
      <c r="F133" s="144" t="s">
        <v>2639</v>
      </c>
      <c r="I133" s="145"/>
      <c r="L133" s="32"/>
      <c r="M133" s="146"/>
      <c r="T133" s="56"/>
      <c r="AT133" s="17" t="s">
        <v>255</v>
      </c>
      <c r="AU133" s="17" t="s">
        <v>89</v>
      </c>
    </row>
    <row r="134" spans="2:65" s="1" customFormat="1" ht="24.2" customHeight="1">
      <c r="B134" s="32"/>
      <c r="C134" s="130" t="s">
        <v>264</v>
      </c>
      <c r="D134" s="130" t="s">
        <v>249</v>
      </c>
      <c r="E134" s="131" t="s">
        <v>2646</v>
      </c>
      <c r="F134" s="132" t="s">
        <v>2647</v>
      </c>
      <c r="G134" s="133" t="s">
        <v>252</v>
      </c>
      <c r="H134" s="134">
        <v>3</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2648</v>
      </c>
    </row>
    <row r="135" spans="2:65" s="1" customFormat="1" ht="19.5">
      <c r="B135" s="32"/>
      <c r="D135" s="143" t="s">
        <v>255</v>
      </c>
      <c r="F135" s="144" t="s">
        <v>2639</v>
      </c>
      <c r="I135" s="145"/>
      <c r="L135" s="32"/>
      <c r="M135" s="146"/>
      <c r="T135" s="56"/>
      <c r="AT135" s="17" t="s">
        <v>255</v>
      </c>
      <c r="AU135" s="17" t="s">
        <v>89</v>
      </c>
    </row>
    <row r="136" spans="2:65" s="1" customFormat="1" ht="49.15" customHeight="1">
      <c r="B136" s="32"/>
      <c r="C136" s="130" t="s">
        <v>269</v>
      </c>
      <c r="D136" s="130" t="s">
        <v>249</v>
      </c>
      <c r="E136" s="131" t="s">
        <v>2649</v>
      </c>
      <c r="F136" s="132" t="s">
        <v>2650</v>
      </c>
      <c r="G136" s="133" t="s">
        <v>252</v>
      </c>
      <c r="H136" s="134">
        <v>3</v>
      </c>
      <c r="I136" s="135"/>
      <c r="J136" s="136">
        <f>ROUND(I136*H136,2)</f>
        <v>0</v>
      </c>
      <c r="K136" s="132" t="s">
        <v>1</v>
      </c>
      <c r="L136" s="32"/>
      <c r="M136" s="137" t="s">
        <v>1</v>
      </c>
      <c r="N136" s="138" t="s">
        <v>45</v>
      </c>
      <c r="P136" s="139">
        <f>O136*H136</f>
        <v>0</v>
      </c>
      <c r="Q136" s="139">
        <v>0</v>
      </c>
      <c r="R136" s="139">
        <f>Q136*H136</f>
        <v>0</v>
      </c>
      <c r="S136" s="139">
        <v>0</v>
      </c>
      <c r="T136" s="140">
        <f>S136*H136</f>
        <v>0</v>
      </c>
      <c r="AR136" s="141" t="s">
        <v>253</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253</v>
      </c>
      <c r="BM136" s="141" t="s">
        <v>2651</v>
      </c>
    </row>
    <row r="137" spans="2:65" s="1" customFormat="1" ht="19.5">
      <c r="B137" s="32"/>
      <c r="D137" s="143" t="s">
        <v>255</v>
      </c>
      <c r="F137" s="144" t="s">
        <v>2639</v>
      </c>
      <c r="I137" s="145"/>
      <c r="L137" s="32"/>
      <c r="M137" s="146"/>
      <c r="T137" s="56"/>
      <c r="AT137" s="17" t="s">
        <v>255</v>
      </c>
      <c r="AU137" s="17" t="s">
        <v>89</v>
      </c>
    </row>
    <row r="138" spans="2:65" s="1" customFormat="1" ht="49.15" customHeight="1">
      <c r="B138" s="32"/>
      <c r="C138" s="130" t="s">
        <v>274</v>
      </c>
      <c r="D138" s="130" t="s">
        <v>249</v>
      </c>
      <c r="E138" s="131" t="s">
        <v>2652</v>
      </c>
      <c r="F138" s="132" t="s">
        <v>2653</v>
      </c>
      <c r="G138" s="133" t="s">
        <v>2654</v>
      </c>
      <c r="H138" s="134">
        <v>3</v>
      </c>
      <c r="I138" s="135"/>
      <c r="J138" s="136">
        <f>ROUND(I138*H138,2)</f>
        <v>0</v>
      </c>
      <c r="K138" s="132" t="s">
        <v>1</v>
      </c>
      <c r="L138" s="32"/>
      <c r="M138" s="137" t="s">
        <v>1</v>
      </c>
      <c r="N138" s="138" t="s">
        <v>45</v>
      </c>
      <c r="P138" s="139">
        <f>O138*H138</f>
        <v>0</v>
      </c>
      <c r="Q138" s="139">
        <v>0</v>
      </c>
      <c r="R138" s="139">
        <f>Q138*H138</f>
        <v>0</v>
      </c>
      <c r="S138" s="139">
        <v>0</v>
      </c>
      <c r="T138" s="140">
        <f>S138*H138</f>
        <v>0</v>
      </c>
      <c r="AR138" s="141" t="s">
        <v>253</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253</v>
      </c>
      <c r="BM138" s="141" t="s">
        <v>2655</v>
      </c>
    </row>
    <row r="139" spans="2:65" s="1" customFormat="1" ht="19.5">
      <c r="B139" s="32"/>
      <c r="D139" s="143" t="s">
        <v>255</v>
      </c>
      <c r="F139" s="144" t="s">
        <v>2639</v>
      </c>
      <c r="I139" s="145"/>
      <c r="L139" s="32"/>
      <c r="M139" s="146"/>
      <c r="T139" s="56"/>
      <c r="AT139" s="17" t="s">
        <v>255</v>
      </c>
      <c r="AU139" s="17" t="s">
        <v>89</v>
      </c>
    </row>
    <row r="140" spans="2:65" s="1" customFormat="1" ht="49.15" customHeight="1">
      <c r="B140" s="32"/>
      <c r="C140" s="130" t="s">
        <v>278</v>
      </c>
      <c r="D140" s="130" t="s">
        <v>249</v>
      </c>
      <c r="E140" s="131" t="s">
        <v>2656</v>
      </c>
      <c r="F140" s="132" t="s">
        <v>2657</v>
      </c>
      <c r="G140" s="133" t="s">
        <v>2654</v>
      </c>
      <c r="H140" s="134">
        <v>3</v>
      </c>
      <c r="I140" s="135"/>
      <c r="J140" s="136">
        <f>ROUND(I140*H140,2)</f>
        <v>0</v>
      </c>
      <c r="K140" s="132" t="s">
        <v>1</v>
      </c>
      <c r="L140" s="32"/>
      <c r="M140" s="137" t="s">
        <v>1</v>
      </c>
      <c r="N140" s="138" t="s">
        <v>45</v>
      </c>
      <c r="P140" s="139">
        <f>O140*H140</f>
        <v>0</v>
      </c>
      <c r="Q140" s="139">
        <v>0</v>
      </c>
      <c r="R140" s="139">
        <f>Q140*H140</f>
        <v>0</v>
      </c>
      <c r="S140" s="139">
        <v>0</v>
      </c>
      <c r="T140" s="140">
        <f>S140*H140</f>
        <v>0</v>
      </c>
      <c r="AR140" s="141" t="s">
        <v>253</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253</v>
      </c>
      <c r="BM140" s="141" t="s">
        <v>2658</v>
      </c>
    </row>
    <row r="141" spans="2:65" s="1" customFormat="1" ht="19.5">
      <c r="B141" s="32"/>
      <c r="D141" s="143" t="s">
        <v>255</v>
      </c>
      <c r="F141" s="144" t="s">
        <v>2639</v>
      </c>
      <c r="I141" s="145"/>
      <c r="L141" s="32"/>
      <c r="M141" s="146"/>
      <c r="T141" s="56"/>
      <c r="AT141" s="17" t="s">
        <v>255</v>
      </c>
      <c r="AU141" s="17" t="s">
        <v>89</v>
      </c>
    </row>
    <row r="142" spans="2:65" s="10" customFormat="1" ht="22.9" customHeight="1">
      <c r="B142" s="120"/>
      <c r="D142" s="121" t="s">
        <v>79</v>
      </c>
      <c r="E142" s="155" t="s">
        <v>2659</v>
      </c>
      <c r="F142" s="155" t="s">
        <v>2660</v>
      </c>
      <c r="I142" s="123"/>
      <c r="J142" s="156">
        <f>BK142</f>
        <v>0</v>
      </c>
      <c r="L142" s="120"/>
      <c r="M142" s="125"/>
      <c r="P142" s="126">
        <f>SUM(P143:P148)</f>
        <v>0</v>
      </c>
      <c r="R142" s="126">
        <f>SUM(R143:R148)</f>
        <v>0</v>
      </c>
      <c r="T142" s="127">
        <f>SUM(T143:T148)</f>
        <v>0</v>
      </c>
      <c r="AR142" s="121" t="s">
        <v>247</v>
      </c>
      <c r="AT142" s="128" t="s">
        <v>79</v>
      </c>
      <c r="AU142" s="128" t="s">
        <v>87</v>
      </c>
      <c r="AY142" s="121" t="s">
        <v>248</v>
      </c>
      <c r="BK142" s="129">
        <f>SUM(BK143:BK148)</f>
        <v>0</v>
      </c>
    </row>
    <row r="143" spans="2:65" s="1" customFormat="1" ht="24.2" customHeight="1">
      <c r="B143" s="32"/>
      <c r="C143" s="130" t="s">
        <v>283</v>
      </c>
      <c r="D143" s="130" t="s">
        <v>249</v>
      </c>
      <c r="E143" s="131" t="s">
        <v>2661</v>
      </c>
      <c r="F143" s="132" t="s">
        <v>2662</v>
      </c>
      <c r="G143" s="133" t="s">
        <v>252</v>
      </c>
      <c r="H143" s="134">
        <v>1</v>
      </c>
      <c r="I143" s="135"/>
      <c r="J143" s="136">
        <f>ROUND(I143*H143,2)</f>
        <v>0</v>
      </c>
      <c r="K143" s="132" t="s">
        <v>1</v>
      </c>
      <c r="L143" s="32"/>
      <c r="M143" s="137" t="s">
        <v>1</v>
      </c>
      <c r="N143" s="138" t="s">
        <v>45</v>
      </c>
      <c r="P143" s="139">
        <f>O143*H143</f>
        <v>0</v>
      </c>
      <c r="Q143" s="139">
        <v>0</v>
      </c>
      <c r="R143" s="139">
        <f>Q143*H143</f>
        <v>0</v>
      </c>
      <c r="S143" s="139">
        <v>0</v>
      </c>
      <c r="T143" s="140">
        <f>S143*H143</f>
        <v>0</v>
      </c>
      <c r="AR143" s="141" t="s">
        <v>253</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253</v>
      </c>
      <c r="BM143" s="141" t="s">
        <v>2663</v>
      </c>
    </row>
    <row r="144" spans="2:65" s="1" customFormat="1" ht="19.5">
      <c r="B144" s="32"/>
      <c r="D144" s="143" t="s">
        <v>255</v>
      </c>
      <c r="F144" s="144" t="s">
        <v>2639</v>
      </c>
      <c r="I144" s="145"/>
      <c r="L144" s="32"/>
      <c r="M144" s="146"/>
      <c r="T144" s="56"/>
      <c r="AT144" s="17" t="s">
        <v>255</v>
      </c>
      <c r="AU144" s="17" t="s">
        <v>89</v>
      </c>
    </row>
    <row r="145" spans="2:65" s="1" customFormat="1" ht="24.2" customHeight="1">
      <c r="B145" s="32"/>
      <c r="C145" s="130" t="s">
        <v>288</v>
      </c>
      <c r="D145" s="130" t="s">
        <v>249</v>
      </c>
      <c r="E145" s="131" t="s">
        <v>2664</v>
      </c>
      <c r="F145" s="132" t="s">
        <v>2665</v>
      </c>
      <c r="G145" s="133" t="s">
        <v>252</v>
      </c>
      <c r="H145" s="134">
        <v>1</v>
      </c>
      <c r="I145" s="135"/>
      <c r="J145" s="136">
        <f>ROUND(I145*H145,2)</f>
        <v>0</v>
      </c>
      <c r="K145" s="132" t="s">
        <v>1</v>
      </c>
      <c r="L145" s="32"/>
      <c r="M145" s="137" t="s">
        <v>1</v>
      </c>
      <c r="N145" s="138" t="s">
        <v>45</v>
      </c>
      <c r="P145" s="139">
        <f>O145*H145</f>
        <v>0</v>
      </c>
      <c r="Q145" s="139">
        <v>0</v>
      </c>
      <c r="R145" s="139">
        <f>Q145*H145</f>
        <v>0</v>
      </c>
      <c r="S145" s="139">
        <v>0</v>
      </c>
      <c r="T145" s="140">
        <f>S145*H145</f>
        <v>0</v>
      </c>
      <c r="AR145" s="141" t="s">
        <v>253</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253</v>
      </c>
      <c r="BM145" s="141" t="s">
        <v>2666</v>
      </c>
    </row>
    <row r="146" spans="2:65" s="1" customFormat="1" ht="19.5">
      <c r="B146" s="32"/>
      <c r="D146" s="143" t="s">
        <v>255</v>
      </c>
      <c r="F146" s="144" t="s">
        <v>2639</v>
      </c>
      <c r="I146" s="145"/>
      <c r="L146" s="32"/>
      <c r="M146" s="146"/>
      <c r="T146" s="56"/>
      <c r="AT146" s="17" t="s">
        <v>255</v>
      </c>
      <c r="AU146" s="17" t="s">
        <v>89</v>
      </c>
    </row>
    <row r="147" spans="2:65" s="1" customFormat="1" ht="49.15" customHeight="1">
      <c r="B147" s="32"/>
      <c r="C147" s="130" t="s">
        <v>336</v>
      </c>
      <c r="D147" s="130" t="s">
        <v>249</v>
      </c>
      <c r="E147" s="131" t="s">
        <v>2667</v>
      </c>
      <c r="F147" s="132" t="s">
        <v>2668</v>
      </c>
      <c r="G147" s="133" t="s">
        <v>252</v>
      </c>
      <c r="H147" s="134">
        <v>1</v>
      </c>
      <c r="I147" s="135"/>
      <c r="J147" s="136">
        <f>ROUND(I147*H147,2)</f>
        <v>0</v>
      </c>
      <c r="K147" s="132" t="s">
        <v>1</v>
      </c>
      <c r="L147" s="32"/>
      <c r="M147" s="137" t="s">
        <v>1</v>
      </c>
      <c r="N147" s="138" t="s">
        <v>45</v>
      </c>
      <c r="P147" s="139">
        <f>O147*H147</f>
        <v>0</v>
      </c>
      <c r="Q147" s="139">
        <v>0</v>
      </c>
      <c r="R147" s="139">
        <f>Q147*H147</f>
        <v>0</v>
      </c>
      <c r="S147" s="139">
        <v>0</v>
      </c>
      <c r="T147" s="140">
        <f>S147*H147</f>
        <v>0</v>
      </c>
      <c r="AR147" s="141" t="s">
        <v>253</v>
      </c>
      <c r="AT147" s="141" t="s">
        <v>249</v>
      </c>
      <c r="AU147" s="141" t="s">
        <v>89</v>
      </c>
      <c r="AY147" s="17" t="s">
        <v>248</v>
      </c>
      <c r="BE147" s="142">
        <f>IF(N147="základní",J147,0)</f>
        <v>0</v>
      </c>
      <c r="BF147" s="142">
        <f>IF(N147="snížená",J147,0)</f>
        <v>0</v>
      </c>
      <c r="BG147" s="142">
        <f>IF(N147="zákl. přenesená",J147,0)</f>
        <v>0</v>
      </c>
      <c r="BH147" s="142">
        <f>IF(N147="sníž. přenesená",J147,0)</f>
        <v>0</v>
      </c>
      <c r="BI147" s="142">
        <f>IF(N147="nulová",J147,0)</f>
        <v>0</v>
      </c>
      <c r="BJ147" s="17" t="s">
        <v>87</v>
      </c>
      <c r="BK147" s="142">
        <f>ROUND(I147*H147,2)</f>
        <v>0</v>
      </c>
      <c r="BL147" s="17" t="s">
        <v>253</v>
      </c>
      <c r="BM147" s="141" t="s">
        <v>2669</v>
      </c>
    </row>
    <row r="148" spans="2:65" s="1" customFormat="1" ht="19.5">
      <c r="B148" s="32"/>
      <c r="D148" s="143" t="s">
        <v>255</v>
      </c>
      <c r="F148" s="144" t="s">
        <v>2639</v>
      </c>
      <c r="I148" s="145"/>
      <c r="L148" s="32"/>
      <c r="M148" s="146"/>
      <c r="T148" s="56"/>
      <c r="AT148" s="17" t="s">
        <v>255</v>
      </c>
      <c r="AU148" s="17" t="s">
        <v>89</v>
      </c>
    </row>
    <row r="149" spans="2:65" s="10" customFormat="1" ht="22.9" customHeight="1">
      <c r="B149" s="120"/>
      <c r="D149" s="121" t="s">
        <v>79</v>
      </c>
      <c r="E149" s="155" t="s">
        <v>2670</v>
      </c>
      <c r="F149" s="155" t="s">
        <v>2671</v>
      </c>
      <c r="I149" s="123"/>
      <c r="J149" s="156">
        <f>BK149</f>
        <v>0</v>
      </c>
      <c r="L149" s="120"/>
      <c r="M149" s="125"/>
      <c r="P149" s="126">
        <f>SUM(P150:P163)</f>
        <v>0</v>
      </c>
      <c r="R149" s="126">
        <f>SUM(R150:R163)</f>
        <v>0</v>
      </c>
      <c r="T149" s="127">
        <f>SUM(T150:T163)</f>
        <v>0</v>
      </c>
      <c r="AR149" s="121" t="s">
        <v>247</v>
      </c>
      <c r="AT149" s="128" t="s">
        <v>79</v>
      </c>
      <c r="AU149" s="128" t="s">
        <v>87</v>
      </c>
      <c r="AY149" s="121" t="s">
        <v>248</v>
      </c>
      <c r="BK149" s="129">
        <f>SUM(BK150:BK163)</f>
        <v>0</v>
      </c>
    </row>
    <row r="150" spans="2:65" s="1" customFormat="1" ht="55.5" customHeight="1">
      <c r="B150" s="32"/>
      <c r="C150" s="130" t="s">
        <v>340</v>
      </c>
      <c r="D150" s="130" t="s">
        <v>249</v>
      </c>
      <c r="E150" s="131" t="s">
        <v>2672</v>
      </c>
      <c r="F150" s="132" t="s">
        <v>2673</v>
      </c>
      <c r="G150" s="133" t="s">
        <v>252</v>
      </c>
      <c r="H150" s="134">
        <v>1</v>
      </c>
      <c r="I150" s="135"/>
      <c r="J150" s="136">
        <f>ROUND(I150*H150,2)</f>
        <v>0</v>
      </c>
      <c r="K150" s="132" t="s">
        <v>1</v>
      </c>
      <c r="L150" s="32"/>
      <c r="M150" s="137" t="s">
        <v>1</v>
      </c>
      <c r="N150" s="138" t="s">
        <v>45</v>
      </c>
      <c r="P150" s="139">
        <f>O150*H150</f>
        <v>0</v>
      </c>
      <c r="Q150" s="139">
        <v>0</v>
      </c>
      <c r="R150" s="139">
        <f>Q150*H150</f>
        <v>0</v>
      </c>
      <c r="S150" s="139">
        <v>0</v>
      </c>
      <c r="T150" s="140">
        <f>S150*H150</f>
        <v>0</v>
      </c>
      <c r="AR150" s="141" t="s">
        <v>253</v>
      </c>
      <c r="AT150" s="141" t="s">
        <v>249</v>
      </c>
      <c r="AU150" s="141" t="s">
        <v>89</v>
      </c>
      <c r="AY150" s="17" t="s">
        <v>248</v>
      </c>
      <c r="BE150" s="142">
        <f>IF(N150="základní",J150,0)</f>
        <v>0</v>
      </c>
      <c r="BF150" s="142">
        <f>IF(N150="snížená",J150,0)</f>
        <v>0</v>
      </c>
      <c r="BG150" s="142">
        <f>IF(N150="zákl. přenesená",J150,0)</f>
        <v>0</v>
      </c>
      <c r="BH150" s="142">
        <f>IF(N150="sníž. přenesená",J150,0)</f>
        <v>0</v>
      </c>
      <c r="BI150" s="142">
        <f>IF(N150="nulová",J150,0)</f>
        <v>0</v>
      </c>
      <c r="BJ150" s="17" t="s">
        <v>87</v>
      </c>
      <c r="BK150" s="142">
        <f>ROUND(I150*H150,2)</f>
        <v>0</v>
      </c>
      <c r="BL150" s="17" t="s">
        <v>253</v>
      </c>
      <c r="BM150" s="141" t="s">
        <v>2674</v>
      </c>
    </row>
    <row r="151" spans="2:65" s="1" customFormat="1" ht="19.5">
      <c r="B151" s="32"/>
      <c r="D151" s="143" t="s">
        <v>255</v>
      </c>
      <c r="F151" s="144" t="s">
        <v>2639</v>
      </c>
      <c r="I151" s="145"/>
      <c r="L151" s="32"/>
      <c r="M151" s="146"/>
      <c r="T151" s="56"/>
      <c r="AT151" s="17" t="s">
        <v>255</v>
      </c>
      <c r="AU151" s="17" t="s">
        <v>89</v>
      </c>
    </row>
    <row r="152" spans="2:65" s="1" customFormat="1" ht="55.5" customHeight="1">
      <c r="B152" s="32"/>
      <c r="C152" s="130" t="s">
        <v>8</v>
      </c>
      <c r="D152" s="130" t="s">
        <v>249</v>
      </c>
      <c r="E152" s="131" t="s">
        <v>2675</v>
      </c>
      <c r="F152" s="132" t="s">
        <v>2676</v>
      </c>
      <c r="G152" s="133" t="s">
        <v>252</v>
      </c>
      <c r="H152" s="134">
        <v>1</v>
      </c>
      <c r="I152" s="135"/>
      <c r="J152" s="136">
        <f>ROUND(I152*H152,2)</f>
        <v>0</v>
      </c>
      <c r="K152" s="132" t="s">
        <v>1</v>
      </c>
      <c r="L152" s="32"/>
      <c r="M152" s="137" t="s">
        <v>1</v>
      </c>
      <c r="N152" s="138" t="s">
        <v>45</v>
      </c>
      <c r="P152" s="139">
        <f>O152*H152</f>
        <v>0</v>
      </c>
      <c r="Q152" s="139">
        <v>0</v>
      </c>
      <c r="R152" s="139">
        <f>Q152*H152</f>
        <v>0</v>
      </c>
      <c r="S152" s="139">
        <v>0</v>
      </c>
      <c r="T152" s="140">
        <f>S152*H152</f>
        <v>0</v>
      </c>
      <c r="AR152" s="141" t="s">
        <v>253</v>
      </c>
      <c r="AT152" s="141" t="s">
        <v>249</v>
      </c>
      <c r="AU152" s="141" t="s">
        <v>89</v>
      </c>
      <c r="AY152" s="17" t="s">
        <v>248</v>
      </c>
      <c r="BE152" s="142">
        <f>IF(N152="základní",J152,0)</f>
        <v>0</v>
      </c>
      <c r="BF152" s="142">
        <f>IF(N152="snížená",J152,0)</f>
        <v>0</v>
      </c>
      <c r="BG152" s="142">
        <f>IF(N152="zákl. přenesená",J152,0)</f>
        <v>0</v>
      </c>
      <c r="BH152" s="142">
        <f>IF(N152="sníž. přenesená",J152,0)</f>
        <v>0</v>
      </c>
      <c r="BI152" s="142">
        <f>IF(N152="nulová",J152,0)</f>
        <v>0</v>
      </c>
      <c r="BJ152" s="17" t="s">
        <v>87</v>
      </c>
      <c r="BK152" s="142">
        <f>ROUND(I152*H152,2)</f>
        <v>0</v>
      </c>
      <c r="BL152" s="17" t="s">
        <v>253</v>
      </c>
      <c r="BM152" s="141" t="s">
        <v>2677</v>
      </c>
    </row>
    <row r="153" spans="2:65" s="1" customFormat="1" ht="19.5">
      <c r="B153" s="32"/>
      <c r="D153" s="143" t="s">
        <v>255</v>
      </c>
      <c r="F153" s="144" t="s">
        <v>2639</v>
      </c>
      <c r="I153" s="145"/>
      <c r="L153" s="32"/>
      <c r="M153" s="146"/>
      <c r="T153" s="56"/>
      <c r="AT153" s="17" t="s">
        <v>255</v>
      </c>
      <c r="AU153" s="17" t="s">
        <v>89</v>
      </c>
    </row>
    <row r="154" spans="2:65" s="1" customFormat="1" ht="24.2" customHeight="1">
      <c r="B154" s="32"/>
      <c r="C154" s="130" t="s">
        <v>347</v>
      </c>
      <c r="D154" s="130" t="s">
        <v>249</v>
      </c>
      <c r="E154" s="131" t="s">
        <v>2678</v>
      </c>
      <c r="F154" s="132" t="s">
        <v>2679</v>
      </c>
      <c r="G154" s="133" t="s">
        <v>252</v>
      </c>
      <c r="H154" s="134">
        <v>1</v>
      </c>
      <c r="I154" s="135"/>
      <c r="J154" s="136">
        <f>ROUND(I154*H154,2)</f>
        <v>0</v>
      </c>
      <c r="K154" s="132" t="s">
        <v>1</v>
      </c>
      <c r="L154" s="32"/>
      <c r="M154" s="137" t="s">
        <v>1</v>
      </c>
      <c r="N154" s="138" t="s">
        <v>45</v>
      </c>
      <c r="P154" s="139">
        <f>O154*H154</f>
        <v>0</v>
      </c>
      <c r="Q154" s="139">
        <v>0</v>
      </c>
      <c r="R154" s="139">
        <f>Q154*H154</f>
        <v>0</v>
      </c>
      <c r="S154" s="139">
        <v>0</v>
      </c>
      <c r="T154" s="140">
        <f>S154*H154</f>
        <v>0</v>
      </c>
      <c r="AR154" s="141" t="s">
        <v>253</v>
      </c>
      <c r="AT154" s="141" t="s">
        <v>249</v>
      </c>
      <c r="AU154" s="141" t="s">
        <v>89</v>
      </c>
      <c r="AY154" s="17" t="s">
        <v>248</v>
      </c>
      <c r="BE154" s="142">
        <f>IF(N154="základní",J154,0)</f>
        <v>0</v>
      </c>
      <c r="BF154" s="142">
        <f>IF(N154="snížená",J154,0)</f>
        <v>0</v>
      </c>
      <c r="BG154" s="142">
        <f>IF(N154="zákl. přenesená",J154,0)</f>
        <v>0</v>
      </c>
      <c r="BH154" s="142">
        <f>IF(N154="sníž. přenesená",J154,0)</f>
        <v>0</v>
      </c>
      <c r="BI154" s="142">
        <f>IF(N154="nulová",J154,0)</f>
        <v>0</v>
      </c>
      <c r="BJ154" s="17" t="s">
        <v>87</v>
      </c>
      <c r="BK154" s="142">
        <f>ROUND(I154*H154,2)</f>
        <v>0</v>
      </c>
      <c r="BL154" s="17" t="s">
        <v>253</v>
      </c>
      <c r="BM154" s="141" t="s">
        <v>2680</v>
      </c>
    </row>
    <row r="155" spans="2:65" s="1" customFormat="1" ht="19.5">
      <c r="B155" s="32"/>
      <c r="D155" s="143" t="s">
        <v>255</v>
      </c>
      <c r="F155" s="144" t="s">
        <v>2639</v>
      </c>
      <c r="I155" s="145"/>
      <c r="L155" s="32"/>
      <c r="M155" s="146"/>
      <c r="T155" s="56"/>
      <c r="AT155" s="17" t="s">
        <v>255</v>
      </c>
      <c r="AU155" s="17" t="s">
        <v>89</v>
      </c>
    </row>
    <row r="156" spans="2:65" s="1" customFormat="1" ht="24.2" customHeight="1">
      <c r="B156" s="32"/>
      <c r="C156" s="130" t="s">
        <v>351</v>
      </c>
      <c r="D156" s="130" t="s">
        <v>249</v>
      </c>
      <c r="E156" s="131" t="s">
        <v>2681</v>
      </c>
      <c r="F156" s="132" t="s">
        <v>2682</v>
      </c>
      <c r="G156" s="133" t="s">
        <v>252</v>
      </c>
      <c r="H156" s="134">
        <v>1</v>
      </c>
      <c r="I156" s="135"/>
      <c r="J156" s="136">
        <f>ROUND(I156*H156,2)</f>
        <v>0</v>
      </c>
      <c r="K156" s="132" t="s">
        <v>1</v>
      </c>
      <c r="L156" s="32"/>
      <c r="M156" s="137" t="s">
        <v>1</v>
      </c>
      <c r="N156" s="138" t="s">
        <v>45</v>
      </c>
      <c r="P156" s="139">
        <f>O156*H156</f>
        <v>0</v>
      </c>
      <c r="Q156" s="139">
        <v>0</v>
      </c>
      <c r="R156" s="139">
        <f>Q156*H156</f>
        <v>0</v>
      </c>
      <c r="S156" s="139">
        <v>0</v>
      </c>
      <c r="T156" s="140">
        <f>S156*H156</f>
        <v>0</v>
      </c>
      <c r="AR156" s="141" t="s">
        <v>253</v>
      </c>
      <c r="AT156" s="141" t="s">
        <v>249</v>
      </c>
      <c r="AU156" s="141" t="s">
        <v>89</v>
      </c>
      <c r="AY156" s="17" t="s">
        <v>248</v>
      </c>
      <c r="BE156" s="142">
        <f>IF(N156="základní",J156,0)</f>
        <v>0</v>
      </c>
      <c r="BF156" s="142">
        <f>IF(N156="snížená",J156,0)</f>
        <v>0</v>
      </c>
      <c r="BG156" s="142">
        <f>IF(N156="zákl. přenesená",J156,0)</f>
        <v>0</v>
      </c>
      <c r="BH156" s="142">
        <f>IF(N156="sníž. přenesená",J156,0)</f>
        <v>0</v>
      </c>
      <c r="BI156" s="142">
        <f>IF(N156="nulová",J156,0)</f>
        <v>0</v>
      </c>
      <c r="BJ156" s="17" t="s">
        <v>87</v>
      </c>
      <c r="BK156" s="142">
        <f>ROUND(I156*H156,2)</f>
        <v>0</v>
      </c>
      <c r="BL156" s="17" t="s">
        <v>253</v>
      </c>
      <c r="BM156" s="141" t="s">
        <v>2683</v>
      </c>
    </row>
    <row r="157" spans="2:65" s="1" customFormat="1" ht="19.5">
      <c r="B157" s="32"/>
      <c r="D157" s="143" t="s">
        <v>255</v>
      </c>
      <c r="F157" s="144" t="s">
        <v>2639</v>
      </c>
      <c r="I157" s="145"/>
      <c r="L157" s="32"/>
      <c r="M157" s="146"/>
      <c r="T157" s="56"/>
      <c r="AT157" s="17" t="s">
        <v>255</v>
      </c>
      <c r="AU157" s="17" t="s">
        <v>89</v>
      </c>
    </row>
    <row r="158" spans="2:65" s="1" customFormat="1" ht="49.15" customHeight="1">
      <c r="B158" s="32"/>
      <c r="C158" s="130" t="s">
        <v>355</v>
      </c>
      <c r="D158" s="130" t="s">
        <v>249</v>
      </c>
      <c r="E158" s="131" t="s">
        <v>2684</v>
      </c>
      <c r="F158" s="132" t="s">
        <v>2685</v>
      </c>
      <c r="G158" s="133" t="s">
        <v>252</v>
      </c>
      <c r="H158" s="134">
        <v>1</v>
      </c>
      <c r="I158" s="135"/>
      <c r="J158" s="136">
        <f>ROUND(I158*H158,2)</f>
        <v>0</v>
      </c>
      <c r="K158" s="132" t="s">
        <v>1</v>
      </c>
      <c r="L158" s="32"/>
      <c r="M158" s="137" t="s">
        <v>1</v>
      </c>
      <c r="N158" s="138" t="s">
        <v>45</v>
      </c>
      <c r="P158" s="139">
        <f>O158*H158</f>
        <v>0</v>
      </c>
      <c r="Q158" s="139">
        <v>0</v>
      </c>
      <c r="R158" s="139">
        <f>Q158*H158</f>
        <v>0</v>
      </c>
      <c r="S158" s="139">
        <v>0</v>
      </c>
      <c r="T158" s="140">
        <f>S158*H158</f>
        <v>0</v>
      </c>
      <c r="AR158" s="141" t="s">
        <v>253</v>
      </c>
      <c r="AT158" s="141" t="s">
        <v>249</v>
      </c>
      <c r="AU158" s="141" t="s">
        <v>89</v>
      </c>
      <c r="AY158" s="17" t="s">
        <v>248</v>
      </c>
      <c r="BE158" s="142">
        <f>IF(N158="základní",J158,0)</f>
        <v>0</v>
      </c>
      <c r="BF158" s="142">
        <f>IF(N158="snížená",J158,0)</f>
        <v>0</v>
      </c>
      <c r="BG158" s="142">
        <f>IF(N158="zákl. přenesená",J158,0)</f>
        <v>0</v>
      </c>
      <c r="BH158" s="142">
        <f>IF(N158="sníž. přenesená",J158,0)</f>
        <v>0</v>
      </c>
      <c r="BI158" s="142">
        <f>IF(N158="nulová",J158,0)</f>
        <v>0</v>
      </c>
      <c r="BJ158" s="17" t="s">
        <v>87</v>
      </c>
      <c r="BK158" s="142">
        <f>ROUND(I158*H158,2)</f>
        <v>0</v>
      </c>
      <c r="BL158" s="17" t="s">
        <v>253</v>
      </c>
      <c r="BM158" s="141" t="s">
        <v>2686</v>
      </c>
    </row>
    <row r="159" spans="2:65" s="1" customFormat="1" ht="19.5">
      <c r="B159" s="32"/>
      <c r="D159" s="143" t="s">
        <v>255</v>
      </c>
      <c r="F159" s="144" t="s">
        <v>2639</v>
      </c>
      <c r="I159" s="145"/>
      <c r="L159" s="32"/>
      <c r="M159" s="146"/>
      <c r="T159" s="56"/>
      <c r="AT159" s="17" t="s">
        <v>255</v>
      </c>
      <c r="AU159" s="17" t="s">
        <v>89</v>
      </c>
    </row>
    <row r="160" spans="2:65" s="1" customFormat="1" ht="49.15" customHeight="1">
      <c r="B160" s="32"/>
      <c r="C160" s="130" t="s">
        <v>359</v>
      </c>
      <c r="D160" s="130" t="s">
        <v>249</v>
      </c>
      <c r="E160" s="131" t="s">
        <v>2687</v>
      </c>
      <c r="F160" s="132" t="s">
        <v>2688</v>
      </c>
      <c r="G160" s="133" t="s">
        <v>2654</v>
      </c>
      <c r="H160" s="134">
        <v>1</v>
      </c>
      <c r="I160" s="135"/>
      <c r="J160" s="136">
        <f>ROUND(I160*H160,2)</f>
        <v>0</v>
      </c>
      <c r="K160" s="132" t="s">
        <v>1</v>
      </c>
      <c r="L160" s="32"/>
      <c r="M160" s="137" t="s">
        <v>1</v>
      </c>
      <c r="N160" s="138" t="s">
        <v>45</v>
      </c>
      <c r="P160" s="139">
        <f>O160*H160</f>
        <v>0</v>
      </c>
      <c r="Q160" s="139">
        <v>0</v>
      </c>
      <c r="R160" s="139">
        <f>Q160*H160</f>
        <v>0</v>
      </c>
      <c r="S160" s="139">
        <v>0</v>
      </c>
      <c r="T160" s="140">
        <f>S160*H160</f>
        <v>0</v>
      </c>
      <c r="AR160" s="141" t="s">
        <v>253</v>
      </c>
      <c r="AT160" s="141" t="s">
        <v>249</v>
      </c>
      <c r="AU160" s="141" t="s">
        <v>89</v>
      </c>
      <c r="AY160" s="17" t="s">
        <v>248</v>
      </c>
      <c r="BE160" s="142">
        <f>IF(N160="základní",J160,0)</f>
        <v>0</v>
      </c>
      <c r="BF160" s="142">
        <f>IF(N160="snížená",J160,0)</f>
        <v>0</v>
      </c>
      <c r="BG160" s="142">
        <f>IF(N160="zákl. přenesená",J160,0)</f>
        <v>0</v>
      </c>
      <c r="BH160" s="142">
        <f>IF(N160="sníž. přenesená",J160,0)</f>
        <v>0</v>
      </c>
      <c r="BI160" s="142">
        <f>IF(N160="nulová",J160,0)</f>
        <v>0</v>
      </c>
      <c r="BJ160" s="17" t="s">
        <v>87</v>
      </c>
      <c r="BK160" s="142">
        <f>ROUND(I160*H160,2)</f>
        <v>0</v>
      </c>
      <c r="BL160" s="17" t="s">
        <v>253</v>
      </c>
      <c r="BM160" s="141" t="s">
        <v>2689</v>
      </c>
    </row>
    <row r="161" spans="2:65" s="1" customFormat="1" ht="19.5">
      <c r="B161" s="32"/>
      <c r="D161" s="143" t="s">
        <v>255</v>
      </c>
      <c r="F161" s="144" t="s">
        <v>2639</v>
      </c>
      <c r="I161" s="145"/>
      <c r="L161" s="32"/>
      <c r="M161" s="146"/>
      <c r="T161" s="56"/>
      <c r="AT161" s="17" t="s">
        <v>255</v>
      </c>
      <c r="AU161" s="17" t="s">
        <v>89</v>
      </c>
    </row>
    <row r="162" spans="2:65" s="1" customFormat="1" ht="49.15" customHeight="1">
      <c r="B162" s="32"/>
      <c r="C162" s="130" t="s">
        <v>363</v>
      </c>
      <c r="D162" s="130" t="s">
        <v>249</v>
      </c>
      <c r="E162" s="131" t="s">
        <v>2690</v>
      </c>
      <c r="F162" s="132" t="s">
        <v>2691</v>
      </c>
      <c r="G162" s="133" t="s">
        <v>2654</v>
      </c>
      <c r="H162" s="134">
        <v>1</v>
      </c>
      <c r="I162" s="135"/>
      <c r="J162" s="136">
        <f>ROUND(I162*H162,2)</f>
        <v>0</v>
      </c>
      <c r="K162" s="132" t="s">
        <v>1</v>
      </c>
      <c r="L162" s="32"/>
      <c r="M162" s="137" t="s">
        <v>1</v>
      </c>
      <c r="N162" s="138" t="s">
        <v>45</v>
      </c>
      <c r="P162" s="139">
        <f>O162*H162</f>
        <v>0</v>
      </c>
      <c r="Q162" s="139">
        <v>0</v>
      </c>
      <c r="R162" s="139">
        <f>Q162*H162</f>
        <v>0</v>
      </c>
      <c r="S162" s="139">
        <v>0</v>
      </c>
      <c r="T162" s="140">
        <f>S162*H162</f>
        <v>0</v>
      </c>
      <c r="AR162" s="141" t="s">
        <v>253</v>
      </c>
      <c r="AT162" s="141" t="s">
        <v>249</v>
      </c>
      <c r="AU162" s="141" t="s">
        <v>89</v>
      </c>
      <c r="AY162" s="17" t="s">
        <v>248</v>
      </c>
      <c r="BE162" s="142">
        <f>IF(N162="základní",J162,0)</f>
        <v>0</v>
      </c>
      <c r="BF162" s="142">
        <f>IF(N162="snížená",J162,0)</f>
        <v>0</v>
      </c>
      <c r="BG162" s="142">
        <f>IF(N162="zákl. přenesená",J162,0)</f>
        <v>0</v>
      </c>
      <c r="BH162" s="142">
        <f>IF(N162="sníž. přenesená",J162,0)</f>
        <v>0</v>
      </c>
      <c r="BI162" s="142">
        <f>IF(N162="nulová",J162,0)</f>
        <v>0</v>
      </c>
      <c r="BJ162" s="17" t="s">
        <v>87</v>
      </c>
      <c r="BK162" s="142">
        <f>ROUND(I162*H162,2)</f>
        <v>0</v>
      </c>
      <c r="BL162" s="17" t="s">
        <v>253</v>
      </c>
      <c r="BM162" s="141" t="s">
        <v>2692</v>
      </c>
    </row>
    <row r="163" spans="2:65" s="1" customFormat="1" ht="19.5">
      <c r="B163" s="32"/>
      <c r="D163" s="143" t="s">
        <v>255</v>
      </c>
      <c r="F163" s="144" t="s">
        <v>2639</v>
      </c>
      <c r="I163" s="145"/>
      <c r="L163" s="32"/>
      <c r="M163" s="146"/>
      <c r="T163" s="56"/>
      <c r="AT163" s="17" t="s">
        <v>255</v>
      </c>
      <c r="AU163" s="17" t="s">
        <v>89</v>
      </c>
    </row>
    <row r="164" spans="2:65" s="10" customFormat="1" ht="22.9" customHeight="1">
      <c r="B164" s="120"/>
      <c r="D164" s="121" t="s">
        <v>79</v>
      </c>
      <c r="E164" s="155" t="s">
        <v>2693</v>
      </c>
      <c r="F164" s="155" t="s">
        <v>2694</v>
      </c>
      <c r="I164" s="123"/>
      <c r="J164" s="156">
        <f>BK164</f>
        <v>0</v>
      </c>
      <c r="L164" s="120"/>
      <c r="M164" s="125"/>
      <c r="P164" s="126">
        <f>SUM(P165:P172)</f>
        <v>0</v>
      </c>
      <c r="R164" s="126">
        <f>SUM(R165:R172)</f>
        <v>0</v>
      </c>
      <c r="T164" s="127">
        <f>SUM(T165:T172)</f>
        <v>0</v>
      </c>
      <c r="AR164" s="121" t="s">
        <v>247</v>
      </c>
      <c r="AT164" s="128" t="s">
        <v>79</v>
      </c>
      <c r="AU164" s="128" t="s">
        <v>87</v>
      </c>
      <c r="AY164" s="121" t="s">
        <v>248</v>
      </c>
      <c r="BK164" s="129">
        <f>SUM(BK165:BK172)</f>
        <v>0</v>
      </c>
    </row>
    <row r="165" spans="2:65" s="1" customFormat="1" ht="16.5" customHeight="1">
      <c r="B165" s="32"/>
      <c r="C165" s="130" t="s">
        <v>367</v>
      </c>
      <c r="D165" s="130" t="s">
        <v>249</v>
      </c>
      <c r="E165" s="131" t="s">
        <v>2695</v>
      </c>
      <c r="F165" s="132" t="s">
        <v>2696</v>
      </c>
      <c r="G165" s="133" t="s">
        <v>2697</v>
      </c>
      <c r="H165" s="134">
        <v>180</v>
      </c>
      <c r="I165" s="135"/>
      <c r="J165" s="136">
        <f>ROUND(I165*H165,2)</f>
        <v>0</v>
      </c>
      <c r="K165" s="132" t="s">
        <v>1</v>
      </c>
      <c r="L165" s="32"/>
      <c r="M165" s="137" t="s">
        <v>1</v>
      </c>
      <c r="N165" s="138" t="s">
        <v>45</v>
      </c>
      <c r="P165" s="139">
        <f>O165*H165</f>
        <v>0</v>
      </c>
      <c r="Q165" s="139">
        <v>0</v>
      </c>
      <c r="R165" s="139">
        <f>Q165*H165</f>
        <v>0</v>
      </c>
      <c r="S165" s="139">
        <v>0</v>
      </c>
      <c r="T165" s="140">
        <f>S165*H165</f>
        <v>0</v>
      </c>
      <c r="AR165" s="141" t="s">
        <v>253</v>
      </c>
      <c r="AT165" s="141" t="s">
        <v>249</v>
      </c>
      <c r="AU165" s="141" t="s">
        <v>89</v>
      </c>
      <c r="AY165" s="17" t="s">
        <v>248</v>
      </c>
      <c r="BE165" s="142">
        <f>IF(N165="základní",J165,0)</f>
        <v>0</v>
      </c>
      <c r="BF165" s="142">
        <f>IF(N165="snížená",J165,0)</f>
        <v>0</v>
      </c>
      <c r="BG165" s="142">
        <f>IF(N165="zákl. přenesená",J165,0)</f>
        <v>0</v>
      </c>
      <c r="BH165" s="142">
        <f>IF(N165="sníž. přenesená",J165,0)</f>
        <v>0</v>
      </c>
      <c r="BI165" s="142">
        <f>IF(N165="nulová",J165,0)</f>
        <v>0</v>
      </c>
      <c r="BJ165" s="17" t="s">
        <v>87</v>
      </c>
      <c r="BK165" s="142">
        <f>ROUND(I165*H165,2)</f>
        <v>0</v>
      </c>
      <c r="BL165" s="17" t="s">
        <v>253</v>
      </c>
      <c r="BM165" s="141" t="s">
        <v>2698</v>
      </c>
    </row>
    <row r="166" spans="2:65" s="1" customFormat="1" ht="16.5" customHeight="1">
      <c r="B166" s="32"/>
      <c r="C166" s="130" t="s">
        <v>371</v>
      </c>
      <c r="D166" s="130" t="s">
        <v>249</v>
      </c>
      <c r="E166" s="131" t="s">
        <v>2699</v>
      </c>
      <c r="F166" s="132" t="s">
        <v>2700</v>
      </c>
      <c r="G166" s="133" t="s">
        <v>2701</v>
      </c>
      <c r="H166" s="134">
        <v>14</v>
      </c>
      <c r="I166" s="135"/>
      <c r="J166" s="136">
        <f>ROUND(I166*H166,2)</f>
        <v>0</v>
      </c>
      <c r="K166" s="132" t="s">
        <v>1</v>
      </c>
      <c r="L166" s="32"/>
      <c r="M166" s="137" t="s">
        <v>1</v>
      </c>
      <c r="N166" s="138" t="s">
        <v>45</v>
      </c>
      <c r="P166" s="139">
        <f>O166*H166</f>
        <v>0</v>
      </c>
      <c r="Q166" s="139">
        <v>0</v>
      </c>
      <c r="R166" s="139">
        <f>Q166*H166</f>
        <v>0</v>
      </c>
      <c r="S166" s="139">
        <v>0</v>
      </c>
      <c r="T166" s="140">
        <f>S166*H166</f>
        <v>0</v>
      </c>
      <c r="AR166" s="141" t="s">
        <v>253</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253</v>
      </c>
      <c r="BM166" s="141" t="s">
        <v>2702</v>
      </c>
    </row>
    <row r="167" spans="2:65" s="1" customFormat="1" ht="19.5">
      <c r="B167" s="32"/>
      <c r="D167" s="143" t="s">
        <v>255</v>
      </c>
      <c r="F167" s="144" t="s">
        <v>2703</v>
      </c>
      <c r="I167" s="145"/>
      <c r="L167" s="32"/>
      <c r="M167" s="146"/>
      <c r="T167" s="56"/>
      <c r="AT167" s="17" t="s">
        <v>255</v>
      </c>
      <c r="AU167" s="17" t="s">
        <v>89</v>
      </c>
    </row>
    <row r="168" spans="2:65" s="1" customFormat="1" ht="16.5" customHeight="1">
      <c r="B168" s="32"/>
      <c r="C168" s="130" t="s">
        <v>375</v>
      </c>
      <c r="D168" s="130" t="s">
        <v>249</v>
      </c>
      <c r="E168" s="131" t="s">
        <v>2704</v>
      </c>
      <c r="F168" s="132" t="s">
        <v>2705</v>
      </c>
      <c r="G168" s="133" t="s">
        <v>2706</v>
      </c>
      <c r="H168" s="134">
        <v>8</v>
      </c>
      <c r="I168" s="135"/>
      <c r="J168" s="136">
        <f>ROUND(I168*H168,2)</f>
        <v>0</v>
      </c>
      <c r="K168" s="132" t="s">
        <v>1</v>
      </c>
      <c r="L168" s="32"/>
      <c r="M168" s="137" t="s">
        <v>1</v>
      </c>
      <c r="N168" s="138" t="s">
        <v>45</v>
      </c>
      <c r="P168" s="139">
        <f>O168*H168</f>
        <v>0</v>
      </c>
      <c r="Q168" s="139">
        <v>0</v>
      </c>
      <c r="R168" s="139">
        <f>Q168*H168</f>
        <v>0</v>
      </c>
      <c r="S168" s="139">
        <v>0</v>
      </c>
      <c r="T168" s="140">
        <f>S168*H168</f>
        <v>0</v>
      </c>
      <c r="AR168" s="141" t="s">
        <v>253</v>
      </c>
      <c r="AT168" s="141" t="s">
        <v>249</v>
      </c>
      <c r="AU168" s="141" t="s">
        <v>89</v>
      </c>
      <c r="AY168" s="17" t="s">
        <v>248</v>
      </c>
      <c r="BE168" s="142">
        <f>IF(N168="základní",J168,0)</f>
        <v>0</v>
      </c>
      <c r="BF168" s="142">
        <f>IF(N168="snížená",J168,0)</f>
        <v>0</v>
      </c>
      <c r="BG168" s="142">
        <f>IF(N168="zákl. přenesená",J168,0)</f>
        <v>0</v>
      </c>
      <c r="BH168" s="142">
        <f>IF(N168="sníž. přenesená",J168,0)</f>
        <v>0</v>
      </c>
      <c r="BI168" s="142">
        <f>IF(N168="nulová",J168,0)</f>
        <v>0</v>
      </c>
      <c r="BJ168" s="17" t="s">
        <v>87</v>
      </c>
      <c r="BK168" s="142">
        <f>ROUND(I168*H168,2)</f>
        <v>0</v>
      </c>
      <c r="BL168" s="17" t="s">
        <v>253</v>
      </c>
      <c r="BM168" s="141" t="s">
        <v>2707</v>
      </c>
    </row>
    <row r="169" spans="2:65" s="1" customFormat="1" ht="16.5" customHeight="1">
      <c r="B169" s="32"/>
      <c r="C169" s="130" t="s">
        <v>7</v>
      </c>
      <c r="D169" s="130" t="s">
        <v>249</v>
      </c>
      <c r="E169" s="131" t="s">
        <v>2708</v>
      </c>
      <c r="F169" s="132" t="s">
        <v>2709</v>
      </c>
      <c r="G169" s="133" t="s">
        <v>2455</v>
      </c>
      <c r="H169" s="134">
        <v>7</v>
      </c>
      <c r="I169" s="135"/>
      <c r="J169" s="136">
        <f>ROUND(I169*H169,2)</f>
        <v>0</v>
      </c>
      <c r="K169" s="132" t="s">
        <v>1</v>
      </c>
      <c r="L169" s="32"/>
      <c r="M169" s="137" t="s">
        <v>1</v>
      </c>
      <c r="N169" s="138" t="s">
        <v>45</v>
      </c>
      <c r="P169" s="139">
        <f>O169*H169</f>
        <v>0</v>
      </c>
      <c r="Q169" s="139">
        <v>0</v>
      </c>
      <c r="R169" s="139">
        <f>Q169*H169</f>
        <v>0</v>
      </c>
      <c r="S169" s="139">
        <v>0</v>
      </c>
      <c r="T169" s="140">
        <f>S169*H169</f>
        <v>0</v>
      </c>
      <c r="AR169" s="141" t="s">
        <v>253</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253</v>
      </c>
      <c r="BM169" s="141" t="s">
        <v>2710</v>
      </c>
    </row>
    <row r="170" spans="2:65" s="1" customFormat="1" ht="16.5" customHeight="1">
      <c r="B170" s="32"/>
      <c r="C170" s="130" t="s">
        <v>382</v>
      </c>
      <c r="D170" s="130" t="s">
        <v>249</v>
      </c>
      <c r="E170" s="131" t="s">
        <v>2711</v>
      </c>
      <c r="F170" s="132" t="s">
        <v>2712</v>
      </c>
      <c r="G170" s="133" t="s">
        <v>2654</v>
      </c>
      <c r="H170" s="134">
        <v>20</v>
      </c>
      <c r="I170" s="135"/>
      <c r="J170" s="136">
        <f>ROUND(I170*H170,2)</f>
        <v>0</v>
      </c>
      <c r="K170" s="132" t="s">
        <v>1</v>
      </c>
      <c r="L170" s="32"/>
      <c r="M170" s="137" t="s">
        <v>1</v>
      </c>
      <c r="N170" s="138" t="s">
        <v>45</v>
      </c>
      <c r="P170" s="139">
        <f>O170*H170</f>
        <v>0</v>
      </c>
      <c r="Q170" s="139">
        <v>0</v>
      </c>
      <c r="R170" s="139">
        <f>Q170*H170</f>
        <v>0</v>
      </c>
      <c r="S170" s="139">
        <v>0</v>
      </c>
      <c r="T170" s="140">
        <f>S170*H170</f>
        <v>0</v>
      </c>
      <c r="AR170" s="141" t="s">
        <v>253</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253</v>
      </c>
      <c r="BM170" s="141" t="s">
        <v>2713</v>
      </c>
    </row>
    <row r="171" spans="2:65" s="1" customFormat="1" ht="24.2" customHeight="1">
      <c r="B171" s="32"/>
      <c r="C171" s="130" t="s">
        <v>386</v>
      </c>
      <c r="D171" s="130" t="s">
        <v>249</v>
      </c>
      <c r="E171" s="131" t="s">
        <v>2714</v>
      </c>
      <c r="F171" s="132" t="s">
        <v>2715</v>
      </c>
      <c r="G171" s="133" t="s">
        <v>1662</v>
      </c>
      <c r="H171" s="134">
        <v>5</v>
      </c>
      <c r="I171" s="135"/>
      <c r="J171" s="136">
        <f>ROUND(I171*H171,2)</f>
        <v>0</v>
      </c>
      <c r="K171" s="132" t="s">
        <v>1</v>
      </c>
      <c r="L171" s="32"/>
      <c r="M171" s="137" t="s">
        <v>1</v>
      </c>
      <c r="N171" s="138" t="s">
        <v>45</v>
      </c>
      <c r="P171" s="139">
        <f>O171*H171</f>
        <v>0</v>
      </c>
      <c r="Q171" s="139">
        <v>0</v>
      </c>
      <c r="R171" s="139">
        <f>Q171*H171</f>
        <v>0</v>
      </c>
      <c r="S171" s="139">
        <v>0</v>
      </c>
      <c r="T171" s="140">
        <f>S171*H171</f>
        <v>0</v>
      </c>
      <c r="AR171" s="141" t="s">
        <v>253</v>
      </c>
      <c r="AT171" s="141" t="s">
        <v>249</v>
      </c>
      <c r="AU171" s="141" t="s">
        <v>89</v>
      </c>
      <c r="AY171" s="17" t="s">
        <v>248</v>
      </c>
      <c r="BE171" s="142">
        <f>IF(N171="základní",J171,0)</f>
        <v>0</v>
      </c>
      <c r="BF171" s="142">
        <f>IF(N171="snížená",J171,0)</f>
        <v>0</v>
      </c>
      <c r="BG171" s="142">
        <f>IF(N171="zákl. přenesená",J171,0)</f>
        <v>0</v>
      </c>
      <c r="BH171" s="142">
        <f>IF(N171="sníž. přenesená",J171,0)</f>
        <v>0</v>
      </c>
      <c r="BI171" s="142">
        <f>IF(N171="nulová",J171,0)</f>
        <v>0</v>
      </c>
      <c r="BJ171" s="17" t="s">
        <v>87</v>
      </c>
      <c r="BK171" s="142">
        <f>ROUND(I171*H171,2)</f>
        <v>0</v>
      </c>
      <c r="BL171" s="17" t="s">
        <v>253</v>
      </c>
      <c r="BM171" s="141" t="s">
        <v>2716</v>
      </c>
    </row>
    <row r="172" spans="2:65" s="1" customFormat="1" ht="16.5" customHeight="1">
      <c r="B172" s="32"/>
      <c r="C172" s="130" t="s">
        <v>390</v>
      </c>
      <c r="D172" s="130" t="s">
        <v>249</v>
      </c>
      <c r="E172" s="131" t="s">
        <v>2717</v>
      </c>
      <c r="F172" s="132" t="s">
        <v>2718</v>
      </c>
      <c r="G172" s="133" t="s">
        <v>2706</v>
      </c>
      <c r="H172" s="134">
        <v>38</v>
      </c>
      <c r="I172" s="135"/>
      <c r="J172" s="136">
        <f>ROUND(I172*H172,2)</f>
        <v>0</v>
      </c>
      <c r="K172" s="132" t="s">
        <v>1</v>
      </c>
      <c r="L172" s="32"/>
      <c r="M172" s="157" t="s">
        <v>1</v>
      </c>
      <c r="N172" s="158" t="s">
        <v>45</v>
      </c>
      <c r="O172" s="149"/>
      <c r="P172" s="159">
        <f>O172*H172</f>
        <v>0</v>
      </c>
      <c r="Q172" s="159">
        <v>0</v>
      </c>
      <c r="R172" s="159">
        <f>Q172*H172</f>
        <v>0</v>
      </c>
      <c r="S172" s="159">
        <v>0</v>
      </c>
      <c r="T172" s="160">
        <f>S172*H172</f>
        <v>0</v>
      </c>
      <c r="AR172" s="141" t="s">
        <v>253</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253</v>
      </c>
      <c r="BM172" s="141" t="s">
        <v>2719</v>
      </c>
    </row>
    <row r="173" spans="2:65" s="1" customFormat="1" ht="6.95" customHeight="1">
      <c r="B173" s="44"/>
      <c r="C173" s="45"/>
      <c r="D173" s="45"/>
      <c r="E173" s="45"/>
      <c r="F173" s="45"/>
      <c r="G173" s="45"/>
      <c r="H173" s="45"/>
      <c r="I173" s="45"/>
      <c r="J173" s="45"/>
      <c r="K173" s="45"/>
      <c r="L173" s="32"/>
    </row>
  </sheetData>
  <sheetProtection algorithmName="SHA-512" hashValue="m2wQ6Al0Dn7vNuPB44c0bWLbrTzS0XR+W52xZDeuY9Ab5T7bPHEKPSkovIYbbMaSaCIwK4+V1wz2Wtd716KH3w==" saltValue="A8LSeq0jGVsCA18DwEVYXOjpj/k806OY0DKvdtTTKdk2WLUQvVOhL7JvXGmmIVZUzm8f/wPYlSABrCDfVldVvg==" spinCount="100000" sheet="1" objects="1" scenarios="1" formatColumns="0" formatRows="0" autoFilter="0"/>
  <autoFilter ref="C124:K172" xr:uid="{00000000-0009-0000-0000-00000C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143</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1633</v>
      </c>
      <c r="F9" s="251"/>
      <c r="G9" s="251"/>
      <c r="H9" s="251"/>
      <c r="L9" s="32"/>
    </row>
    <row r="10" spans="2:46" s="1" customFormat="1" ht="12" customHeight="1">
      <c r="B10" s="32"/>
      <c r="D10" s="27" t="s">
        <v>224</v>
      </c>
      <c r="L10" s="32"/>
    </row>
    <row r="11" spans="2:46" s="1" customFormat="1" ht="16.5" customHeight="1">
      <c r="B11" s="32"/>
      <c r="E11" s="230" t="s">
        <v>2720</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2721</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ROUND((SUM(BE124:BE140)),  2)</f>
        <v>0</v>
      </c>
      <c r="I35" s="96">
        <v>0.21</v>
      </c>
      <c r="J35" s="86">
        <f>ROUND(((SUM(BE124:BE140))*I35),  2)</f>
        <v>0</v>
      </c>
      <c r="L35" s="32"/>
    </row>
    <row r="36" spans="2:12" s="1" customFormat="1" ht="14.45" customHeight="1">
      <c r="B36" s="32"/>
      <c r="E36" s="27" t="s">
        <v>46</v>
      </c>
      <c r="F36" s="86">
        <f>ROUND((SUM(BF124:BF140)),  2)</f>
        <v>0</v>
      </c>
      <c r="I36" s="96">
        <v>0.12</v>
      </c>
      <c r="J36" s="86">
        <f>ROUND(((SUM(BF124:BF140))*I36),  2)</f>
        <v>0</v>
      </c>
      <c r="L36" s="32"/>
    </row>
    <row r="37" spans="2:12" s="1" customFormat="1" ht="14.45" hidden="1" customHeight="1">
      <c r="B37" s="32"/>
      <c r="E37" s="27" t="s">
        <v>47</v>
      </c>
      <c r="F37" s="86">
        <f>ROUND((SUM(BG124:BG140)),  2)</f>
        <v>0</v>
      </c>
      <c r="I37" s="96">
        <v>0.21</v>
      </c>
      <c r="J37" s="86">
        <f>0</f>
        <v>0</v>
      </c>
      <c r="L37" s="32"/>
    </row>
    <row r="38" spans="2:12" s="1" customFormat="1" ht="14.45" hidden="1" customHeight="1">
      <c r="B38" s="32"/>
      <c r="E38" s="27" t="s">
        <v>48</v>
      </c>
      <c r="F38" s="86">
        <f>ROUND((SUM(BH124:BH140)),  2)</f>
        <v>0</v>
      </c>
      <c r="I38" s="96">
        <v>0.12</v>
      </c>
      <c r="J38" s="86">
        <f>0</f>
        <v>0</v>
      </c>
      <c r="L38" s="32"/>
    </row>
    <row r="39" spans="2:12" s="1" customFormat="1" ht="14.45" hidden="1" customHeight="1">
      <c r="B39" s="32"/>
      <c r="E39" s="27" t="s">
        <v>49</v>
      </c>
      <c r="F39" s="86">
        <f>ROUND((SUM(BI124:BI140)),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1633</v>
      </c>
      <c r="F87" s="251"/>
      <c r="G87" s="251"/>
      <c r="H87" s="251"/>
      <c r="L87" s="32"/>
    </row>
    <row r="88" spans="2:12" s="1" customFormat="1" ht="12" customHeight="1">
      <c r="B88" s="32"/>
      <c r="C88" s="27" t="s">
        <v>224</v>
      </c>
      <c r="L88" s="32"/>
    </row>
    <row r="89" spans="2:12" s="1" customFormat="1" ht="16.5" customHeight="1">
      <c r="B89" s="32"/>
      <c r="E89" s="230" t="str">
        <f>E11</f>
        <v>D.1.403.5 - Vytápění</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Petr Vacek</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J124</f>
        <v>0</v>
      </c>
      <c r="L98" s="32"/>
      <c r="AU98" s="17" t="s">
        <v>231</v>
      </c>
    </row>
    <row r="99" spans="2:47" s="8" customFormat="1" ht="24.95" customHeight="1">
      <c r="B99" s="108"/>
      <c r="D99" s="109" t="s">
        <v>2722</v>
      </c>
      <c r="E99" s="110"/>
      <c r="F99" s="110"/>
      <c r="G99" s="110"/>
      <c r="H99" s="110"/>
      <c r="I99" s="110"/>
      <c r="J99" s="111">
        <f>J125</f>
        <v>0</v>
      </c>
      <c r="L99" s="108"/>
    </row>
    <row r="100" spans="2:47" s="11" customFormat="1" ht="19.899999999999999" customHeight="1">
      <c r="B100" s="151"/>
      <c r="D100" s="152" t="s">
        <v>2723</v>
      </c>
      <c r="E100" s="153"/>
      <c r="F100" s="153"/>
      <c r="G100" s="153"/>
      <c r="H100" s="153"/>
      <c r="I100" s="153"/>
      <c r="J100" s="154">
        <f>J126</f>
        <v>0</v>
      </c>
      <c r="L100" s="151"/>
    </row>
    <row r="101" spans="2:47" s="11" customFormat="1" ht="19.899999999999999" customHeight="1">
      <c r="B101" s="151"/>
      <c r="D101" s="152" t="s">
        <v>2724</v>
      </c>
      <c r="E101" s="153"/>
      <c r="F101" s="153"/>
      <c r="G101" s="153"/>
      <c r="H101" s="153"/>
      <c r="I101" s="153"/>
      <c r="J101" s="154">
        <f>J132</f>
        <v>0</v>
      </c>
      <c r="L101" s="151"/>
    </row>
    <row r="102" spans="2:47" s="11" customFormat="1" ht="19.899999999999999" customHeight="1">
      <c r="B102" s="151"/>
      <c r="D102" s="152" t="s">
        <v>2725</v>
      </c>
      <c r="E102" s="153"/>
      <c r="F102" s="153"/>
      <c r="G102" s="153"/>
      <c r="H102" s="153"/>
      <c r="I102" s="153"/>
      <c r="J102" s="154">
        <f>J135</f>
        <v>0</v>
      </c>
      <c r="L102" s="151"/>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233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2" t="str">
        <f>E7</f>
        <v>MLADÁ BOLESLAV ČOV II - REKONSTRUKCE</v>
      </c>
      <c r="F112" s="253"/>
      <c r="G112" s="253"/>
      <c r="H112" s="253"/>
      <c r="L112" s="32"/>
    </row>
    <row r="113" spans="2:65" ht="12" customHeight="1">
      <c r="B113" s="20"/>
      <c r="C113" s="27" t="s">
        <v>222</v>
      </c>
      <c r="L113" s="20"/>
    </row>
    <row r="114" spans="2:65" s="1" customFormat="1" ht="16.5" customHeight="1">
      <c r="B114" s="32"/>
      <c r="E114" s="252" t="s">
        <v>1633</v>
      </c>
      <c r="F114" s="251"/>
      <c r="G114" s="251"/>
      <c r="H114" s="251"/>
      <c r="L114" s="32"/>
    </row>
    <row r="115" spans="2:65" s="1" customFormat="1" ht="12" customHeight="1">
      <c r="B115" s="32"/>
      <c r="C115" s="27" t="s">
        <v>224</v>
      </c>
      <c r="L115" s="32"/>
    </row>
    <row r="116" spans="2:65" s="1" customFormat="1" ht="16.5" customHeight="1">
      <c r="B116" s="32"/>
      <c r="E116" s="230" t="str">
        <f>E11</f>
        <v>D.1.403.5 - Vytápění</v>
      </c>
      <c r="F116" s="251"/>
      <c r="G116" s="251"/>
      <c r="H116" s="251"/>
      <c r="L116" s="32"/>
    </row>
    <row r="117" spans="2:65" s="1" customFormat="1" ht="6.95" customHeight="1">
      <c r="B117" s="32"/>
      <c r="L117" s="32"/>
    </row>
    <row r="118" spans="2:65" s="1" customFormat="1" ht="12" customHeight="1">
      <c r="B118" s="32"/>
      <c r="C118" s="27" t="s">
        <v>20</v>
      </c>
      <c r="F118" s="25" t="str">
        <f>F14</f>
        <v>Mladá Boleslav</v>
      </c>
      <c r="I118" s="27" t="s">
        <v>22</v>
      </c>
      <c r="J118" s="52" t="str">
        <f>IF(J14="","",J14)</f>
        <v>30. 10. 2024</v>
      </c>
      <c r="L118" s="32"/>
    </row>
    <row r="119" spans="2:65" s="1" customFormat="1" ht="6.95" customHeight="1">
      <c r="B119" s="32"/>
      <c r="L119" s="32"/>
    </row>
    <row r="120" spans="2:65" s="1" customFormat="1" ht="40.15" customHeight="1">
      <c r="B120" s="32"/>
      <c r="C120" s="27" t="s">
        <v>24</v>
      </c>
      <c r="F120" s="25" t="str">
        <f>E17</f>
        <v>VaK Mladá Boleslav a.s., Čechova 1151, Ml.Boleslav</v>
      </c>
      <c r="I120" s="27" t="s">
        <v>32</v>
      </c>
      <c r="J120" s="30" t="str">
        <f>E23</f>
        <v>Aquaprocon s.r.o. divize Praha, Dukelských hrdinů</v>
      </c>
      <c r="L120" s="32"/>
    </row>
    <row r="121" spans="2:65" s="1" customFormat="1" ht="15.2" customHeight="1">
      <c r="B121" s="32"/>
      <c r="C121" s="27" t="s">
        <v>30</v>
      </c>
      <c r="F121" s="25" t="str">
        <f>IF(E20="","",E20)</f>
        <v>Vyplň údaj</v>
      </c>
      <c r="I121" s="27" t="s">
        <v>37</v>
      </c>
      <c r="J121" s="30" t="str">
        <f>E26</f>
        <v>ing. Petr Vacek</v>
      </c>
      <c r="L121" s="32"/>
    </row>
    <row r="122" spans="2:65" s="1" customFormat="1" ht="10.35" customHeight="1">
      <c r="B122" s="32"/>
      <c r="L122" s="32"/>
    </row>
    <row r="123" spans="2:65" s="9" customFormat="1" ht="29.25" customHeight="1">
      <c r="B123" s="112"/>
      <c r="C123" s="113" t="s">
        <v>234</v>
      </c>
      <c r="D123" s="114" t="s">
        <v>65</v>
      </c>
      <c r="E123" s="114" t="s">
        <v>61</v>
      </c>
      <c r="F123" s="114" t="s">
        <v>62</v>
      </c>
      <c r="G123" s="114" t="s">
        <v>235</v>
      </c>
      <c r="H123" s="114" t="s">
        <v>236</v>
      </c>
      <c r="I123" s="114" t="s">
        <v>237</v>
      </c>
      <c r="J123" s="114" t="s">
        <v>229</v>
      </c>
      <c r="K123" s="115" t="s">
        <v>238</v>
      </c>
      <c r="L123" s="112"/>
      <c r="M123" s="59" t="s">
        <v>1</v>
      </c>
      <c r="N123" s="60" t="s">
        <v>44</v>
      </c>
      <c r="O123" s="60" t="s">
        <v>239</v>
      </c>
      <c r="P123" s="60" t="s">
        <v>240</v>
      </c>
      <c r="Q123" s="60" t="s">
        <v>241</v>
      </c>
      <c r="R123" s="60" t="s">
        <v>242</v>
      </c>
      <c r="S123" s="60" t="s">
        <v>243</v>
      </c>
      <c r="T123" s="61" t="s">
        <v>244</v>
      </c>
    </row>
    <row r="124" spans="2:65" s="1" customFormat="1" ht="22.9" customHeight="1">
      <c r="B124" s="32"/>
      <c r="C124" s="64" t="s">
        <v>245</v>
      </c>
      <c r="J124" s="116">
        <f>BK124</f>
        <v>0</v>
      </c>
      <c r="L124" s="32"/>
      <c r="M124" s="62"/>
      <c r="N124" s="53"/>
      <c r="O124" s="53"/>
      <c r="P124" s="117">
        <f>P125</f>
        <v>0</v>
      </c>
      <c r="Q124" s="53"/>
      <c r="R124" s="117">
        <f>R125</f>
        <v>0</v>
      </c>
      <c r="S124" s="53"/>
      <c r="T124" s="118">
        <f>T125</f>
        <v>0</v>
      </c>
      <c r="AT124" s="17" t="s">
        <v>79</v>
      </c>
      <c r="AU124" s="17" t="s">
        <v>231</v>
      </c>
      <c r="BK124" s="119">
        <f>BK125</f>
        <v>0</v>
      </c>
    </row>
    <row r="125" spans="2:65" s="10" customFormat="1" ht="25.9" customHeight="1">
      <c r="B125" s="120"/>
      <c r="D125" s="121" t="s">
        <v>79</v>
      </c>
      <c r="E125" s="122" t="s">
        <v>79</v>
      </c>
      <c r="F125" s="122" t="s">
        <v>2726</v>
      </c>
      <c r="I125" s="123"/>
      <c r="J125" s="124">
        <f>BK125</f>
        <v>0</v>
      </c>
      <c r="L125" s="120"/>
      <c r="M125" s="125"/>
      <c r="P125" s="126">
        <f>P126+P132+P135</f>
        <v>0</v>
      </c>
      <c r="R125" s="126">
        <f>R126+R132+R135</f>
        <v>0</v>
      </c>
      <c r="T125" s="127">
        <f>T126+T132+T135</f>
        <v>0</v>
      </c>
      <c r="AR125" s="121" t="s">
        <v>89</v>
      </c>
      <c r="AT125" s="128" t="s">
        <v>79</v>
      </c>
      <c r="AU125" s="128" t="s">
        <v>80</v>
      </c>
      <c r="AY125" s="121" t="s">
        <v>248</v>
      </c>
      <c r="BK125" s="129">
        <f>BK126+BK132+BK135</f>
        <v>0</v>
      </c>
    </row>
    <row r="126" spans="2:65" s="10" customFormat="1" ht="22.9" customHeight="1">
      <c r="B126" s="120"/>
      <c r="D126" s="121" t="s">
        <v>79</v>
      </c>
      <c r="E126" s="155" t="s">
        <v>1384</v>
      </c>
      <c r="F126" s="155" t="s">
        <v>2727</v>
      </c>
      <c r="I126" s="123"/>
      <c r="J126" s="156">
        <f>BK126</f>
        <v>0</v>
      </c>
      <c r="L126" s="120"/>
      <c r="M126" s="125"/>
      <c r="P126" s="126">
        <f>SUM(P127:P131)</f>
        <v>0</v>
      </c>
      <c r="R126" s="126">
        <f>SUM(R127:R131)</f>
        <v>0</v>
      </c>
      <c r="T126" s="127">
        <f>SUM(T127:T131)</f>
        <v>0</v>
      </c>
      <c r="AR126" s="121" t="s">
        <v>89</v>
      </c>
      <c r="AT126" s="128" t="s">
        <v>79</v>
      </c>
      <c r="AU126" s="128" t="s">
        <v>87</v>
      </c>
      <c r="AY126" s="121" t="s">
        <v>248</v>
      </c>
      <c r="BK126" s="129">
        <f>SUM(BK127:BK131)</f>
        <v>0</v>
      </c>
    </row>
    <row r="127" spans="2:65" s="1" customFormat="1" ht="21.75" customHeight="1">
      <c r="B127" s="32"/>
      <c r="C127" s="130" t="s">
        <v>87</v>
      </c>
      <c r="D127" s="130" t="s">
        <v>249</v>
      </c>
      <c r="E127" s="131" t="s">
        <v>2728</v>
      </c>
      <c r="F127" s="132" t="s">
        <v>2729</v>
      </c>
      <c r="G127" s="133" t="s">
        <v>528</v>
      </c>
      <c r="H127" s="134">
        <v>6</v>
      </c>
      <c r="I127" s="135"/>
      <c r="J127" s="136">
        <f>ROUND(I127*H127,2)</f>
        <v>0</v>
      </c>
      <c r="K127" s="132" t="s">
        <v>1</v>
      </c>
      <c r="L127" s="32"/>
      <c r="M127" s="137" t="s">
        <v>1</v>
      </c>
      <c r="N127" s="138" t="s">
        <v>45</v>
      </c>
      <c r="P127" s="139">
        <f>O127*H127</f>
        <v>0</v>
      </c>
      <c r="Q127" s="139">
        <v>0</v>
      </c>
      <c r="R127" s="139">
        <f>Q127*H127</f>
        <v>0</v>
      </c>
      <c r="S127" s="139">
        <v>0</v>
      </c>
      <c r="T127" s="140">
        <f>S127*H127</f>
        <v>0</v>
      </c>
      <c r="AR127" s="141" t="s">
        <v>359</v>
      </c>
      <c r="AT127" s="141" t="s">
        <v>249</v>
      </c>
      <c r="AU127" s="141" t="s">
        <v>89</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359</v>
      </c>
      <c r="BM127" s="141" t="s">
        <v>2730</v>
      </c>
    </row>
    <row r="128" spans="2:65" s="1" customFormat="1" ht="24.2" customHeight="1">
      <c r="B128" s="32"/>
      <c r="C128" s="130" t="s">
        <v>89</v>
      </c>
      <c r="D128" s="130" t="s">
        <v>249</v>
      </c>
      <c r="E128" s="131" t="s">
        <v>2731</v>
      </c>
      <c r="F128" s="132" t="s">
        <v>2732</v>
      </c>
      <c r="G128" s="133" t="s">
        <v>528</v>
      </c>
      <c r="H128" s="134">
        <v>55</v>
      </c>
      <c r="I128" s="135"/>
      <c r="J128" s="136">
        <f>ROUND(I128*H128,2)</f>
        <v>0</v>
      </c>
      <c r="K128" s="132" t="s">
        <v>1</v>
      </c>
      <c r="L128" s="32"/>
      <c r="M128" s="137" t="s">
        <v>1</v>
      </c>
      <c r="N128" s="138" t="s">
        <v>45</v>
      </c>
      <c r="P128" s="139">
        <f>O128*H128</f>
        <v>0</v>
      </c>
      <c r="Q128" s="139">
        <v>0</v>
      </c>
      <c r="R128" s="139">
        <f>Q128*H128</f>
        <v>0</v>
      </c>
      <c r="S128" s="139">
        <v>0</v>
      </c>
      <c r="T128" s="140">
        <f>S128*H128</f>
        <v>0</v>
      </c>
      <c r="AR128" s="141" t="s">
        <v>359</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359</v>
      </c>
      <c r="BM128" s="141" t="s">
        <v>2733</v>
      </c>
    </row>
    <row r="129" spans="2:65" s="1" customFormat="1" ht="24.2" customHeight="1">
      <c r="B129" s="32"/>
      <c r="C129" s="130" t="s">
        <v>247</v>
      </c>
      <c r="D129" s="130" t="s">
        <v>249</v>
      </c>
      <c r="E129" s="131" t="s">
        <v>2734</v>
      </c>
      <c r="F129" s="132" t="s">
        <v>2735</v>
      </c>
      <c r="G129" s="133" t="s">
        <v>528</v>
      </c>
      <c r="H129" s="134">
        <v>2</v>
      </c>
      <c r="I129" s="135"/>
      <c r="J129" s="136">
        <f>ROUND(I129*H129,2)</f>
        <v>0</v>
      </c>
      <c r="K129" s="132" t="s">
        <v>1</v>
      </c>
      <c r="L129" s="32"/>
      <c r="M129" s="137" t="s">
        <v>1</v>
      </c>
      <c r="N129" s="138" t="s">
        <v>45</v>
      </c>
      <c r="P129" s="139">
        <f>O129*H129</f>
        <v>0</v>
      </c>
      <c r="Q129" s="139">
        <v>0</v>
      </c>
      <c r="R129" s="139">
        <f>Q129*H129</f>
        <v>0</v>
      </c>
      <c r="S129" s="139">
        <v>0</v>
      </c>
      <c r="T129" s="140">
        <f>S129*H129</f>
        <v>0</v>
      </c>
      <c r="AR129" s="141" t="s">
        <v>359</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359</v>
      </c>
      <c r="BM129" s="141" t="s">
        <v>2736</v>
      </c>
    </row>
    <row r="130" spans="2:65" s="1" customFormat="1" ht="24.2" customHeight="1">
      <c r="B130" s="32"/>
      <c r="C130" s="130" t="s">
        <v>264</v>
      </c>
      <c r="D130" s="130" t="s">
        <v>249</v>
      </c>
      <c r="E130" s="131" t="s">
        <v>2737</v>
      </c>
      <c r="F130" s="132" t="s">
        <v>2738</v>
      </c>
      <c r="G130" s="133" t="s">
        <v>252</v>
      </c>
      <c r="H130" s="134">
        <v>10</v>
      </c>
      <c r="I130" s="135"/>
      <c r="J130" s="136">
        <f>ROUND(I130*H130,2)</f>
        <v>0</v>
      </c>
      <c r="K130" s="132" t="s">
        <v>1</v>
      </c>
      <c r="L130" s="32"/>
      <c r="M130" s="137" t="s">
        <v>1</v>
      </c>
      <c r="N130" s="138" t="s">
        <v>45</v>
      </c>
      <c r="P130" s="139">
        <f>O130*H130</f>
        <v>0</v>
      </c>
      <c r="Q130" s="139">
        <v>0</v>
      </c>
      <c r="R130" s="139">
        <f>Q130*H130</f>
        <v>0</v>
      </c>
      <c r="S130" s="139">
        <v>0</v>
      </c>
      <c r="T130" s="140">
        <f>S130*H130</f>
        <v>0</v>
      </c>
      <c r="AR130" s="141" t="s">
        <v>359</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359</v>
      </c>
      <c r="BM130" s="141" t="s">
        <v>2739</v>
      </c>
    </row>
    <row r="131" spans="2:65" s="1" customFormat="1" ht="21.75" customHeight="1">
      <c r="B131" s="32"/>
      <c r="C131" s="130" t="s">
        <v>269</v>
      </c>
      <c r="D131" s="130" t="s">
        <v>249</v>
      </c>
      <c r="E131" s="131" t="s">
        <v>2740</v>
      </c>
      <c r="F131" s="132" t="s">
        <v>2741</v>
      </c>
      <c r="G131" s="133" t="s">
        <v>2356</v>
      </c>
      <c r="H131" s="198"/>
      <c r="I131" s="135"/>
      <c r="J131" s="136">
        <f>ROUND(I131*H131,2)</f>
        <v>0</v>
      </c>
      <c r="K131" s="132" t="s">
        <v>1</v>
      </c>
      <c r="L131" s="32"/>
      <c r="M131" s="137" t="s">
        <v>1</v>
      </c>
      <c r="N131" s="138" t="s">
        <v>45</v>
      </c>
      <c r="P131" s="139">
        <f>O131*H131</f>
        <v>0</v>
      </c>
      <c r="Q131" s="139">
        <v>0</v>
      </c>
      <c r="R131" s="139">
        <f>Q131*H131</f>
        <v>0</v>
      </c>
      <c r="S131" s="139">
        <v>0</v>
      </c>
      <c r="T131" s="140">
        <f>S131*H131</f>
        <v>0</v>
      </c>
      <c r="AR131" s="141" t="s">
        <v>359</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359</v>
      </c>
      <c r="BM131" s="141" t="s">
        <v>2742</v>
      </c>
    </row>
    <row r="132" spans="2:65" s="10" customFormat="1" ht="22.9" customHeight="1">
      <c r="B132" s="120"/>
      <c r="D132" s="121" t="s">
        <v>79</v>
      </c>
      <c r="E132" s="155" t="s">
        <v>2659</v>
      </c>
      <c r="F132" s="155" t="s">
        <v>2743</v>
      </c>
      <c r="I132" s="123"/>
      <c r="J132" s="156">
        <f>BK132</f>
        <v>0</v>
      </c>
      <c r="L132" s="120"/>
      <c r="M132" s="125"/>
      <c r="P132" s="126">
        <f>SUM(P133:P134)</f>
        <v>0</v>
      </c>
      <c r="R132" s="126">
        <f>SUM(R133:R134)</f>
        <v>0</v>
      </c>
      <c r="T132" s="127">
        <f>SUM(T133:T134)</f>
        <v>0</v>
      </c>
      <c r="AR132" s="121" t="s">
        <v>89</v>
      </c>
      <c r="AT132" s="128" t="s">
        <v>79</v>
      </c>
      <c r="AU132" s="128" t="s">
        <v>87</v>
      </c>
      <c r="AY132" s="121" t="s">
        <v>248</v>
      </c>
      <c r="BK132" s="129">
        <f>SUM(BK133:BK134)</f>
        <v>0</v>
      </c>
    </row>
    <row r="133" spans="2:65" s="1" customFormat="1" ht="24.2" customHeight="1">
      <c r="B133" s="32"/>
      <c r="C133" s="130" t="s">
        <v>274</v>
      </c>
      <c r="D133" s="130" t="s">
        <v>249</v>
      </c>
      <c r="E133" s="131" t="s">
        <v>2744</v>
      </c>
      <c r="F133" s="132" t="s">
        <v>2745</v>
      </c>
      <c r="G133" s="133" t="s">
        <v>252</v>
      </c>
      <c r="H133" s="134">
        <v>2</v>
      </c>
      <c r="I133" s="135"/>
      <c r="J133" s="136">
        <f>ROUND(I133*H133,2)</f>
        <v>0</v>
      </c>
      <c r="K133" s="132" t="s">
        <v>1</v>
      </c>
      <c r="L133" s="32"/>
      <c r="M133" s="137" t="s">
        <v>1</v>
      </c>
      <c r="N133" s="138" t="s">
        <v>45</v>
      </c>
      <c r="P133" s="139">
        <f>O133*H133</f>
        <v>0</v>
      </c>
      <c r="Q133" s="139">
        <v>0</v>
      </c>
      <c r="R133" s="139">
        <f>Q133*H133</f>
        <v>0</v>
      </c>
      <c r="S133" s="139">
        <v>0</v>
      </c>
      <c r="T133" s="140">
        <f>S133*H133</f>
        <v>0</v>
      </c>
      <c r="AR133" s="141" t="s">
        <v>359</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359</v>
      </c>
      <c r="BM133" s="141" t="s">
        <v>2746</v>
      </c>
    </row>
    <row r="134" spans="2:65" s="1" customFormat="1" ht="21.75" customHeight="1">
      <c r="B134" s="32"/>
      <c r="C134" s="130" t="s">
        <v>278</v>
      </c>
      <c r="D134" s="130" t="s">
        <v>249</v>
      </c>
      <c r="E134" s="131" t="s">
        <v>2747</v>
      </c>
      <c r="F134" s="132" t="s">
        <v>2748</v>
      </c>
      <c r="G134" s="133" t="s">
        <v>2356</v>
      </c>
      <c r="H134" s="198"/>
      <c r="I134" s="135"/>
      <c r="J134" s="136">
        <f>ROUND(I134*H134,2)</f>
        <v>0</v>
      </c>
      <c r="K134" s="132" t="s">
        <v>1</v>
      </c>
      <c r="L134" s="32"/>
      <c r="M134" s="137" t="s">
        <v>1</v>
      </c>
      <c r="N134" s="138" t="s">
        <v>45</v>
      </c>
      <c r="P134" s="139">
        <f>O134*H134</f>
        <v>0</v>
      </c>
      <c r="Q134" s="139">
        <v>0</v>
      </c>
      <c r="R134" s="139">
        <f>Q134*H134</f>
        <v>0</v>
      </c>
      <c r="S134" s="139">
        <v>0</v>
      </c>
      <c r="T134" s="140">
        <f>S134*H134</f>
        <v>0</v>
      </c>
      <c r="AR134" s="141" t="s">
        <v>359</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359</v>
      </c>
      <c r="BM134" s="141" t="s">
        <v>2749</v>
      </c>
    </row>
    <row r="135" spans="2:65" s="10" customFormat="1" ht="22.9" customHeight="1">
      <c r="B135" s="120"/>
      <c r="D135" s="121" t="s">
        <v>79</v>
      </c>
      <c r="E135" s="155" t="s">
        <v>2670</v>
      </c>
      <c r="F135" s="155" t="s">
        <v>2750</v>
      </c>
      <c r="I135" s="123"/>
      <c r="J135" s="156">
        <f>BK135</f>
        <v>0</v>
      </c>
      <c r="L135" s="120"/>
      <c r="M135" s="125"/>
      <c r="P135" s="126">
        <f>SUM(P136:P140)</f>
        <v>0</v>
      </c>
      <c r="R135" s="126">
        <f>SUM(R136:R140)</f>
        <v>0</v>
      </c>
      <c r="T135" s="127">
        <f>SUM(T136:T140)</f>
        <v>0</v>
      </c>
      <c r="AR135" s="121" t="s">
        <v>89</v>
      </c>
      <c r="AT135" s="128" t="s">
        <v>79</v>
      </c>
      <c r="AU135" s="128" t="s">
        <v>87</v>
      </c>
      <c r="AY135" s="121" t="s">
        <v>248</v>
      </c>
      <c r="BK135" s="129">
        <f>SUM(BK136:BK140)</f>
        <v>0</v>
      </c>
    </row>
    <row r="136" spans="2:65" s="1" customFormat="1" ht="16.5" customHeight="1">
      <c r="B136" s="32"/>
      <c r="C136" s="130" t="s">
        <v>283</v>
      </c>
      <c r="D136" s="130" t="s">
        <v>249</v>
      </c>
      <c r="E136" s="131" t="s">
        <v>2751</v>
      </c>
      <c r="F136" s="132" t="s">
        <v>2752</v>
      </c>
      <c r="G136" s="133" t="s">
        <v>258</v>
      </c>
      <c r="H136" s="134">
        <v>1</v>
      </c>
      <c r="I136" s="135"/>
      <c r="J136" s="136">
        <f>ROUND(I136*H136,2)</f>
        <v>0</v>
      </c>
      <c r="K136" s="132" t="s">
        <v>1</v>
      </c>
      <c r="L136" s="32"/>
      <c r="M136" s="137" t="s">
        <v>1</v>
      </c>
      <c r="N136" s="138" t="s">
        <v>45</v>
      </c>
      <c r="P136" s="139">
        <f>O136*H136</f>
        <v>0</v>
      </c>
      <c r="Q136" s="139">
        <v>0</v>
      </c>
      <c r="R136" s="139">
        <f>Q136*H136</f>
        <v>0</v>
      </c>
      <c r="S136" s="139">
        <v>0</v>
      </c>
      <c r="T136" s="140">
        <f>S136*H136</f>
        <v>0</v>
      </c>
      <c r="AR136" s="141" t="s">
        <v>359</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359</v>
      </c>
      <c r="BM136" s="141" t="s">
        <v>2753</v>
      </c>
    </row>
    <row r="137" spans="2:65" s="1" customFormat="1" ht="16.5" customHeight="1">
      <c r="B137" s="32"/>
      <c r="C137" s="130" t="s">
        <v>288</v>
      </c>
      <c r="D137" s="130" t="s">
        <v>249</v>
      </c>
      <c r="E137" s="131" t="s">
        <v>2754</v>
      </c>
      <c r="F137" s="132" t="s">
        <v>2755</v>
      </c>
      <c r="G137" s="133" t="s">
        <v>258</v>
      </c>
      <c r="H137" s="134">
        <v>1</v>
      </c>
      <c r="I137" s="135"/>
      <c r="J137" s="136">
        <f>ROUND(I137*H137,2)</f>
        <v>0</v>
      </c>
      <c r="K137" s="132" t="s">
        <v>1</v>
      </c>
      <c r="L137" s="32"/>
      <c r="M137" s="137" t="s">
        <v>1</v>
      </c>
      <c r="N137" s="138" t="s">
        <v>45</v>
      </c>
      <c r="P137" s="139">
        <f>O137*H137</f>
        <v>0</v>
      </c>
      <c r="Q137" s="139">
        <v>0</v>
      </c>
      <c r="R137" s="139">
        <f>Q137*H137</f>
        <v>0</v>
      </c>
      <c r="S137" s="139">
        <v>0</v>
      </c>
      <c r="T137" s="140">
        <f>S137*H137</f>
        <v>0</v>
      </c>
      <c r="AR137" s="141" t="s">
        <v>359</v>
      </c>
      <c r="AT137" s="141" t="s">
        <v>249</v>
      </c>
      <c r="AU137" s="141" t="s">
        <v>89</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359</v>
      </c>
      <c r="BM137" s="141" t="s">
        <v>2756</v>
      </c>
    </row>
    <row r="138" spans="2:65" s="1" customFormat="1" ht="16.5" customHeight="1">
      <c r="B138" s="32"/>
      <c r="C138" s="130" t="s">
        <v>336</v>
      </c>
      <c r="D138" s="130" t="s">
        <v>249</v>
      </c>
      <c r="E138" s="131" t="s">
        <v>2757</v>
      </c>
      <c r="F138" s="132" t="s">
        <v>2758</v>
      </c>
      <c r="G138" s="133" t="s">
        <v>258</v>
      </c>
      <c r="H138" s="134">
        <v>1</v>
      </c>
      <c r="I138" s="135"/>
      <c r="J138" s="136">
        <f>ROUND(I138*H138,2)</f>
        <v>0</v>
      </c>
      <c r="K138" s="132" t="s">
        <v>1</v>
      </c>
      <c r="L138" s="32"/>
      <c r="M138" s="137" t="s">
        <v>1</v>
      </c>
      <c r="N138" s="138" t="s">
        <v>45</v>
      </c>
      <c r="P138" s="139">
        <f>O138*H138</f>
        <v>0</v>
      </c>
      <c r="Q138" s="139">
        <v>0</v>
      </c>
      <c r="R138" s="139">
        <f>Q138*H138</f>
        <v>0</v>
      </c>
      <c r="S138" s="139">
        <v>0</v>
      </c>
      <c r="T138" s="140">
        <f>S138*H138</f>
        <v>0</v>
      </c>
      <c r="AR138" s="141" t="s">
        <v>359</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359</v>
      </c>
      <c r="BM138" s="141" t="s">
        <v>2759</v>
      </c>
    </row>
    <row r="139" spans="2:65" s="1" customFormat="1" ht="16.5" customHeight="1">
      <c r="B139" s="32"/>
      <c r="C139" s="130" t="s">
        <v>340</v>
      </c>
      <c r="D139" s="130" t="s">
        <v>249</v>
      </c>
      <c r="E139" s="131" t="s">
        <v>2760</v>
      </c>
      <c r="F139" s="132" t="s">
        <v>2761</v>
      </c>
      <c r="G139" s="133" t="s">
        <v>258</v>
      </c>
      <c r="H139" s="134">
        <v>1</v>
      </c>
      <c r="I139" s="135"/>
      <c r="J139" s="136">
        <f>ROUND(I139*H139,2)</f>
        <v>0</v>
      </c>
      <c r="K139" s="132" t="s">
        <v>1</v>
      </c>
      <c r="L139" s="32"/>
      <c r="M139" s="137" t="s">
        <v>1</v>
      </c>
      <c r="N139" s="138" t="s">
        <v>45</v>
      </c>
      <c r="P139" s="139">
        <f>O139*H139</f>
        <v>0</v>
      </c>
      <c r="Q139" s="139">
        <v>0</v>
      </c>
      <c r="R139" s="139">
        <f>Q139*H139</f>
        <v>0</v>
      </c>
      <c r="S139" s="139">
        <v>0</v>
      </c>
      <c r="T139" s="140">
        <f>S139*H139</f>
        <v>0</v>
      </c>
      <c r="AR139" s="141" t="s">
        <v>359</v>
      </c>
      <c r="AT139" s="141" t="s">
        <v>249</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359</v>
      </c>
      <c r="BM139" s="141" t="s">
        <v>2762</v>
      </c>
    </row>
    <row r="140" spans="2:65" s="1" customFormat="1" ht="39">
      <c r="B140" s="32"/>
      <c r="D140" s="143" t="s">
        <v>255</v>
      </c>
      <c r="F140" s="144" t="s">
        <v>1693</v>
      </c>
      <c r="I140" s="145"/>
      <c r="L140" s="32"/>
      <c r="M140" s="148"/>
      <c r="N140" s="149"/>
      <c r="O140" s="149"/>
      <c r="P140" s="149"/>
      <c r="Q140" s="149"/>
      <c r="R140" s="149"/>
      <c r="S140" s="149"/>
      <c r="T140" s="150"/>
      <c r="AT140" s="17" t="s">
        <v>255</v>
      </c>
      <c r="AU140" s="17" t="s">
        <v>89</v>
      </c>
    </row>
    <row r="141" spans="2:65" s="1" customFormat="1" ht="6.95" customHeight="1">
      <c r="B141" s="44"/>
      <c r="C141" s="45"/>
      <c r="D141" s="45"/>
      <c r="E141" s="45"/>
      <c r="F141" s="45"/>
      <c r="G141" s="45"/>
      <c r="H141" s="45"/>
      <c r="I141" s="45"/>
      <c r="J141" s="45"/>
      <c r="K141" s="45"/>
      <c r="L141" s="32"/>
    </row>
  </sheetData>
  <sheetProtection algorithmName="SHA-512" hashValue="/vn5lye5KPiBtiahk/l/2yzA9VsuCFqfl9exyhmDTs7absAplICJIi68hSEaaoJhnNI0WStMKZpgatvo4QPeMw==" saltValue="N4Ces3kSmz+O0Saz4YboqbDL9I+KMpNsyUlmpaNpqVVgovSesV9RNA8p7J9yC6uCl10IcPJQ+tH5L51hOQfarQ==" spinCount="100000" sheet="1" objects="1" scenarios="1" formatColumns="0" formatRows="0" autoFilter="0"/>
  <autoFilter ref="C123:K140" xr:uid="{00000000-0009-0000-0000-00000D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5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146</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1633</v>
      </c>
      <c r="F9" s="251"/>
      <c r="G9" s="251"/>
      <c r="H9" s="251"/>
      <c r="L9" s="32"/>
    </row>
    <row r="10" spans="2:46" s="1" customFormat="1" ht="12" customHeight="1">
      <c r="B10" s="32"/>
      <c r="D10" s="27" t="s">
        <v>224</v>
      </c>
      <c r="L10" s="32"/>
    </row>
    <row r="11" spans="2:46" s="1" customFormat="1" ht="16.5" customHeight="1">
      <c r="B11" s="32"/>
      <c r="E11" s="230" t="s">
        <v>2763</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2764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ROUND((SUM(BE125:BE154)),  2)</f>
        <v>0</v>
      </c>
      <c r="I35" s="96">
        <v>0.21</v>
      </c>
      <c r="J35" s="86">
        <f>ROUND(((SUM(BE125:BE154))*I35),  2)</f>
        <v>0</v>
      </c>
      <c r="L35" s="32"/>
    </row>
    <row r="36" spans="2:12" s="1" customFormat="1" ht="14.45" customHeight="1">
      <c r="B36" s="32"/>
      <c r="E36" s="27" t="s">
        <v>46</v>
      </c>
      <c r="F36" s="86">
        <f>ROUND((SUM(BF125:BF154)),  2)</f>
        <v>0</v>
      </c>
      <c r="I36" s="96">
        <v>0.12</v>
      </c>
      <c r="J36" s="86">
        <f>ROUND(((SUM(BF125:BF154))*I36),  2)</f>
        <v>0</v>
      </c>
      <c r="L36" s="32"/>
    </row>
    <row r="37" spans="2:12" s="1" customFormat="1" ht="14.45" hidden="1" customHeight="1">
      <c r="B37" s="32"/>
      <c r="E37" s="27" t="s">
        <v>47</v>
      </c>
      <c r="F37" s="86">
        <f>ROUND((SUM(BG125:BG154)),  2)</f>
        <v>0</v>
      </c>
      <c r="I37" s="96">
        <v>0.21</v>
      </c>
      <c r="J37" s="86">
        <f>0</f>
        <v>0</v>
      </c>
      <c r="L37" s="32"/>
    </row>
    <row r="38" spans="2:12" s="1" customFormat="1" ht="14.45" hidden="1" customHeight="1">
      <c r="B38" s="32"/>
      <c r="E38" s="27" t="s">
        <v>48</v>
      </c>
      <c r="F38" s="86">
        <f>ROUND((SUM(BH125:BH154)),  2)</f>
        <v>0</v>
      </c>
      <c r="I38" s="96">
        <v>0.12</v>
      </c>
      <c r="J38" s="86">
        <f>0</f>
        <v>0</v>
      </c>
      <c r="L38" s="32"/>
    </row>
    <row r="39" spans="2:12" s="1" customFormat="1" ht="14.45" hidden="1" customHeight="1">
      <c r="B39" s="32"/>
      <c r="E39" s="27" t="s">
        <v>49</v>
      </c>
      <c r="F39" s="86">
        <f>ROUND((SUM(BI125:BI154)),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1633</v>
      </c>
      <c r="F87" s="251"/>
      <c r="G87" s="251"/>
      <c r="H87" s="251"/>
      <c r="L87" s="32"/>
    </row>
    <row r="88" spans="2:12" s="1" customFormat="1" ht="12" customHeight="1">
      <c r="B88" s="32"/>
      <c r="C88" s="27" t="s">
        <v>224</v>
      </c>
      <c r="L88" s="32"/>
    </row>
    <row r="89" spans="2:12" s="1" customFormat="1" ht="16.5" customHeight="1">
      <c r="B89" s="32"/>
      <c r="E89" s="230" t="str">
        <f>E11</f>
        <v>D.1.403.6 - ZTI</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Petr Zdeněk</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J125</f>
        <v>0</v>
      </c>
      <c r="L98" s="32"/>
      <c r="AU98" s="17" t="s">
        <v>231</v>
      </c>
    </row>
    <row r="99" spans="2:47" s="8" customFormat="1" ht="24.95" customHeight="1">
      <c r="B99" s="108"/>
      <c r="D99" s="109" t="s">
        <v>2765</v>
      </c>
      <c r="E99" s="110"/>
      <c r="F99" s="110"/>
      <c r="G99" s="110"/>
      <c r="H99" s="110"/>
      <c r="I99" s="110"/>
      <c r="J99" s="111">
        <f>J126</f>
        <v>0</v>
      </c>
      <c r="L99" s="108"/>
    </row>
    <row r="100" spans="2:47" s="11" customFormat="1" ht="19.899999999999999" customHeight="1">
      <c r="B100" s="151"/>
      <c r="D100" s="152" t="s">
        <v>2766</v>
      </c>
      <c r="E100" s="153"/>
      <c r="F100" s="153"/>
      <c r="G100" s="153"/>
      <c r="H100" s="153"/>
      <c r="I100" s="153"/>
      <c r="J100" s="154">
        <f>J127</f>
        <v>0</v>
      </c>
      <c r="L100" s="151"/>
    </row>
    <row r="101" spans="2:47" s="11" customFormat="1" ht="19.899999999999999" customHeight="1">
      <c r="B101" s="151"/>
      <c r="D101" s="152" t="s">
        <v>2767</v>
      </c>
      <c r="E101" s="153"/>
      <c r="F101" s="153"/>
      <c r="G101" s="153"/>
      <c r="H101" s="153"/>
      <c r="I101" s="153"/>
      <c r="J101" s="154">
        <f>J138</f>
        <v>0</v>
      </c>
      <c r="L101" s="151"/>
    </row>
    <row r="102" spans="2:47" s="11" customFormat="1" ht="19.899999999999999" customHeight="1">
      <c r="B102" s="151"/>
      <c r="D102" s="152" t="s">
        <v>2768</v>
      </c>
      <c r="E102" s="153"/>
      <c r="F102" s="153"/>
      <c r="G102" s="153"/>
      <c r="H102" s="153"/>
      <c r="I102" s="153"/>
      <c r="J102" s="154">
        <f>J144</f>
        <v>0</v>
      </c>
      <c r="L102" s="151"/>
    </row>
    <row r="103" spans="2:47" s="11" customFormat="1" ht="19.899999999999999" customHeight="1">
      <c r="B103" s="151"/>
      <c r="D103" s="152" t="s">
        <v>2769</v>
      </c>
      <c r="E103" s="153"/>
      <c r="F103" s="153"/>
      <c r="G103" s="153"/>
      <c r="H103" s="153"/>
      <c r="I103" s="153"/>
      <c r="J103" s="154">
        <f>J151</f>
        <v>0</v>
      </c>
      <c r="L103" s="151"/>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233</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2" t="str">
        <f>E7</f>
        <v>MLADÁ BOLESLAV ČOV II - REKONSTRUKCE</v>
      </c>
      <c r="F113" s="253"/>
      <c r="G113" s="253"/>
      <c r="H113" s="253"/>
      <c r="L113" s="32"/>
    </row>
    <row r="114" spans="2:65" ht="12" customHeight="1">
      <c r="B114" s="20"/>
      <c r="C114" s="27" t="s">
        <v>222</v>
      </c>
      <c r="L114" s="20"/>
    </row>
    <row r="115" spans="2:65" s="1" customFormat="1" ht="16.5" customHeight="1">
      <c r="B115" s="32"/>
      <c r="E115" s="252" t="s">
        <v>1633</v>
      </c>
      <c r="F115" s="251"/>
      <c r="G115" s="251"/>
      <c r="H115" s="251"/>
      <c r="L115" s="32"/>
    </row>
    <row r="116" spans="2:65" s="1" customFormat="1" ht="12" customHeight="1">
      <c r="B116" s="32"/>
      <c r="C116" s="27" t="s">
        <v>224</v>
      </c>
      <c r="L116" s="32"/>
    </row>
    <row r="117" spans="2:65" s="1" customFormat="1" ht="16.5" customHeight="1">
      <c r="B117" s="32"/>
      <c r="E117" s="230" t="str">
        <f>E11</f>
        <v>D.1.403.6 - ZTI</v>
      </c>
      <c r="F117" s="251"/>
      <c r="G117" s="251"/>
      <c r="H117" s="251"/>
      <c r="L117" s="32"/>
    </row>
    <row r="118" spans="2:65" s="1" customFormat="1" ht="6.95" customHeight="1">
      <c r="B118" s="32"/>
      <c r="L118" s="32"/>
    </row>
    <row r="119" spans="2:65" s="1" customFormat="1" ht="12" customHeight="1">
      <c r="B119" s="32"/>
      <c r="C119" s="27" t="s">
        <v>20</v>
      </c>
      <c r="F119" s="25" t="str">
        <f>F14</f>
        <v>Mladá Boleslav</v>
      </c>
      <c r="I119" s="27" t="s">
        <v>22</v>
      </c>
      <c r="J119" s="52" t="str">
        <f>IF(J14="","",J14)</f>
        <v>30. 10. 2024</v>
      </c>
      <c r="L119" s="32"/>
    </row>
    <row r="120" spans="2:65" s="1" customFormat="1" ht="6.95" customHeight="1">
      <c r="B120" s="32"/>
      <c r="L120" s="32"/>
    </row>
    <row r="121" spans="2:65" s="1" customFormat="1" ht="40.15" customHeight="1">
      <c r="B121" s="32"/>
      <c r="C121" s="27" t="s">
        <v>24</v>
      </c>
      <c r="F121" s="25" t="str">
        <f>E17</f>
        <v>VaK Mladá Boleslav a.s., Čechova 1151, Ml.Boleslav</v>
      </c>
      <c r="I121" s="27" t="s">
        <v>32</v>
      </c>
      <c r="J121" s="30" t="str">
        <f>E23</f>
        <v>Aquaprocon s.r.o. divize Praha, Dukelských hrdinů</v>
      </c>
      <c r="L121" s="32"/>
    </row>
    <row r="122" spans="2:65" s="1" customFormat="1" ht="15.2" customHeight="1">
      <c r="B122" s="32"/>
      <c r="C122" s="27" t="s">
        <v>30</v>
      </c>
      <c r="F122" s="25" t="str">
        <f>IF(E20="","",E20)</f>
        <v>Vyplň údaj</v>
      </c>
      <c r="I122" s="27" t="s">
        <v>37</v>
      </c>
      <c r="J122" s="30" t="str">
        <f>E26</f>
        <v>ing. Petr Zdeněk</v>
      </c>
      <c r="L122" s="32"/>
    </row>
    <row r="123" spans="2:65" s="1" customFormat="1" ht="10.35" customHeight="1">
      <c r="B123" s="32"/>
      <c r="L123" s="32"/>
    </row>
    <row r="124" spans="2:65" s="9" customFormat="1" ht="29.25" customHeight="1">
      <c r="B124" s="112"/>
      <c r="C124" s="113" t="s">
        <v>234</v>
      </c>
      <c r="D124" s="114" t="s">
        <v>65</v>
      </c>
      <c r="E124" s="114" t="s">
        <v>61</v>
      </c>
      <c r="F124" s="114" t="s">
        <v>62</v>
      </c>
      <c r="G124" s="114" t="s">
        <v>235</v>
      </c>
      <c r="H124" s="114" t="s">
        <v>236</v>
      </c>
      <c r="I124" s="114" t="s">
        <v>237</v>
      </c>
      <c r="J124" s="114" t="s">
        <v>229</v>
      </c>
      <c r="K124" s="115" t="s">
        <v>238</v>
      </c>
      <c r="L124" s="112"/>
      <c r="M124" s="59" t="s">
        <v>1</v>
      </c>
      <c r="N124" s="60" t="s">
        <v>44</v>
      </c>
      <c r="O124" s="60" t="s">
        <v>239</v>
      </c>
      <c r="P124" s="60" t="s">
        <v>240</v>
      </c>
      <c r="Q124" s="60" t="s">
        <v>241</v>
      </c>
      <c r="R124" s="60" t="s">
        <v>242</v>
      </c>
      <c r="S124" s="60" t="s">
        <v>243</v>
      </c>
      <c r="T124" s="61" t="s">
        <v>244</v>
      </c>
    </row>
    <row r="125" spans="2:65" s="1" customFormat="1" ht="22.9" customHeight="1">
      <c r="B125" s="32"/>
      <c r="C125" s="64" t="s">
        <v>245</v>
      </c>
      <c r="J125" s="116">
        <f>BK125</f>
        <v>0</v>
      </c>
      <c r="L125" s="32"/>
      <c r="M125" s="62"/>
      <c r="N125" s="53"/>
      <c r="O125" s="53"/>
      <c r="P125" s="117">
        <f>P126</f>
        <v>0</v>
      </c>
      <c r="Q125" s="53"/>
      <c r="R125" s="117">
        <f>R126</f>
        <v>0</v>
      </c>
      <c r="S125" s="53"/>
      <c r="T125" s="118">
        <f>T126</f>
        <v>0</v>
      </c>
      <c r="AT125" s="17" t="s">
        <v>79</v>
      </c>
      <c r="AU125" s="17" t="s">
        <v>231</v>
      </c>
      <c r="BK125" s="119">
        <f>BK126</f>
        <v>0</v>
      </c>
    </row>
    <row r="126" spans="2:65" s="10" customFormat="1" ht="25.9" customHeight="1">
      <c r="B126" s="120"/>
      <c r="D126" s="121" t="s">
        <v>79</v>
      </c>
      <c r="E126" s="122" t="s">
        <v>1384</v>
      </c>
      <c r="F126" s="122" t="s">
        <v>145</v>
      </c>
      <c r="I126" s="123"/>
      <c r="J126" s="124">
        <f>BK126</f>
        <v>0</v>
      </c>
      <c r="L126" s="120"/>
      <c r="M126" s="125"/>
      <c r="P126" s="126">
        <f>P127+P138+P144+P151</f>
        <v>0</v>
      </c>
      <c r="R126" s="126">
        <f>R127+R138+R144+R151</f>
        <v>0</v>
      </c>
      <c r="T126" s="127">
        <f>T127+T138+T144+T151</f>
        <v>0</v>
      </c>
      <c r="AR126" s="121" t="s">
        <v>89</v>
      </c>
      <c r="AT126" s="128" t="s">
        <v>79</v>
      </c>
      <c r="AU126" s="128" t="s">
        <v>80</v>
      </c>
      <c r="AY126" s="121" t="s">
        <v>248</v>
      </c>
      <c r="BK126" s="129">
        <f>BK127+BK138+BK144+BK151</f>
        <v>0</v>
      </c>
    </row>
    <row r="127" spans="2:65" s="10" customFormat="1" ht="22.9" customHeight="1">
      <c r="B127" s="120"/>
      <c r="D127" s="121" t="s">
        <v>79</v>
      </c>
      <c r="E127" s="155" t="s">
        <v>2659</v>
      </c>
      <c r="F127" s="155" t="s">
        <v>2770</v>
      </c>
      <c r="I127" s="123"/>
      <c r="J127" s="156">
        <f>BK127</f>
        <v>0</v>
      </c>
      <c r="L127" s="120"/>
      <c r="M127" s="125"/>
      <c r="P127" s="126">
        <f>SUM(P128:P137)</f>
        <v>0</v>
      </c>
      <c r="R127" s="126">
        <f>SUM(R128:R137)</f>
        <v>0</v>
      </c>
      <c r="T127" s="127">
        <f>SUM(T128:T137)</f>
        <v>0</v>
      </c>
      <c r="AR127" s="121" t="s">
        <v>89</v>
      </c>
      <c r="AT127" s="128" t="s">
        <v>79</v>
      </c>
      <c r="AU127" s="128" t="s">
        <v>87</v>
      </c>
      <c r="AY127" s="121" t="s">
        <v>248</v>
      </c>
      <c r="BK127" s="129">
        <f>SUM(BK128:BK137)</f>
        <v>0</v>
      </c>
    </row>
    <row r="128" spans="2:65" s="1" customFormat="1" ht="24.2" customHeight="1">
      <c r="B128" s="32"/>
      <c r="C128" s="188" t="s">
        <v>87</v>
      </c>
      <c r="D128" s="188" t="s">
        <v>301</v>
      </c>
      <c r="E128" s="189" t="s">
        <v>2771</v>
      </c>
      <c r="F128" s="190" t="s">
        <v>2772</v>
      </c>
      <c r="G128" s="191" t="s">
        <v>528</v>
      </c>
      <c r="H128" s="192">
        <v>25</v>
      </c>
      <c r="I128" s="193"/>
      <c r="J128" s="194">
        <f>ROUND(I128*H128,2)</f>
        <v>0</v>
      </c>
      <c r="K128" s="190" t="s">
        <v>1</v>
      </c>
      <c r="L128" s="195"/>
      <c r="M128" s="196" t="s">
        <v>1</v>
      </c>
      <c r="N128" s="197" t="s">
        <v>45</v>
      </c>
      <c r="P128" s="139">
        <f>O128*H128</f>
        <v>0</v>
      </c>
      <c r="Q128" s="139">
        <v>0</v>
      </c>
      <c r="R128" s="139">
        <f>Q128*H128</f>
        <v>0</v>
      </c>
      <c r="S128" s="139">
        <v>0</v>
      </c>
      <c r="T128" s="140">
        <f>S128*H128</f>
        <v>0</v>
      </c>
      <c r="AR128" s="141" t="s">
        <v>424</v>
      </c>
      <c r="AT128" s="141" t="s">
        <v>301</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359</v>
      </c>
      <c r="BM128" s="141" t="s">
        <v>2773</v>
      </c>
    </row>
    <row r="129" spans="2:65" s="1" customFormat="1" ht="107.25">
      <c r="B129" s="32"/>
      <c r="D129" s="143" t="s">
        <v>255</v>
      </c>
      <c r="F129" s="144" t="s">
        <v>2774</v>
      </c>
      <c r="I129" s="145"/>
      <c r="L129" s="32"/>
      <c r="M129" s="146"/>
      <c r="T129" s="56"/>
      <c r="AT129" s="17" t="s">
        <v>255</v>
      </c>
      <c r="AU129" s="17" t="s">
        <v>89</v>
      </c>
    </row>
    <row r="130" spans="2:65" s="1" customFormat="1" ht="24.2" customHeight="1">
      <c r="B130" s="32"/>
      <c r="C130" s="130" t="s">
        <v>89</v>
      </c>
      <c r="D130" s="130" t="s">
        <v>249</v>
      </c>
      <c r="E130" s="131" t="s">
        <v>2775</v>
      </c>
      <c r="F130" s="132" t="s">
        <v>2776</v>
      </c>
      <c r="G130" s="133" t="s">
        <v>258</v>
      </c>
      <c r="H130" s="134">
        <v>1</v>
      </c>
      <c r="I130" s="135"/>
      <c r="J130" s="136">
        <f t="shared" ref="J130:J137" si="0">ROUND(I130*H130,2)</f>
        <v>0</v>
      </c>
      <c r="K130" s="132" t="s">
        <v>1</v>
      </c>
      <c r="L130" s="32"/>
      <c r="M130" s="137" t="s">
        <v>1</v>
      </c>
      <c r="N130" s="138" t="s">
        <v>45</v>
      </c>
      <c r="P130" s="139">
        <f t="shared" ref="P130:P137" si="1">O130*H130</f>
        <v>0</v>
      </c>
      <c r="Q130" s="139">
        <v>0</v>
      </c>
      <c r="R130" s="139">
        <f t="shared" ref="R130:R137" si="2">Q130*H130</f>
        <v>0</v>
      </c>
      <c r="S130" s="139">
        <v>0</v>
      </c>
      <c r="T130" s="140">
        <f t="shared" ref="T130:T137" si="3">S130*H130</f>
        <v>0</v>
      </c>
      <c r="AR130" s="141" t="s">
        <v>359</v>
      </c>
      <c r="AT130" s="141" t="s">
        <v>249</v>
      </c>
      <c r="AU130" s="141" t="s">
        <v>89</v>
      </c>
      <c r="AY130" s="17" t="s">
        <v>248</v>
      </c>
      <c r="BE130" s="142">
        <f t="shared" ref="BE130:BE137" si="4">IF(N130="základní",J130,0)</f>
        <v>0</v>
      </c>
      <c r="BF130" s="142">
        <f t="shared" ref="BF130:BF137" si="5">IF(N130="snížená",J130,0)</f>
        <v>0</v>
      </c>
      <c r="BG130" s="142">
        <f t="shared" ref="BG130:BG137" si="6">IF(N130="zákl. přenesená",J130,0)</f>
        <v>0</v>
      </c>
      <c r="BH130" s="142">
        <f t="shared" ref="BH130:BH137" si="7">IF(N130="sníž. přenesená",J130,0)</f>
        <v>0</v>
      </c>
      <c r="BI130" s="142">
        <f t="shared" ref="BI130:BI137" si="8">IF(N130="nulová",J130,0)</f>
        <v>0</v>
      </c>
      <c r="BJ130" s="17" t="s">
        <v>87</v>
      </c>
      <c r="BK130" s="142">
        <f t="shared" ref="BK130:BK137" si="9">ROUND(I130*H130,2)</f>
        <v>0</v>
      </c>
      <c r="BL130" s="17" t="s">
        <v>359</v>
      </c>
      <c r="BM130" s="141" t="s">
        <v>2777</v>
      </c>
    </row>
    <row r="131" spans="2:65" s="1" customFormat="1" ht="16.5" customHeight="1">
      <c r="B131" s="32"/>
      <c r="C131" s="130" t="s">
        <v>247</v>
      </c>
      <c r="D131" s="130" t="s">
        <v>249</v>
      </c>
      <c r="E131" s="131" t="s">
        <v>2778</v>
      </c>
      <c r="F131" s="132" t="s">
        <v>2779</v>
      </c>
      <c r="G131" s="133" t="s">
        <v>528</v>
      </c>
      <c r="H131" s="134">
        <v>25</v>
      </c>
      <c r="I131" s="135"/>
      <c r="J131" s="136">
        <f t="shared" si="0"/>
        <v>0</v>
      </c>
      <c r="K131" s="132" t="s">
        <v>1</v>
      </c>
      <c r="L131" s="32"/>
      <c r="M131" s="137" t="s">
        <v>1</v>
      </c>
      <c r="N131" s="138" t="s">
        <v>45</v>
      </c>
      <c r="P131" s="139">
        <f t="shared" si="1"/>
        <v>0</v>
      </c>
      <c r="Q131" s="139">
        <v>0</v>
      </c>
      <c r="R131" s="139">
        <f t="shared" si="2"/>
        <v>0</v>
      </c>
      <c r="S131" s="139">
        <v>0</v>
      </c>
      <c r="T131" s="140">
        <f t="shared" si="3"/>
        <v>0</v>
      </c>
      <c r="AR131" s="141" t="s">
        <v>359</v>
      </c>
      <c r="AT131" s="141" t="s">
        <v>249</v>
      </c>
      <c r="AU131" s="141" t="s">
        <v>89</v>
      </c>
      <c r="AY131" s="17" t="s">
        <v>248</v>
      </c>
      <c r="BE131" s="142">
        <f t="shared" si="4"/>
        <v>0</v>
      </c>
      <c r="BF131" s="142">
        <f t="shared" si="5"/>
        <v>0</v>
      </c>
      <c r="BG131" s="142">
        <f t="shared" si="6"/>
        <v>0</v>
      </c>
      <c r="BH131" s="142">
        <f t="shared" si="7"/>
        <v>0</v>
      </c>
      <c r="BI131" s="142">
        <f t="shared" si="8"/>
        <v>0</v>
      </c>
      <c r="BJ131" s="17" t="s">
        <v>87</v>
      </c>
      <c r="BK131" s="142">
        <f t="shared" si="9"/>
        <v>0</v>
      </c>
      <c r="BL131" s="17" t="s">
        <v>359</v>
      </c>
      <c r="BM131" s="141" t="s">
        <v>2780</v>
      </c>
    </row>
    <row r="132" spans="2:65" s="1" customFormat="1" ht="16.5" customHeight="1">
      <c r="B132" s="32"/>
      <c r="C132" s="130" t="s">
        <v>264</v>
      </c>
      <c r="D132" s="130" t="s">
        <v>249</v>
      </c>
      <c r="E132" s="131" t="s">
        <v>2781</v>
      </c>
      <c r="F132" s="132" t="s">
        <v>2782</v>
      </c>
      <c r="G132" s="133" t="s">
        <v>252</v>
      </c>
      <c r="H132" s="134">
        <v>5</v>
      </c>
      <c r="I132" s="135"/>
      <c r="J132" s="136">
        <f t="shared" si="0"/>
        <v>0</v>
      </c>
      <c r="K132" s="132" t="s">
        <v>1</v>
      </c>
      <c r="L132" s="32"/>
      <c r="M132" s="137" t="s">
        <v>1</v>
      </c>
      <c r="N132" s="138" t="s">
        <v>45</v>
      </c>
      <c r="P132" s="139">
        <f t="shared" si="1"/>
        <v>0</v>
      </c>
      <c r="Q132" s="139">
        <v>0</v>
      </c>
      <c r="R132" s="139">
        <f t="shared" si="2"/>
        <v>0</v>
      </c>
      <c r="S132" s="139">
        <v>0</v>
      </c>
      <c r="T132" s="140">
        <f t="shared" si="3"/>
        <v>0</v>
      </c>
      <c r="AR132" s="141" t="s">
        <v>359</v>
      </c>
      <c r="AT132" s="141" t="s">
        <v>249</v>
      </c>
      <c r="AU132" s="141" t="s">
        <v>89</v>
      </c>
      <c r="AY132" s="17" t="s">
        <v>248</v>
      </c>
      <c r="BE132" s="142">
        <f t="shared" si="4"/>
        <v>0</v>
      </c>
      <c r="BF132" s="142">
        <f t="shared" si="5"/>
        <v>0</v>
      </c>
      <c r="BG132" s="142">
        <f t="shared" si="6"/>
        <v>0</v>
      </c>
      <c r="BH132" s="142">
        <f t="shared" si="7"/>
        <v>0</v>
      </c>
      <c r="BI132" s="142">
        <f t="shared" si="8"/>
        <v>0</v>
      </c>
      <c r="BJ132" s="17" t="s">
        <v>87</v>
      </c>
      <c r="BK132" s="142">
        <f t="shared" si="9"/>
        <v>0</v>
      </c>
      <c r="BL132" s="17" t="s">
        <v>359</v>
      </c>
      <c r="BM132" s="141" t="s">
        <v>2783</v>
      </c>
    </row>
    <row r="133" spans="2:65" s="1" customFormat="1" ht="16.5" customHeight="1">
      <c r="B133" s="32"/>
      <c r="C133" s="130" t="s">
        <v>269</v>
      </c>
      <c r="D133" s="130" t="s">
        <v>249</v>
      </c>
      <c r="E133" s="131" t="s">
        <v>2784</v>
      </c>
      <c r="F133" s="132" t="s">
        <v>2785</v>
      </c>
      <c r="G133" s="133" t="s">
        <v>528</v>
      </c>
      <c r="H133" s="134">
        <v>25</v>
      </c>
      <c r="I133" s="135"/>
      <c r="J133" s="136">
        <f t="shared" si="0"/>
        <v>0</v>
      </c>
      <c r="K133" s="132" t="s">
        <v>1</v>
      </c>
      <c r="L133" s="32"/>
      <c r="M133" s="137" t="s">
        <v>1</v>
      </c>
      <c r="N133" s="138" t="s">
        <v>45</v>
      </c>
      <c r="P133" s="139">
        <f t="shared" si="1"/>
        <v>0</v>
      </c>
      <c r="Q133" s="139">
        <v>0</v>
      </c>
      <c r="R133" s="139">
        <f t="shared" si="2"/>
        <v>0</v>
      </c>
      <c r="S133" s="139">
        <v>0</v>
      </c>
      <c r="T133" s="140">
        <f t="shared" si="3"/>
        <v>0</v>
      </c>
      <c r="AR133" s="141" t="s">
        <v>359</v>
      </c>
      <c r="AT133" s="141" t="s">
        <v>249</v>
      </c>
      <c r="AU133" s="141" t="s">
        <v>89</v>
      </c>
      <c r="AY133" s="17" t="s">
        <v>248</v>
      </c>
      <c r="BE133" s="142">
        <f t="shared" si="4"/>
        <v>0</v>
      </c>
      <c r="BF133" s="142">
        <f t="shared" si="5"/>
        <v>0</v>
      </c>
      <c r="BG133" s="142">
        <f t="shared" si="6"/>
        <v>0</v>
      </c>
      <c r="BH133" s="142">
        <f t="shared" si="7"/>
        <v>0</v>
      </c>
      <c r="BI133" s="142">
        <f t="shared" si="8"/>
        <v>0</v>
      </c>
      <c r="BJ133" s="17" t="s">
        <v>87</v>
      </c>
      <c r="BK133" s="142">
        <f t="shared" si="9"/>
        <v>0</v>
      </c>
      <c r="BL133" s="17" t="s">
        <v>359</v>
      </c>
      <c r="BM133" s="141" t="s">
        <v>2786</v>
      </c>
    </row>
    <row r="134" spans="2:65" s="1" customFormat="1" ht="16.5" customHeight="1">
      <c r="B134" s="32"/>
      <c r="C134" s="130" t="s">
        <v>274</v>
      </c>
      <c r="D134" s="130" t="s">
        <v>249</v>
      </c>
      <c r="E134" s="131" t="s">
        <v>2787</v>
      </c>
      <c r="F134" s="132" t="s">
        <v>2788</v>
      </c>
      <c r="G134" s="133" t="s">
        <v>528</v>
      </c>
      <c r="H134" s="134">
        <v>25</v>
      </c>
      <c r="I134" s="135"/>
      <c r="J134" s="136">
        <f t="shared" si="0"/>
        <v>0</v>
      </c>
      <c r="K134" s="132" t="s">
        <v>1</v>
      </c>
      <c r="L134" s="32"/>
      <c r="M134" s="137" t="s">
        <v>1</v>
      </c>
      <c r="N134" s="138" t="s">
        <v>45</v>
      </c>
      <c r="P134" s="139">
        <f t="shared" si="1"/>
        <v>0</v>
      </c>
      <c r="Q134" s="139">
        <v>0</v>
      </c>
      <c r="R134" s="139">
        <f t="shared" si="2"/>
        <v>0</v>
      </c>
      <c r="S134" s="139">
        <v>0</v>
      </c>
      <c r="T134" s="140">
        <f t="shared" si="3"/>
        <v>0</v>
      </c>
      <c r="AR134" s="141" t="s">
        <v>359</v>
      </c>
      <c r="AT134" s="141" t="s">
        <v>249</v>
      </c>
      <c r="AU134" s="141" t="s">
        <v>89</v>
      </c>
      <c r="AY134" s="17" t="s">
        <v>248</v>
      </c>
      <c r="BE134" s="142">
        <f t="shared" si="4"/>
        <v>0</v>
      </c>
      <c r="BF134" s="142">
        <f t="shared" si="5"/>
        <v>0</v>
      </c>
      <c r="BG134" s="142">
        <f t="shared" si="6"/>
        <v>0</v>
      </c>
      <c r="BH134" s="142">
        <f t="shared" si="7"/>
        <v>0</v>
      </c>
      <c r="BI134" s="142">
        <f t="shared" si="8"/>
        <v>0</v>
      </c>
      <c r="BJ134" s="17" t="s">
        <v>87</v>
      </c>
      <c r="BK134" s="142">
        <f t="shared" si="9"/>
        <v>0</v>
      </c>
      <c r="BL134" s="17" t="s">
        <v>359</v>
      </c>
      <c r="BM134" s="141" t="s">
        <v>2789</v>
      </c>
    </row>
    <row r="135" spans="2:65" s="1" customFormat="1" ht="16.5" customHeight="1">
      <c r="B135" s="32"/>
      <c r="C135" s="130" t="s">
        <v>278</v>
      </c>
      <c r="D135" s="130" t="s">
        <v>249</v>
      </c>
      <c r="E135" s="131" t="s">
        <v>2790</v>
      </c>
      <c r="F135" s="132" t="s">
        <v>2791</v>
      </c>
      <c r="G135" s="133" t="s">
        <v>528</v>
      </c>
      <c r="H135" s="134">
        <v>25</v>
      </c>
      <c r="I135" s="135"/>
      <c r="J135" s="136">
        <f t="shared" si="0"/>
        <v>0</v>
      </c>
      <c r="K135" s="132" t="s">
        <v>1</v>
      </c>
      <c r="L135" s="32"/>
      <c r="M135" s="137" t="s">
        <v>1</v>
      </c>
      <c r="N135" s="138" t="s">
        <v>45</v>
      </c>
      <c r="P135" s="139">
        <f t="shared" si="1"/>
        <v>0</v>
      </c>
      <c r="Q135" s="139">
        <v>0</v>
      </c>
      <c r="R135" s="139">
        <f t="shared" si="2"/>
        <v>0</v>
      </c>
      <c r="S135" s="139">
        <v>0</v>
      </c>
      <c r="T135" s="140">
        <f t="shared" si="3"/>
        <v>0</v>
      </c>
      <c r="AR135" s="141" t="s">
        <v>359</v>
      </c>
      <c r="AT135" s="141" t="s">
        <v>249</v>
      </c>
      <c r="AU135" s="141" t="s">
        <v>89</v>
      </c>
      <c r="AY135" s="17" t="s">
        <v>248</v>
      </c>
      <c r="BE135" s="142">
        <f t="shared" si="4"/>
        <v>0</v>
      </c>
      <c r="BF135" s="142">
        <f t="shared" si="5"/>
        <v>0</v>
      </c>
      <c r="BG135" s="142">
        <f t="shared" si="6"/>
        <v>0</v>
      </c>
      <c r="BH135" s="142">
        <f t="shared" si="7"/>
        <v>0</v>
      </c>
      <c r="BI135" s="142">
        <f t="shared" si="8"/>
        <v>0</v>
      </c>
      <c r="BJ135" s="17" t="s">
        <v>87</v>
      </c>
      <c r="BK135" s="142">
        <f t="shared" si="9"/>
        <v>0</v>
      </c>
      <c r="BL135" s="17" t="s">
        <v>359</v>
      </c>
      <c r="BM135" s="141" t="s">
        <v>2792</v>
      </c>
    </row>
    <row r="136" spans="2:65" s="1" customFormat="1" ht="21.75" customHeight="1">
      <c r="B136" s="32"/>
      <c r="C136" s="188" t="s">
        <v>283</v>
      </c>
      <c r="D136" s="188" t="s">
        <v>301</v>
      </c>
      <c r="E136" s="189" t="s">
        <v>2793</v>
      </c>
      <c r="F136" s="190" t="s">
        <v>2794</v>
      </c>
      <c r="G136" s="191" t="s">
        <v>252</v>
      </c>
      <c r="H136" s="192">
        <v>1</v>
      </c>
      <c r="I136" s="193"/>
      <c r="J136" s="194">
        <f t="shared" si="0"/>
        <v>0</v>
      </c>
      <c r="K136" s="190" t="s">
        <v>1</v>
      </c>
      <c r="L136" s="195"/>
      <c r="M136" s="196" t="s">
        <v>1</v>
      </c>
      <c r="N136" s="197" t="s">
        <v>45</v>
      </c>
      <c r="P136" s="139">
        <f t="shared" si="1"/>
        <v>0</v>
      </c>
      <c r="Q136" s="139">
        <v>0</v>
      </c>
      <c r="R136" s="139">
        <f t="shared" si="2"/>
        <v>0</v>
      </c>
      <c r="S136" s="139">
        <v>0</v>
      </c>
      <c r="T136" s="140">
        <f t="shared" si="3"/>
        <v>0</v>
      </c>
      <c r="AR136" s="141" t="s">
        <v>424</v>
      </c>
      <c r="AT136" s="141" t="s">
        <v>301</v>
      </c>
      <c r="AU136" s="141" t="s">
        <v>89</v>
      </c>
      <c r="AY136" s="17" t="s">
        <v>248</v>
      </c>
      <c r="BE136" s="142">
        <f t="shared" si="4"/>
        <v>0</v>
      </c>
      <c r="BF136" s="142">
        <f t="shared" si="5"/>
        <v>0</v>
      </c>
      <c r="BG136" s="142">
        <f t="shared" si="6"/>
        <v>0</v>
      </c>
      <c r="BH136" s="142">
        <f t="shared" si="7"/>
        <v>0</v>
      </c>
      <c r="BI136" s="142">
        <f t="shared" si="8"/>
        <v>0</v>
      </c>
      <c r="BJ136" s="17" t="s">
        <v>87</v>
      </c>
      <c r="BK136" s="142">
        <f t="shared" si="9"/>
        <v>0</v>
      </c>
      <c r="BL136" s="17" t="s">
        <v>359</v>
      </c>
      <c r="BM136" s="141" t="s">
        <v>2795</v>
      </c>
    </row>
    <row r="137" spans="2:65" s="1" customFormat="1" ht="16.5" customHeight="1">
      <c r="B137" s="32"/>
      <c r="C137" s="130" t="s">
        <v>288</v>
      </c>
      <c r="D137" s="130" t="s">
        <v>249</v>
      </c>
      <c r="E137" s="131" t="s">
        <v>2796</v>
      </c>
      <c r="F137" s="132" t="s">
        <v>2797</v>
      </c>
      <c r="G137" s="133" t="s">
        <v>252</v>
      </c>
      <c r="H137" s="134">
        <v>1</v>
      </c>
      <c r="I137" s="135"/>
      <c r="J137" s="136">
        <f t="shared" si="0"/>
        <v>0</v>
      </c>
      <c r="K137" s="132" t="s">
        <v>1</v>
      </c>
      <c r="L137" s="32"/>
      <c r="M137" s="137" t="s">
        <v>1</v>
      </c>
      <c r="N137" s="138" t="s">
        <v>45</v>
      </c>
      <c r="P137" s="139">
        <f t="shared" si="1"/>
        <v>0</v>
      </c>
      <c r="Q137" s="139">
        <v>0</v>
      </c>
      <c r="R137" s="139">
        <f t="shared" si="2"/>
        <v>0</v>
      </c>
      <c r="S137" s="139">
        <v>0</v>
      </c>
      <c r="T137" s="140">
        <f t="shared" si="3"/>
        <v>0</v>
      </c>
      <c r="AR137" s="141" t="s">
        <v>359</v>
      </c>
      <c r="AT137" s="141" t="s">
        <v>249</v>
      </c>
      <c r="AU137" s="141" t="s">
        <v>89</v>
      </c>
      <c r="AY137" s="17" t="s">
        <v>248</v>
      </c>
      <c r="BE137" s="142">
        <f t="shared" si="4"/>
        <v>0</v>
      </c>
      <c r="BF137" s="142">
        <f t="shared" si="5"/>
        <v>0</v>
      </c>
      <c r="BG137" s="142">
        <f t="shared" si="6"/>
        <v>0</v>
      </c>
      <c r="BH137" s="142">
        <f t="shared" si="7"/>
        <v>0</v>
      </c>
      <c r="BI137" s="142">
        <f t="shared" si="8"/>
        <v>0</v>
      </c>
      <c r="BJ137" s="17" t="s">
        <v>87</v>
      </c>
      <c r="BK137" s="142">
        <f t="shared" si="9"/>
        <v>0</v>
      </c>
      <c r="BL137" s="17" t="s">
        <v>359</v>
      </c>
      <c r="BM137" s="141" t="s">
        <v>2798</v>
      </c>
    </row>
    <row r="138" spans="2:65" s="10" customFormat="1" ht="22.9" customHeight="1">
      <c r="B138" s="120"/>
      <c r="D138" s="121" t="s">
        <v>79</v>
      </c>
      <c r="E138" s="155" t="s">
        <v>2670</v>
      </c>
      <c r="F138" s="155" t="s">
        <v>2799</v>
      </c>
      <c r="I138" s="123"/>
      <c r="J138" s="156">
        <f>BK138</f>
        <v>0</v>
      </c>
      <c r="L138" s="120"/>
      <c r="M138" s="125"/>
      <c r="P138" s="126">
        <f>SUM(P139:P143)</f>
        <v>0</v>
      </c>
      <c r="R138" s="126">
        <f>SUM(R139:R143)</f>
        <v>0</v>
      </c>
      <c r="T138" s="127">
        <f>SUM(T139:T143)</f>
        <v>0</v>
      </c>
      <c r="AR138" s="121" t="s">
        <v>89</v>
      </c>
      <c r="AT138" s="128" t="s">
        <v>79</v>
      </c>
      <c r="AU138" s="128" t="s">
        <v>87</v>
      </c>
      <c r="AY138" s="121" t="s">
        <v>248</v>
      </c>
      <c r="BK138" s="129">
        <f>SUM(BK139:BK143)</f>
        <v>0</v>
      </c>
    </row>
    <row r="139" spans="2:65" s="1" customFormat="1" ht="37.9" customHeight="1">
      <c r="B139" s="32"/>
      <c r="C139" s="188" t="s">
        <v>336</v>
      </c>
      <c r="D139" s="188" t="s">
        <v>301</v>
      </c>
      <c r="E139" s="189" t="s">
        <v>2800</v>
      </c>
      <c r="F139" s="190" t="s">
        <v>2801</v>
      </c>
      <c r="G139" s="191" t="s">
        <v>528</v>
      </c>
      <c r="H139" s="192">
        <v>10</v>
      </c>
      <c r="I139" s="193"/>
      <c r="J139" s="194">
        <f>ROUND(I139*H139,2)</f>
        <v>0</v>
      </c>
      <c r="K139" s="190" t="s">
        <v>1</v>
      </c>
      <c r="L139" s="195"/>
      <c r="M139" s="196" t="s">
        <v>1</v>
      </c>
      <c r="N139" s="197" t="s">
        <v>45</v>
      </c>
      <c r="P139" s="139">
        <f>O139*H139</f>
        <v>0</v>
      </c>
      <c r="Q139" s="139">
        <v>0</v>
      </c>
      <c r="R139" s="139">
        <f>Q139*H139</f>
        <v>0</v>
      </c>
      <c r="S139" s="139">
        <v>0</v>
      </c>
      <c r="T139" s="140">
        <f>S139*H139</f>
        <v>0</v>
      </c>
      <c r="AR139" s="141" t="s">
        <v>424</v>
      </c>
      <c r="AT139" s="141" t="s">
        <v>301</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359</v>
      </c>
      <c r="BM139" s="141" t="s">
        <v>2802</v>
      </c>
    </row>
    <row r="140" spans="2:65" s="1" customFormat="1" ht="33" customHeight="1">
      <c r="B140" s="32"/>
      <c r="C140" s="188" t="s">
        <v>340</v>
      </c>
      <c r="D140" s="188" t="s">
        <v>301</v>
      </c>
      <c r="E140" s="189" t="s">
        <v>2803</v>
      </c>
      <c r="F140" s="190" t="s">
        <v>2804</v>
      </c>
      <c r="G140" s="191" t="s">
        <v>528</v>
      </c>
      <c r="H140" s="192">
        <v>15</v>
      </c>
      <c r="I140" s="193"/>
      <c r="J140" s="194">
        <f>ROUND(I140*H140,2)</f>
        <v>0</v>
      </c>
      <c r="K140" s="190" t="s">
        <v>1</v>
      </c>
      <c r="L140" s="195"/>
      <c r="M140" s="196" t="s">
        <v>1</v>
      </c>
      <c r="N140" s="197" t="s">
        <v>45</v>
      </c>
      <c r="P140" s="139">
        <f>O140*H140</f>
        <v>0</v>
      </c>
      <c r="Q140" s="139">
        <v>0</v>
      </c>
      <c r="R140" s="139">
        <f>Q140*H140</f>
        <v>0</v>
      </c>
      <c r="S140" s="139">
        <v>0</v>
      </c>
      <c r="T140" s="140">
        <f>S140*H140</f>
        <v>0</v>
      </c>
      <c r="AR140" s="141" t="s">
        <v>424</v>
      </c>
      <c r="AT140" s="141" t="s">
        <v>301</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359</v>
      </c>
      <c r="BM140" s="141" t="s">
        <v>2805</v>
      </c>
    </row>
    <row r="141" spans="2:65" s="1" customFormat="1" ht="16.5" customHeight="1">
      <c r="B141" s="32"/>
      <c r="C141" s="130" t="s">
        <v>8</v>
      </c>
      <c r="D141" s="130" t="s">
        <v>249</v>
      </c>
      <c r="E141" s="131" t="s">
        <v>2806</v>
      </c>
      <c r="F141" s="132" t="s">
        <v>2807</v>
      </c>
      <c r="G141" s="133" t="s">
        <v>528</v>
      </c>
      <c r="H141" s="134">
        <v>25</v>
      </c>
      <c r="I141" s="135"/>
      <c r="J141" s="136">
        <f>ROUND(I141*H141,2)</f>
        <v>0</v>
      </c>
      <c r="K141" s="132" t="s">
        <v>1</v>
      </c>
      <c r="L141" s="32"/>
      <c r="M141" s="137" t="s">
        <v>1</v>
      </c>
      <c r="N141" s="138" t="s">
        <v>45</v>
      </c>
      <c r="P141" s="139">
        <f>O141*H141</f>
        <v>0</v>
      </c>
      <c r="Q141" s="139">
        <v>0</v>
      </c>
      <c r="R141" s="139">
        <f>Q141*H141</f>
        <v>0</v>
      </c>
      <c r="S141" s="139">
        <v>0</v>
      </c>
      <c r="T141" s="140">
        <f>S141*H141</f>
        <v>0</v>
      </c>
      <c r="AR141" s="141" t="s">
        <v>359</v>
      </c>
      <c r="AT141" s="141" t="s">
        <v>249</v>
      </c>
      <c r="AU141" s="141" t="s">
        <v>89</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359</v>
      </c>
      <c r="BM141" s="141" t="s">
        <v>2808</v>
      </c>
    </row>
    <row r="142" spans="2:65" s="1" customFormat="1" ht="16.5" customHeight="1">
      <c r="B142" s="32"/>
      <c r="C142" s="130" t="s">
        <v>347</v>
      </c>
      <c r="D142" s="130" t="s">
        <v>249</v>
      </c>
      <c r="E142" s="131" t="s">
        <v>2809</v>
      </c>
      <c r="F142" s="132" t="s">
        <v>2810</v>
      </c>
      <c r="G142" s="133" t="s">
        <v>528</v>
      </c>
      <c r="H142" s="134">
        <v>25</v>
      </c>
      <c r="I142" s="135"/>
      <c r="J142" s="136">
        <f>ROUND(I142*H142,2)</f>
        <v>0</v>
      </c>
      <c r="K142" s="132" t="s">
        <v>1</v>
      </c>
      <c r="L142" s="32"/>
      <c r="M142" s="137" t="s">
        <v>1</v>
      </c>
      <c r="N142" s="138" t="s">
        <v>45</v>
      </c>
      <c r="P142" s="139">
        <f>O142*H142</f>
        <v>0</v>
      </c>
      <c r="Q142" s="139">
        <v>0</v>
      </c>
      <c r="R142" s="139">
        <f>Q142*H142</f>
        <v>0</v>
      </c>
      <c r="S142" s="139">
        <v>0</v>
      </c>
      <c r="T142" s="140">
        <f>S142*H142</f>
        <v>0</v>
      </c>
      <c r="AR142" s="141" t="s">
        <v>359</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359</v>
      </c>
      <c r="BM142" s="141" t="s">
        <v>2811</v>
      </c>
    </row>
    <row r="143" spans="2:65" s="1" customFormat="1" ht="16.5" customHeight="1">
      <c r="B143" s="32"/>
      <c r="C143" s="130" t="s">
        <v>351</v>
      </c>
      <c r="D143" s="130" t="s">
        <v>249</v>
      </c>
      <c r="E143" s="131" t="s">
        <v>2812</v>
      </c>
      <c r="F143" s="132" t="s">
        <v>2813</v>
      </c>
      <c r="G143" s="133" t="s">
        <v>252</v>
      </c>
      <c r="H143" s="134">
        <v>1</v>
      </c>
      <c r="I143" s="135"/>
      <c r="J143" s="136">
        <f>ROUND(I143*H143,2)</f>
        <v>0</v>
      </c>
      <c r="K143" s="132" t="s">
        <v>1</v>
      </c>
      <c r="L143" s="32"/>
      <c r="M143" s="137" t="s">
        <v>1</v>
      </c>
      <c r="N143" s="138" t="s">
        <v>45</v>
      </c>
      <c r="P143" s="139">
        <f>O143*H143</f>
        <v>0</v>
      </c>
      <c r="Q143" s="139">
        <v>0</v>
      </c>
      <c r="R143" s="139">
        <f>Q143*H143</f>
        <v>0</v>
      </c>
      <c r="S143" s="139">
        <v>0</v>
      </c>
      <c r="T143" s="140">
        <f>S143*H143</f>
        <v>0</v>
      </c>
      <c r="AR143" s="141" t="s">
        <v>359</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359</v>
      </c>
      <c r="BM143" s="141" t="s">
        <v>2814</v>
      </c>
    </row>
    <row r="144" spans="2:65" s="10" customFormat="1" ht="22.9" customHeight="1">
      <c r="B144" s="120"/>
      <c r="D144" s="121" t="s">
        <v>79</v>
      </c>
      <c r="E144" s="155" t="s">
        <v>2693</v>
      </c>
      <c r="F144" s="155" t="s">
        <v>2815</v>
      </c>
      <c r="I144" s="123"/>
      <c r="J144" s="156">
        <f>BK144</f>
        <v>0</v>
      </c>
      <c r="L144" s="120"/>
      <c r="M144" s="125"/>
      <c r="P144" s="126">
        <f>SUM(P145:P150)</f>
        <v>0</v>
      </c>
      <c r="R144" s="126">
        <f>SUM(R145:R150)</f>
        <v>0</v>
      </c>
      <c r="T144" s="127">
        <f>SUM(T145:T150)</f>
        <v>0</v>
      </c>
      <c r="AR144" s="121" t="s">
        <v>89</v>
      </c>
      <c r="AT144" s="128" t="s">
        <v>79</v>
      </c>
      <c r="AU144" s="128" t="s">
        <v>87</v>
      </c>
      <c r="AY144" s="121" t="s">
        <v>248</v>
      </c>
      <c r="BK144" s="129">
        <f>SUM(BK145:BK150)</f>
        <v>0</v>
      </c>
    </row>
    <row r="145" spans="2:65" s="1" customFormat="1" ht="16.5" customHeight="1">
      <c r="B145" s="32"/>
      <c r="C145" s="188" t="s">
        <v>355</v>
      </c>
      <c r="D145" s="188" t="s">
        <v>301</v>
      </c>
      <c r="E145" s="189" t="s">
        <v>2695</v>
      </c>
      <c r="F145" s="190" t="s">
        <v>2816</v>
      </c>
      <c r="G145" s="191" t="s">
        <v>252</v>
      </c>
      <c r="H145" s="192">
        <v>1</v>
      </c>
      <c r="I145" s="193"/>
      <c r="J145" s="194">
        <f>ROUND(I145*H145,2)</f>
        <v>0</v>
      </c>
      <c r="K145" s="190" t="s">
        <v>1</v>
      </c>
      <c r="L145" s="195"/>
      <c r="M145" s="196" t="s">
        <v>1</v>
      </c>
      <c r="N145" s="197" t="s">
        <v>45</v>
      </c>
      <c r="P145" s="139">
        <f>O145*H145</f>
        <v>0</v>
      </c>
      <c r="Q145" s="139">
        <v>0</v>
      </c>
      <c r="R145" s="139">
        <f>Q145*H145</f>
        <v>0</v>
      </c>
      <c r="S145" s="139">
        <v>0</v>
      </c>
      <c r="T145" s="140">
        <f>S145*H145</f>
        <v>0</v>
      </c>
      <c r="AR145" s="141" t="s">
        <v>424</v>
      </c>
      <c r="AT145" s="141" t="s">
        <v>301</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359</v>
      </c>
      <c r="BM145" s="141" t="s">
        <v>2817</v>
      </c>
    </row>
    <row r="146" spans="2:65" s="1" customFormat="1" ht="16.5" customHeight="1">
      <c r="B146" s="32"/>
      <c r="C146" s="188" t="s">
        <v>359</v>
      </c>
      <c r="D146" s="188" t="s">
        <v>301</v>
      </c>
      <c r="E146" s="189" t="s">
        <v>2699</v>
      </c>
      <c r="F146" s="190" t="s">
        <v>2818</v>
      </c>
      <c r="G146" s="191" t="s">
        <v>252</v>
      </c>
      <c r="H146" s="192">
        <v>1</v>
      </c>
      <c r="I146" s="193"/>
      <c r="J146" s="194">
        <f>ROUND(I146*H146,2)</f>
        <v>0</v>
      </c>
      <c r="K146" s="190" t="s">
        <v>1</v>
      </c>
      <c r="L146" s="195"/>
      <c r="M146" s="196" t="s">
        <v>1</v>
      </c>
      <c r="N146" s="197" t="s">
        <v>45</v>
      </c>
      <c r="P146" s="139">
        <f>O146*H146</f>
        <v>0</v>
      </c>
      <c r="Q146" s="139">
        <v>0</v>
      </c>
      <c r="R146" s="139">
        <f>Q146*H146</f>
        <v>0</v>
      </c>
      <c r="S146" s="139">
        <v>0</v>
      </c>
      <c r="T146" s="140">
        <f>S146*H146</f>
        <v>0</v>
      </c>
      <c r="AR146" s="141" t="s">
        <v>424</v>
      </c>
      <c r="AT146" s="141" t="s">
        <v>301</v>
      </c>
      <c r="AU146" s="141" t="s">
        <v>89</v>
      </c>
      <c r="AY146" s="17" t="s">
        <v>248</v>
      </c>
      <c r="BE146" s="142">
        <f>IF(N146="základní",J146,0)</f>
        <v>0</v>
      </c>
      <c r="BF146" s="142">
        <f>IF(N146="snížená",J146,0)</f>
        <v>0</v>
      </c>
      <c r="BG146" s="142">
        <f>IF(N146="zákl. přenesená",J146,0)</f>
        <v>0</v>
      </c>
      <c r="BH146" s="142">
        <f>IF(N146="sníž. přenesená",J146,0)</f>
        <v>0</v>
      </c>
      <c r="BI146" s="142">
        <f>IF(N146="nulová",J146,0)</f>
        <v>0</v>
      </c>
      <c r="BJ146" s="17" t="s">
        <v>87</v>
      </c>
      <c r="BK146" s="142">
        <f>ROUND(I146*H146,2)</f>
        <v>0</v>
      </c>
      <c r="BL146" s="17" t="s">
        <v>359</v>
      </c>
      <c r="BM146" s="141" t="s">
        <v>2819</v>
      </c>
    </row>
    <row r="147" spans="2:65" s="1" customFormat="1" ht="16.5" customHeight="1">
      <c r="B147" s="32"/>
      <c r="C147" s="130" t="s">
        <v>363</v>
      </c>
      <c r="D147" s="130" t="s">
        <v>249</v>
      </c>
      <c r="E147" s="131" t="s">
        <v>2704</v>
      </c>
      <c r="F147" s="132" t="s">
        <v>2820</v>
      </c>
      <c r="G147" s="133" t="s">
        <v>252</v>
      </c>
      <c r="H147" s="134">
        <v>1</v>
      </c>
      <c r="I147" s="135"/>
      <c r="J147" s="136">
        <f>ROUND(I147*H147,2)</f>
        <v>0</v>
      </c>
      <c r="K147" s="132" t="s">
        <v>1</v>
      </c>
      <c r="L147" s="32"/>
      <c r="M147" s="137" t="s">
        <v>1</v>
      </c>
      <c r="N147" s="138" t="s">
        <v>45</v>
      </c>
      <c r="P147" s="139">
        <f>O147*H147</f>
        <v>0</v>
      </c>
      <c r="Q147" s="139">
        <v>0</v>
      </c>
      <c r="R147" s="139">
        <f>Q147*H147</f>
        <v>0</v>
      </c>
      <c r="S147" s="139">
        <v>0</v>
      </c>
      <c r="T147" s="140">
        <f>S147*H147</f>
        <v>0</v>
      </c>
      <c r="AR147" s="141" t="s">
        <v>359</v>
      </c>
      <c r="AT147" s="141" t="s">
        <v>249</v>
      </c>
      <c r="AU147" s="141" t="s">
        <v>89</v>
      </c>
      <c r="AY147" s="17" t="s">
        <v>248</v>
      </c>
      <c r="BE147" s="142">
        <f>IF(N147="základní",J147,0)</f>
        <v>0</v>
      </c>
      <c r="BF147" s="142">
        <f>IF(N147="snížená",J147,0)</f>
        <v>0</v>
      </c>
      <c r="BG147" s="142">
        <f>IF(N147="zákl. přenesená",J147,0)</f>
        <v>0</v>
      </c>
      <c r="BH147" s="142">
        <f>IF(N147="sníž. přenesená",J147,0)</f>
        <v>0</v>
      </c>
      <c r="BI147" s="142">
        <f>IF(N147="nulová",J147,0)</f>
        <v>0</v>
      </c>
      <c r="BJ147" s="17" t="s">
        <v>87</v>
      </c>
      <c r="BK147" s="142">
        <f>ROUND(I147*H147,2)</f>
        <v>0</v>
      </c>
      <c r="BL147" s="17" t="s">
        <v>359</v>
      </c>
      <c r="BM147" s="141" t="s">
        <v>2821</v>
      </c>
    </row>
    <row r="148" spans="2:65" s="1" customFormat="1" ht="49.15" customHeight="1">
      <c r="B148" s="32"/>
      <c r="C148" s="130" t="s">
        <v>367</v>
      </c>
      <c r="D148" s="130" t="s">
        <v>249</v>
      </c>
      <c r="E148" s="131" t="s">
        <v>2708</v>
      </c>
      <c r="F148" s="132" t="s">
        <v>2822</v>
      </c>
      <c r="G148" s="133" t="s">
        <v>2654</v>
      </c>
      <c r="H148" s="134">
        <v>13</v>
      </c>
      <c r="I148" s="135"/>
      <c r="J148" s="136">
        <f>ROUND(I148*H148,2)</f>
        <v>0</v>
      </c>
      <c r="K148" s="132" t="s">
        <v>1</v>
      </c>
      <c r="L148" s="32"/>
      <c r="M148" s="137" t="s">
        <v>1</v>
      </c>
      <c r="N148" s="138" t="s">
        <v>45</v>
      </c>
      <c r="P148" s="139">
        <f>O148*H148</f>
        <v>0</v>
      </c>
      <c r="Q148" s="139">
        <v>0</v>
      </c>
      <c r="R148" s="139">
        <f>Q148*H148</f>
        <v>0</v>
      </c>
      <c r="S148" s="139">
        <v>0</v>
      </c>
      <c r="T148" s="140">
        <f>S148*H148</f>
        <v>0</v>
      </c>
      <c r="AR148" s="141" t="s">
        <v>359</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359</v>
      </c>
      <c r="BM148" s="141" t="s">
        <v>2823</v>
      </c>
    </row>
    <row r="149" spans="2:65" s="1" customFormat="1" ht="24.2" customHeight="1">
      <c r="B149" s="32"/>
      <c r="C149" s="130" t="s">
        <v>371</v>
      </c>
      <c r="D149" s="130" t="s">
        <v>249</v>
      </c>
      <c r="E149" s="131" t="s">
        <v>2711</v>
      </c>
      <c r="F149" s="132" t="s">
        <v>2824</v>
      </c>
      <c r="G149" s="133" t="s">
        <v>252</v>
      </c>
      <c r="H149" s="134">
        <v>1</v>
      </c>
      <c r="I149" s="135"/>
      <c r="J149" s="136">
        <f>ROUND(I149*H149,2)</f>
        <v>0</v>
      </c>
      <c r="K149" s="132" t="s">
        <v>1</v>
      </c>
      <c r="L149" s="32"/>
      <c r="M149" s="137" t="s">
        <v>1</v>
      </c>
      <c r="N149" s="138" t="s">
        <v>45</v>
      </c>
      <c r="P149" s="139">
        <f>O149*H149</f>
        <v>0</v>
      </c>
      <c r="Q149" s="139">
        <v>0</v>
      </c>
      <c r="R149" s="139">
        <f>Q149*H149</f>
        <v>0</v>
      </c>
      <c r="S149" s="139">
        <v>0</v>
      </c>
      <c r="T149" s="140">
        <f>S149*H149</f>
        <v>0</v>
      </c>
      <c r="AR149" s="141" t="s">
        <v>359</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359</v>
      </c>
      <c r="BM149" s="141" t="s">
        <v>2825</v>
      </c>
    </row>
    <row r="150" spans="2:65" s="1" customFormat="1" ht="19.5">
      <c r="B150" s="32"/>
      <c r="D150" s="143" t="s">
        <v>255</v>
      </c>
      <c r="F150" s="144" t="s">
        <v>2826</v>
      </c>
      <c r="I150" s="145"/>
      <c r="L150" s="32"/>
      <c r="M150" s="146"/>
      <c r="T150" s="56"/>
      <c r="AT150" s="17" t="s">
        <v>255</v>
      </c>
      <c r="AU150" s="17" t="s">
        <v>89</v>
      </c>
    </row>
    <row r="151" spans="2:65" s="10" customFormat="1" ht="22.9" customHeight="1">
      <c r="B151" s="120"/>
      <c r="D151" s="121" t="s">
        <v>79</v>
      </c>
      <c r="E151" s="155" t="s">
        <v>2827</v>
      </c>
      <c r="F151" s="155" t="s">
        <v>2828</v>
      </c>
      <c r="I151" s="123"/>
      <c r="J151" s="156">
        <f>BK151</f>
        <v>0</v>
      </c>
      <c r="L151" s="120"/>
      <c r="M151" s="125"/>
      <c r="P151" s="126">
        <f>SUM(P152:P154)</f>
        <v>0</v>
      </c>
      <c r="R151" s="126">
        <f>SUM(R152:R154)</f>
        <v>0</v>
      </c>
      <c r="T151" s="127">
        <f>SUM(T152:T154)</f>
        <v>0</v>
      </c>
      <c r="AR151" s="121" t="s">
        <v>89</v>
      </c>
      <c r="AT151" s="128" t="s">
        <v>79</v>
      </c>
      <c r="AU151" s="128" t="s">
        <v>87</v>
      </c>
      <c r="AY151" s="121" t="s">
        <v>248</v>
      </c>
      <c r="BK151" s="129">
        <f>SUM(BK152:BK154)</f>
        <v>0</v>
      </c>
    </row>
    <row r="152" spans="2:65" s="1" customFormat="1" ht="16.5" customHeight="1">
      <c r="B152" s="32"/>
      <c r="C152" s="130" t="s">
        <v>375</v>
      </c>
      <c r="D152" s="130" t="s">
        <v>249</v>
      </c>
      <c r="E152" s="131" t="s">
        <v>2829</v>
      </c>
      <c r="F152" s="132" t="s">
        <v>2830</v>
      </c>
      <c r="G152" s="133" t="s">
        <v>258</v>
      </c>
      <c r="H152" s="134">
        <v>1</v>
      </c>
      <c r="I152" s="135"/>
      <c r="J152" s="136">
        <f>ROUND(I152*H152,2)</f>
        <v>0</v>
      </c>
      <c r="K152" s="132" t="s">
        <v>1</v>
      </c>
      <c r="L152" s="32"/>
      <c r="M152" s="137" t="s">
        <v>1</v>
      </c>
      <c r="N152" s="138" t="s">
        <v>45</v>
      </c>
      <c r="P152" s="139">
        <f>O152*H152</f>
        <v>0</v>
      </c>
      <c r="Q152" s="139">
        <v>0</v>
      </c>
      <c r="R152" s="139">
        <f>Q152*H152</f>
        <v>0</v>
      </c>
      <c r="S152" s="139">
        <v>0</v>
      </c>
      <c r="T152" s="140">
        <f>S152*H152</f>
        <v>0</v>
      </c>
      <c r="AR152" s="141" t="s">
        <v>359</v>
      </c>
      <c r="AT152" s="141" t="s">
        <v>249</v>
      </c>
      <c r="AU152" s="141" t="s">
        <v>89</v>
      </c>
      <c r="AY152" s="17" t="s">
        <v>248</v>
      </c>
      <c r="BE152" s="142">
        <f>IF(N152="základní",J152,0)</f>
        <v>0</v>
      </c>
      <c r="BF152" s="142">
        <f>IF(N152="snížená",J152,0)</f>
        <v>0</v>
      </c>
      <c r="BG152" s="142">
        <f>IF(N152="zákl. přenesená",J152,0)</f>
        <v>0</v>
      </c>
      <c r="BH152" s="142">
        <f>IF(N152="sníž. přenesená",J152,0)</f>
        <v>0</v>
      </c>
      <c r="BI152" s="142">
        <f>IF(N152="nulová",J152,0)</f>
        <v>0</v>
      </c>
      <c r="BJ152" s="17" t="s">
        <v>87</v>
      </c>
      <c r="BK152" s="142">
        <f>ROUND(I152*H152,2)</f>
        <v>0</v>
      </c>
      <c r="BL152" s="17" t="s">
        <v>359</v>
      </c>
      <c r="BM152" s="141" t="s">
        <v>2831</v>
      </c>
    </row>
    <row r="153" spans="2:65" s="1" customFormat="1" ht="16.5" customHeight="1">
      <c r="B153" s="32"/>
      <c r="C153" s="130" t="s">
        <v>7</v>
      </c>
      <c r="D153" s="130" t="s">
        <v>249</v>
      </c>
      <c r="E153" s="131" t="s">
        <v>2832</v>
      </c>
      <c r="F153" s="132" t="s">
        <v>2833</v>
      </c>
      <c r="G153" s="133" t="s">
        <v>258</v>
      </c>
      <c r="H153" s="134">
        <v>1</v>
      </c>
      <c r="I153" s="135"/>
      <c r="J153" s="136">
        <f>ROUND(I153*H153,2)</f>
        <v>0</v>
      </c>
      <c r="K153" s="132" t="s">
        <v>1</v>
      </c>
      <c r="L153" s="32"/>
      <c r="M153" s="137" t="s">
        <v>1</v>
      </c>
      <c r="N153" s="138" t="s">
        <v>45</v>
      </c>
      <c r="P153" s="139">
        <f>O153*H153</f>
        <v>0</v>
      </c>
      <c r="Q153" s="139">
        <v>0</v>
      </c>
      <c r="R153" s="139">
        <f>Q153*H153</f>
        <v>0</v>
      </c>
      <c r="S153" s="139">
        <v>0</v>
      </c>
      <c r="T153" s="140">
        <f>S153*H153</f>
        <v>0</v>
      </c>
      <c r="AR153" s="141" t="s">
        <v>359</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359</v>
      </c>
      <c r="BM153" s="141" t="s">
        <v>2834</v>
      </c>
    </row>
    <row r="154" spans="2:65" s="1" customFormat="1" ht="39">
      <c r="B154" s="32"/>
      <c r="D154" s="143" t="s">
        <v>255</v>
      </c>
      <c r="F154" s="144" t="s">
        <v>1693</v>
      </c>
      <c r="I154" s="145"/>
      <c r="L154" s="32"/>
      <c r="M154" s="148"/>
      <c r="N154" s="149"/>
      <c r="O154" s="149"/>
      <c r="P154" s="149"/>
      <c r="Q154" s="149"/>
      <c r="R154" s="149"/>
      <c r="S154" s="149"/>
      <c r="T154" s="150"/>
      <c r="AT154" s="17" t="s">
        <v>255</v>
      </c>
      <c r="AU154" s="17" t="s">
        <v>89</v>
      </c>
    </row>
    <row r="155" spans="2:65" s="1" customFormat="1" ht="6.95" customHeight="1">
      <c r="B155" s="44"/>
      <c r="C155" s="45"/>
      <c r="D155" s="45"/>
      <c r="E155" s="45"/>
      <c r="F155" s="45"/>
      <c r="G155" s="45"/>
      <c r="H155" s="45"/>
      <c r="I155" s="45"/>
      <c r="J155" s="45"/>
      <c r="K155" s="45"/>
      <c r="L155" s="32"/>
    </row>
  </sheetData>
  <sheetProtection algorithmName="SHA-512" hashValue="Zn9sc4d5NrAFmLN8SLKtZCvb1jY/pD3XzU/+hDWA3HKvV3WaRlktlUZYbFqC5Um43bSVVax19XMT+0zUn6vONw==" saltValue="upsHSURiJnL6NCHKjNB17xc8Ov+jfRugBiBGBIFo671QSAkpPidLb1MfxJvtiTHoiSkxXm3Z6JfXe8QllRbVpQ==" spinCount="100000" sheet="1" objects="1" scenarios="1" formatColumns="0" formatRows="0" autoFilter="0"/>
  <autoFilter ref="C124:K154" xr:uid="{00000000-0009-0000-0000-00000E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99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152</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2835</v>
      </c>
      <c r="F9" s="251"/>
      <c r="G9" s="251"/>
      <c r="H9" s="251"/>
      <c r="L9" s="32"/>
    </row>
    <row r="10" spans="2:46" s="1" customFormat="1" ht="12" customHeight="1">
      <c r="B10" s="32"/>
      <c r="D10" s="27" t="s">
        <v>224</v>
      </c>
      <c r="L10" s="32"/>
    </row>
    <row r="11" spans="2:46" s="1" customFormat="1" ht="16.5" customHeight="1">
      <c r="B11" s="32"/>
      <c r="E11" s="230" t="s">
        <v>2836</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1635</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ROUND(J142,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ROUND((SUM(BE142:BE990)),  2)</f>
        <v>0</v>
      </c>
      <c r="I35" s="96">
        <v>0.21</v>
      </c>
      <c r="J35" s="86">
        <f>ROUND(((SUM(BE142:BE990))*I35),  2)</f>
        <v>0</v>
      </c>
      <c r="L35" s="32"/>
    </row>
    <row r="36" spans="2:12" s="1" customFormat="1" ht="14.45" customHeight="1">
      <c r="B36" s="32"/>
      <c r="E36" s="27" t="s">
        <v>46</v>
      </c>
      <c r="F36" s="86">
        <f>ROUND((SUM(BF142:BF990)),  2)</f>
        <v>0</v>
      </c>
      <c r="I36" s="96">
        <v>0.12</v>
      </c>
      <c r="J36" s="86">
        <f>ROUND(((SUM(BF142:BF990))*I36),  2)</f>
        <v>0</v>
      </c>
      <c r="L36" s="32"/>
    </row>
    <row r="37" spans="2:12" s="1" customFormat="1" ht="14.45" hidden="1" customHeight="1">
      <c r="B37" s="32"/>
      <c r="E37" s="27" t="s">
        <v>47</v>
      </c>
      <c r="F37" s="86">
        <f>ROUND((SUM(BG142:BG990)),  2)</f>
        <v>0</v>
      </c>
      <c r="I37" s="96">
        <v>0.21</v>
      </c>
      <c r="J37" s="86">
        <f>0</f>
        <v>0</v>
      </c>
      <c r="L37" s="32"/>
    </row>
    <row r="38" spans="2:12" s="1" customFormat="1" ht="14.45" hidden="1" customHeight="1">
      <c r="B38" s="32"/>
      <c r="E38" s="27" t="s">
        <v>48</v>
      </c>
      <c r="F38" s="86">
        <f>ROUND((SUM(BH142:BH990)),  2)</f>
        <v>0</v>
      </c>
      <c r="I38" s="96">
        <v>0.12</v>
      </c>
      <c r="J38" s="86">
        <f>0</f>
        <v>0</v>
      </c>
      <c r="L38" s="32"/>
    </row>
    <row r="39" spans="2:12" s="1" customFormat="1" ht="14.45" hidden="1" customHeight="1">
      <c r="B39" s="32"/>
      <c r="E39" s="27" t="s">
        <v>49</v>
      </c>
      <c r="F39" s="86">
        <f>ROUND((SUM(BI142:BI990)),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2835</v>
      </c>
      <c r="F87" s="251"/>
      <c r="G87" s="251"/>
      <c r="H87" s="251"/>
      <c r="L87" s="32"/>
    </row>
    <row r="88" spans="2:12" s="1" customFormat="1" ht="12" customHeight="1">
      <c r="B88" s="32"/>
      <c r="C88" s="27" t="s">
        <v>224</v>
      </c>
      <c r="L88" s="32"/>
    </row>
    <row r="89" spans="2:12" s="1" customFormat="1" ht="16.5" customHeight="1">
      <c r="B89" s="32"/>
      <c r="E89" s="230" t="str">
        <f>E11</f>
        <v>D.1.404.1 - Architektonicko-stavební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J142</f>
        <v>0</v>
      </c>
      <c r="L98" s="32"/>
      <c r="AU98" s="17" t="s">
        <v>231</v>
      </c>
    </row>
    <row r="99" spans="2:47" s="8" customFormat="1" ht="24.95" customHeight="1">
      <c r="B99" s="108"/>
      <c r="D99" s="109" t="s">
        <v>1636</v>
      </c>
      <c r="E99" s="110"/>
      <c r="F99" s="110"/>
      <c r="G99" s="110"/>
      <c r="H99" s="110"/>
      <c r="I99" s="110"/>
      <c r="J99" s="111">
        <f>J143</f>
        <v>0</v>
      </c>
      <c r="L99" s="108"/>
    </row>
    <row r="100" spans="2:47" s="11" customFormat="1" ht="19.899999999999999" customHeight="1">
      <c r="B100" s="151"/>
      <c r="D100" s="152" t="s">
        <v>1637</v>
      </c>
      <c r="E100" s="153"/>
      <c r="F100" s="153"/>
      <c r="G100" s="153"/>
      <c r="H100" s="153"/>
      <c r="I100" s="153"/>
      <c r="J100" s="154">
        <f>J144</f>
        <v>0</v>
      </c>
      <c r="L100" s="151"/>
    </row>
    <row r="101" spans="2:47" s="11" customFormat="1" ht="19.899999999999999" customHeight="1">
      <c r="B101" s="151"/>
      <c r="D101" s="152" t="s">
        <v>1638</v>
      </c>
      <c r="E101" s="153"/>
      <c r="F101" s="153"/>
      <c r="G101" s="153"/>
      <c r="H101" s="153"/>
      <c r="I101" s="153"/>
      <c r="J101" s="154">
        <f>J234</f>
        <v>0</v>
      </c>
      <c r="L101" s="151"/>
    </row>
    <row r="102" spans="2:47" s="11" customFormat="1" ht="19.899999999999999" customHeight="1">
      <c r="B102" s="151"/>
      <c r="D102" s="152" t="s">
        <v>1639</v>
      </c>
      <c r="E102" s="153"/>
      <c r="F102" s="153"/>
      <c r="G102" s="153"/>
      <c r="H102" s="153"/>
      <c r="I102" s="153"/>
      <c r="J102" s="154">
        <f>J245</f>
        <v>0</v>
      </c>
      <c r="L102" s="151"/>
    </row>
    <row r="103" spans="2:47" s="11" customFormat="1" ht="19.899999999999999" customHeight="1">
      <c r="B103" s="151"/>
      <c r="D103" s="152" t="s">
        <v>1640</v>
      </c>
      <c r="E103" s="153"/>
      <c r="F103" s="153"/>
      <c r="G103" s="153"/>
      <c r="H103" s="153"/>
      <c r="I103" s="153"/>
      <c r="J103" s="154">
        <f>J259</f>
        <v>0</v>
      </c>
      <c r="L103" s="151"/>
    </row>
    <row r="104" spans="2:47" s="11" customFormat="1" ht="19.899999999999999" customHeight="1">
      <c r="B104" s="151"/>
      <c r="D104" s="152" t="s">
        <v>2837</v>
      </c>
      <c r="E104" s="153"/>
      <c r="F104" s="153"/>
      <c r="G104" s="153"/>
      <c r="H104" s="153"/>
      <c r="I104" s="153"/>
      <c r="J104" s="154">
        <f>J286</f>
        <v>0</v>
      </c>
      <c r="L104" s="151"/>
    </row>
    <row r="105" spans="2:47" s="11" customFormat="1" ht="19.899999999999999" customHeight="1">
      <c r="B105" s="151"/>
      <c r="D105" s="152" t="s">
        <v>1641</v>
      </c>
      <c r="E105" s="153"/>
      <c r="F105" s="153"/>
      <c r="G105" s="153"/>
      <c r="H105" s="153"/>
      <c r="I105" s="153"/>
      <c r="J105" s="154">
        <f>J311</f>
        <v>0</v>
      </c>
      <c r="L105" s="151"/>
    </row>
    <row r="106" spans="2:47" s="11" customFormat="1" ht="19.899999999999999" customHeight="1">
      <c r="B106" s="151"/>
      <c r="D106" s="152" t="s">
        <v>1642</v>
      </c>
      <c r="E106" s="153"/>
      <c r="F106" s="153"/>
      <c r="G106" s="153"/>
      <c r="H106" s="153"/>
      <c r="I106" s="153"/>
      <c r="J106" s="154">
        <f>J483</f>
        <v>0</v>
      </c>
      <c r="L106" s="151"/>
    </row>
    <row r="107" spans="2:47" s="11" customFormat="1" ht="19.899999999999999" customHeight="1">
      <c r="B107" s="151"/>
      <c r="D107" s="152" t="s">
        <v>1643</v>
      </c>
      <c r="E107" s="153"/>
      <c r="F107" s="153"/>
      <c r="G107" s="153"/>
      <c r="H107" s="153"/>
      <c r="I107" s="153"/>
      <c r="J107" s="154">
        <f>J553</f>
        <v>0</v>
      </c>
      <c r="L107" s="151"/>
    </row>
    <row r="108" spans="2:47" s="11" customFormat="1" ht="19.899999999999999" customHeight="1">
      <c r="B108" s="151"/>
      <c r="D108" s="152" t="s">
        <v>1644</v>
      </c>
      <c r="E108" s="153"/>
      <c r="F108" s="153"/>
      <c r="G108" s="153"/>
      <c r="H108" s="153"/>
      <c r="I108" s="153"/>
      <c r="J108" s="154">
        <f>J579</f>
        <v>0</v>
      </c>
      <c r="L108" s="151"/>
    </row>
    <row r="109" spans="2:47" s="11" customFormat="1" ht="19.899999999999999" customHeight="1">
      <c r="B109" s="151"/>
      <c r="D109" s="152" t="s">
        <v>2838</v>
      </c>
      <c r="E109" s="153"/>
      <c r="F109" s="153"/>
      <c r="G109" s="153"/>
      <c r="H109" s="153"/>
      <c r="I109" s="153"/>
      <c r="J109" s="154">
        <f>J664</f>
        <v>0</v>
      </c>
      <c r="L109" s="151"/>
    </row>
    <row r="110" spans="2:47" s="11" customFormat="1" ht="19.899999999999999" customHeight="1">
      <c r="B110" s="151"/>
      <c r="D110" s="152" t="s">
        <v>1645</v>
      </c>
      <c r="E110" s="153"/>
      <c r="F110" s="153"/>
      <c r="G110" s="153"/>
      <c r="H110" s="153"/>
      <c r="I110" s="153"/>
      <c r="J110" s="154">
        <f>J724</f>
        <v>0</v>
      </c>
      <c r="L110" s="151"/>
    </row>
    <row r="111" spans="2:47" s="11" customFormat="1" ht="19.899999999999999" customHeight="1">
      <c r="B111" s="151"/>
      <c r="D111" s="152" t="s">
        <v>1646</v>
      </c>
      <c r="E111" s="153"/>
      <c r="F111" s="153"/>
      <c r="G111" s="153"/>
      <c r="H111" s="153"/>
      <c r="I111" s="153"/>
      <c r="J111" s="154">
        <f>J726</f>
        <v>0</v>
      </c>
      <c r="L111" s="151"/>
    </row>
    <row r="112" spans="2:47" s="8" customFormat="1" ht="24.95" customHeight="1">
      <c r="B112" s="108"/>
      <c r="D112" s="109" t="s">
        <v>1647</v>
      </c>
      <c r="E112" s="110"/>
      <c r="F112" s="110"/>
      <c r="G112" s="110"/>
      <c r="H112" s="110"/>
      <c r="I112" s="110"/>
      <c r="J112" s="111">
        <f>J760</f>
        <v>0</v>
      </c>
      <c r="L112" s="108"/>
    </row>
    <row r="113" spans="2:12" s="11" customFormat="1" ht="19.899999999999999" customHeight="1">
      <c r="B113" s="151"/>
      <c r="D113" s="152" t="s">
        <v>1648</v>
      </c>
      <c r="E113" s="153"/>
      <c r="F113" s="153"/>
      <c r="G113" s="153"/>
      <c r="H113" s="153"/>
      <c r="I113" s="153"/>
      <c r="J113" s="154">
        <f>J761</f>
        <v>0</v>
      </c>
      <c r="L113" s="151"/>
    </row>
    <row r="114" spans="2:12" s="11" customFormat="1" ht="19.899999999999999" customHeight="1">
      <c r="B114" s="151"/>
      <c r="D114" s="152" t="s">
        <v>1649</v>
      </c>
      <c r="E114" s="153"/>
      <c r="F114" s="153"/>
      <c r="G114" s="153"/>
      <c r="H114" s="153"/>
      <c r="I114" s="153"/>
      <c r="J114" s="154">
        <f>J788</f>
        <v>0</v>
      </c>
      <c r="L114" s="151"/>
    </row>
    <row r="115" spans="2:12" s="11" customFormat="1" ht="19.899999999999999" customHeight="1">
      <c r="B115" s="151"/>
      <c r="D115" s="152" t="s">
        <v>1650</v>
      </c>
      <c r="E115" s="153"/>
      <c r="F115" s="153"/>
      <c r="G115" s="153"/>
      <c r="H115" s="153"/>
      <c r="I115" s="153"/>
      <c r="J115" s="154">
        <f>J810</f>
        <v>0</v>
      </c>
      <c r="L115" s="151"/>
    </row>
    <row r="116" spans="2:12" s="11" customFormat="1" ht="19.899999999999999" customHeight="1">
      <c r="B116" s="151"/>
      <c r="D116" s="152" t="s">
        <v>1651</v>
      </c>
      <c r="E116" s="153"/>
      <c r="F116" s="153"/>
      <c r="G116" s="153"/>
      <c r="H116" s="153"/>
      <c r="I116" s="153"/>
      <c r="J116" s="154">
        <f>J835</f>
        <v>0</v>
      </c>
      <c r="L116" s="151"/>
    </row>
    <row r="117" spans="2:12" s="11" customFormat="1" ht="19.899999999999999" customHeight="1">
      <c r="B117" s="151"/>
      <c r="D117" s="152" t="s">
        <v>1653</v>
      </c>
      <c r="E117" s="153"/>
      <c r="F117" s="153"/>
      <c r="G117" s="153"/>
      <c r="H117" s="153"/>
      <c r="I117" s="153"/>
      <c r="J117" s="154">
        <f>J867</f>
        <v>0</v>
      </c>
      <c r="L117" s="151"/>
    </row>
    <row r="118" spans="2:12" s="11" customFormat="1" ht="19.899999999999999" customHeight="1">
      <c r="B118" s="151"/>
      <c r="D118" s="152" t="s">
        <v>1654</v>
      </c>
      <c r="E118" s="153"/>
      <c r="F118" s="153"/>
      <c r="G118" s="153"/>
      <c r="H118" s="153"/>
      <c r="I118" s="153"/>
      <c r="J118" s="154">
        <f>J900</f>
        <v>0</v>
      </c>
      <c r="L118" s="151"/>
    </row>
    <row r="119" spans="2:12" s="11" customFormat="1" ht="19.899999999999999" customHeight="1">
      <c r="B119" s="151"/>
      <c r="D119" s="152" t="s">
        <v>1655</v>
      </c>
      <c r="E119" s="153"/>
      <c r="F119" s="153"/>
      <c r="G119" s="153"/>
      <c r="H119" s="153"/>
      <c r="I119" s="153"/>
      <c r="J119" s="154">
        <f>J929</f>
        <v>0</v>
      </c>
      <c r="L119" s="151"/>
    </row>
    <row r="120" spans="2:12" s="11" customFormat="1" ht="19.899999999999999" customHeight="1">
      <c r="B120" s="151"/>
      <c r="D120" s="152" t="s">
        <v>1656</v>
      </c>
      <c r="E120" s="153"/>
      <c r="F120" s="153"/>
      <c r="G120" s="153"/>
      <c r="H120" s="153"/>
      <c r="I120" s="153"/>
      <c r="J120" s="154">
        <f>J959</f>
        <v>0</v>
      </c>
      <c r="L120" s="151"/>
    </row>
    <row r="121" spans="2:12" s="1" customFormat="1" ht="21.75" customHeight="1">
      <c r="B121" s="32"/>
      <c r="L121" s="32"/>
    </row>
    <row r="122" spans="2:12" s="1" customFormat="1" ht="6.95" customHeight="1">
      <c r="B122" s="44"/>
      <c r="C122" s="45"/>
      <c r="D122" s="45"/>
      <c r="E122" s="45"/>
      <c r="F122" s="45"/>
      <c r="G122" s="45"/>
      <c r="H122" s="45"/>
      <c r="I122" s="45"/>
      <c r="J122" s="45"/>
      <c r="K122" s="45"/>
      <c r="L122" s="32"/>
    </row>
    <row r="126" spans="2:12" s="1" customFormat="1" ht="6.95" customHeight="1">
      <c r="B126" s="46"/>
      <c r="C126" s="47"/>
      <c r="D126" s="47"/>
      <c r="E126" s="47"/>
      <c r="F126" s="47"/>
      <c r="G126" s="47"/>
      <c r="H126" s="47"/>
      <c r="I126" s="47"/>
      <c r="J126" s="47"/>
      <c r="K126" s="47"/>
      <c r="L126" s="32"/>
    </row>
    <row r="127" spans="2:12" s="1" customFormat="1" ht="24.95" customHeight="1">
      <c r="B127" s="32"/>
      <c r="C127" s="21" t="s">
        <v>233</v>
      </c>
      <c r="L127" s="32"/>
    </row>
    <row r="128" spans="2:12" s="1" customFormat="1" ht="6.95" customHeight="1">
      <c r="B128" s="32"/>
      <c r="L128" s="32"/>
    </row>
    <row r="129" spans="2:63" s="1" customFormat="1" ht="12" customHeight="1">
      <c r="B129" s="32"/>
      <c r="C129" s="27" t="s">
        <v>16</v>
      </c>
      <c r="L129" s="32"/>
    </row>
    <row r="130" spans="2:63" s="1" customFormat="1" ht="16.5" customHeight="1">
      <c r="B130" s="32"/>
      <c r="E130" s="252" t="str">
        <f>E7</f>
        <v>MLADÁ BOLESLAV ČOV II - REKONSTRUKCE</v>
      </c>
      <c r="F130" s="253"/>
      <c r="G130" s="253"/>
      <c r="H130" s="253"/>
      <c r="L130" s="32"/>
    </row>
    <row r="131" spans="2:63" ht="12" customHeight="1">
      <c r="B131" s="20"/>
      <c r="C131" s="27" t="s">
        <v>222</v>
      </c>
      <c r="L131" s="20"/>
    </row>
    <row r="132" spans="2:63" s="1" customFormat="1" ht="16.5" customHeight="1">
      <c r="B132" s="32"/>
      <c r="E132" s="252" t="s">
        <v>2835</v>
      </c>
      <c r="F132" s="251"/>
      <c r="G132" s="251"/>
      <c r="H132" s="251"/>
      <c r="L132" s="32"/>
    </row>
    <row r="133" spans="2:63" s="1" customFormat="1" ht="12" customHeight="1">
      <c r="B133" s="32"/>
      <c r="C133" s="27" t="s">
        <v>224</v>
      </c>
      <c r="L133" s="32"/>
    </row>
    <row r="134" spans="2:63" s="1" customFormat="1" ht="16.5" customHeight="1">
      <c r="B134" s="32"/>
      <c r="E134" s="230" t="str">
        <f>E11</f>
        <v>D.1.404.1 - Architektonicko-stavební část</v>
      </c>
      <c r="F134" s="251"/>
      <c r="G134" s="251"/>
      <c r="H134" s="251"/>
      <c r="L134" s="32"/>
    </row>
    <row r="135" spans="2:63" s="1" customFormat="1" ht="6.95" customHeight="1">
      <c r="B135" s="32"/>
      <c r="L135" s="32"/>
    </row>
    <row r="136" spans="2:63" s="1" customFormat="1" ht="12" customHeight="1">
      <c r="B136" s="32"/>
      <c r="C136" s="27" t="s">
        <v>20</v>
      </c>
      <c r="F136" s="25" t="str">
        <f>F14</f>
        <v>Mladá Boleslav</v>
      </c>
      <c r="I136" s="27" t="s">
        <v>22</v>
      </c>
      <c r="J136" s="52" t="str">
        <f>IF(J14="","",J14)</f>
        <v>30. 10. 2024</v>
      </c>
      <c r="L136" s="32"/>
    </row>
    <row r="137" spans="2:63" s="1" customFormat="1" ht="6.95" customHeight="1">
      <c r="B137" s="32"/>
      <c r="L137" s="32"/>
    </row>
    <row r="138" spans="2:63" s="1" customFormat="1" ht="40.15" customHeight="1">
      <c r="B138" s="32"/>
      <c r="C138" s="27" t="s">
        <v>24</v>
      </c>
      <c r="F138" s="25" t="str">
        <f>E17</f>
        <v>VaK Mladá Boleslav a.s., Čechova 1151, Ml.Boleslav</v>
      </c>
      <c r="I138" s="27" t="s">
        <v>32</v>
      </c>
      <c r="J138" s="30" t="str">
        <f>E23</f>
        <v>Aquaprocon s.r.o. divize Praha, Dukelských hrdinů</v>
      </c>
      <c r="L138" s="32"/>
    </row>
    <row r="139" spans="2:63" s="1" customFormat="1" ht="15.2" customHeight="1">
      <c r="B139" s="32"/>
      <c r="C139" s="27" t="s">
        <v>30</v>
      </c>
      <c r="F139" s="25" t="str">
        <f>IF(E20="","",E20)</f>
        <v>Vyplň údaj</v>
      </c>
      <c r="I139" s="27" t="s">
        <v>37</v>
      </c>
      <c r="J139" s="30" t="str">
        <f>E26</f>
        <v>Jaroslav Pelnář</v>
      </c>
      <c r="L139" s="32"/>
    </row>
    <row r="140" spans="2:63" s="1" customFormat="1" ht="10.35" customHeight="1">
      <c r="B140" s="32"/>
      <c r="L140" s="32"/>
    </row>
    <row r="141" spans="2:63" s="9" customFormat="1" ht="29.25" customHeight="1">
      <c r="B141" s="112"/>
      <c r="C141" s="113" t="s">
        <v>234</v>
      </c>
      <c r="D141" s="114" t="s">
        <v>65</v>
      </c>
      <c r="E141" s="114" t="s">
        <v>61</v>
      </c>
      <c r="F141" s="114" t="s">
        <v>62</v>
      </c>
      <c r="G141" s="114" t="s">
        <v>235</v>
      </c>
      <c r="H141" s="114" t="s">
        <v>236</v>
      </c>
      <c r="I141" s="114" t="s">
        <v>237</v>
      </c>
      <c r="J141" s="114" t="s">
        <v>229</v>
      </c>
      <c r="K141" s="115" t="s">
        <v>238</v>
      </c>
      <c r="L141" s="112"/>
      <c r="M141" s="59" t="s">
        <v>1</v>
      </c>
      <c r="N141" s="60" t="s">
        <v>44</v>
      </c>
      <c r="O141" s="60" t="s">
        <v>239</v>
      </c>
      <c r="P141" s="60" t="s">
        <v>240</v>
      </c>
      <c r="Q141" s="60" t="s">
        <v>241</v>
      </c>
      <c r="R141" s="60" t="s">
        <v>242</v>
      </c>
      <c r="S141" s="60" t="s">
        <v>243</v>
      </c>
      <c r="T141" s="61" t="s">
        <v>244</v>
      </c>
    </row>
    <row r="142" spans="2:63" s="1" customFormat="1" ht="22.9" customHeight="1">
      <c r="B142" s="32"/>
      <c r="C142" s="64" t="s">
        <v>245</v>
      </c>
      <c r="J142" s="116">
        <f>BK142</f>
        <v>0</v>
      </c>
      <c r="L142" s="32"/>
      <c r="M142" s="62"/>
      <c r="N142" s="53"/>
      <c r="O142" s="53"/>
      <c r="P142" s="117">
        <f>P143+P760</f>
        <v>0</v>
      </c>
      <c r="Q142" s="53"/>
      <c r="R142" s="117">
        <f>R143+R760</f>
        <v>203.88500106999999</v>
      </c>
      <c r="S142" s="53"/>
      <c r="T142" s="118">
        <f>T143+T760</f>
        <v>750.34313500000007</v>
      </c>
      <c r="AT142" s="17" t="s">
        <v>79</v>
      </c>
      <c r="AU142" s="17" t="s">
        <v>231</v>
      </c>
      <c r="BK142" s="119">
        <f>BK143+BK760</f>
        <v>0</v>
      </c>
    </row>
    <row r="143" spans="2:63" s="10" customFormat="1" ht="25.9" customHeight="1">
      <c r="B143" s="120"/>
      <c r="D143" s="121" t="s">
        <v>79</v>
      </c>
      <c r="E143" s="122" t="s">
        <v>1658</v>
      </c>
      <c r="F143" s="122" t="s">
        <v>1659</v>
      </c>
      <c r="I143" s="123"/>
      <c r="J143" s="124">
        <f>BK143</f>
        <v>0</v>
      </c>
      <c r="L143" s="120"/>
      <c r="M143" s="125"/>
      <c r="P143" s="126">
        <f>P144+P234+P245+P259+P286+P311+P483+P553+P579+P664+P724+P726</f>
        <v>0</v>
      </c>
      <c r="R143" s="126">
        <f>R144+R234+R245+R259+R286+R311+R483+R553+R579+R664+R724+R726</f>
        <v>198.35340026999998</v>
      </c>
      <c r="T143" s="127">
        <f>T144+T234+T245+T259+T286+T311+T483+T553+T579+T664+T724+T726</f>
        <v>750.34313500000007</v>
      </c>
      <c r="AR143" s="121" t="s">
        <v>87</v>
      </c>
      <c r="AT143" s="128" t="s">
        <v>79</v>
      </c>
      <c r="AU143" s="128" t="s">
        <v>80</v>
      </c>
      <c r="AY143" s="121" t="s">
        <v>248</v>
      </c>
      <c r="BK143" s="129">
        <f>BK144+BK234+BK245+BK259+BK286+BK311+BK483+BK553+BK579+BK664+BK724+BK726</f>
        <v>0</v>
      </c>
    </row>
    <row r="144" spans="2:63" s="10" customFormat="1" ht="22.9" customHeight="1">
      <c r="B144" s="120"/>
      <c r="D144" s="121" t="s">
        <v>79</v>
      </c>
      <c r="E144" s="155" t="s">
        <v>87</v>
      </c>
      <c r="F144" s="155" t="s">
        <v>1246</v>
      </c>
      <c r="I144" s="123"/>
      <c r="J144" s="156">
        <f>BK144</f>
        <v>0</v>
      </c>
      <c r="L144" s="120"/>
      <c r="M144" s="125"/>
      <c r="P144" s="126">
        <f>SUM(P145:P233)</f>
        <v>0</v>
      </c>
      <c r="R144" s="126">
        <f>SUM(R145:R233)</f>
        <v>9.990000000000001E-4</v>
      </c>
      <c r="T144" s="127">
        <f>SUM(T145:T233)</f>
        <v>27.776</v>
      </c>
      <c r="AR144" s="121" t="s">
        <v>87</v>
      </c>
      <c r="AT144" s="128" t="s">
        <v>79</v>
      </c>
      <c r="AU144" s="128" t="s">
        <v>87</v>
      </c>
      <c r="AY144" s="121" t="s">
        <v>248</v>
      </c>
      <c r="BK144" s="129">
        <f>SUM(BK145:BK233)</f>
        <v>0</v>
      </c>
    </row>
    <row r="145" spans="2:65" s="1" customFormat="1" ht="24.2" customHeight="1">
      <c r="B145" s="32"/>
      <c r="C145" s="130" t="s">
        <v>87</v>
      </c>
      <c r="D145" s="130" t="s">
        <v>249</v>
      </c>
      <c r="E145" s="131" t="s">
        <v>2839</v>
      </c>
      <c r="F145" s="132" t="s">
        <v>2840</v>
      </c>
      <c r="G145" s="133" t="s">
        <v>1662</v>
      </c>
      <c r="H145" s="134">
        <v>22.4</v>
      </c>
      <c r="I145" s="135"/>
      <c r="J145" s="136">
        <f>ROUND(I145*H145,2)</f>
        <v>0</v>
      </c>
      <c r="K145" s="132" t="s">
        <v>1663</v>
      </c>
      <c r="L145" s="32"/>
      <c r="M145" s="137" t="s">
        <v>1</v>
      </c>
      <c r="N145" s="138" t="s">
        <v>45</v>
      </c>
      <c r="P145" s="139">
        <f>O145*H145</f>
        <v>0</v>
      </c>
      <c r="Q145" s="139">
        <v>0</v>
      </c>
      <c r="R145" s="139">
        <f>Q145*H145</f>
        <v>0</v>
      </c>
      <c r="S145" s="139">
        <v>0.28999999999999998</v>
      </c>
      <c r="T145" s="140">
        <f>S145*H145</f>
        <v>6.4959999999999996</v>
      </c>
      <c r="AR145" s="141" t="s">
        <v>264</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264</v>
      </c>
      <c r="BM145" s="141" t="s">
        <v>2841</v>
      </c>
    </row>
    <row r="146" spans="2:65" s="12" customFormat="1">
      <c r="B146" s="161"/>
      <c r="D146" s="143" t="s">
        <v>1665</v>
      </c>
      <c r="E146" s="162" t="s">
        <v>1</v>
      </c>
      <c r="F146" s="163" t="s">
        <v>2842</v>
      </c>
      <c r="H146" s="162" t="s">
        <v>1</v>
      </c>
      <c r="I146" s="164"/>
      <c r="L146" s="161"/>
      <c r="M146" s="165"/>
      <c r="T146" s="166"/>
      <c r="AT146" s="162" t="s">
        <v>1665</v>
      </c>
      <c r="AU146" s="162" t="s">
        <v>89</v>
      </c>
      <c r="AV146" s="12" t="s">
        <v>87</v>
      </c>
      <c r="AW146" s="12" t="s">
        <v>36</v>
      </c>
      <c r="AX146" s="12" t="s">
        <v>80</v>
      </c>
      <c r="AY146" s="162" t="s">
        <v>248</v>
      </c>
    </row>
    <row r="147" spans="2:65" s="12" customFormat="1">
      <c r="B147" s="161"/>
      <c r="D147" s="143" t="s">
        <v>1665</v>
      </c>
      <c r="E147" s="162" t="s">
        <v>1</v>
      </c>
      <c r="F147" s="163" t="s">
        <v>2843</v>
      </c>
      <c r="H147" s="162" t="s">
        <v>1</v>
      </c>
      <c r="I147" s="164"/>
      <c r="L147" s="161"/>
      <c r="M147" s="165"/>
      <c r="T147" s="166"/>
      <c r="AT147" s="162" t="s">
        <v>1665</v>
      </c>
      <c r="AU147" s="162" t="s">
        <v>89</v>
      </c>
      <c r="AV147" s="12" t="s">
        <v>87</v>
      </c>
      <c r="AW147" s="12" t="s">
        <v>36</v>
      </c>
      <c r="AX147" s="12" t="s">
        <v>80</v>
      </c>
      <c r="AY147" s="162" t="s">
        <v>248</v>
      </c>
    </row>
    <row r="148" spans="2:65" s="13" customFormat="1">
      <c r="B148" s="167"/>
      <c r="D148" s="143" t="s">
        <v>1665</v>
      </c>
      <c r="E148" s="168" t="s">
        <v>1</v>
      </c>
      <c r="F148" s="169" t="s">
        <v>2844</v>
      </c>
      <c r="H148" s="170">
        <v>22.4</v>
      </c>
      <c r="I148" s="171"/>
      <c r="L148" s="167"/>
      <c r="M148" s="172"/>
      <c r="T148" s="173"/>
      <c r="AT148" s="168" t="s">
        <v>1665</v>
      </c>
      <c r="AU148" s="168" t="s">
        <v>89</v>
      </c>
      <c r="AV148" s="13" t="s">
        <v>89</v>
      </c>
      <c r="AW148" s="13" t="s">
        <v>36</v>
      </c>
      <c r="AX148" s="13" t="s">
        <v>80</v>
      </c>
      <c r="AY148" s="168" t="s">
        <v>248</v>
      </c>
    </row>
    <row r="149" spans="2:65" s="14" customFormat="1">
      <c r="B149" s="174"/>
      <c r="D149" s="143" t="s">
        <v>1665</v>
      </c>
      <c r="E149" s="175" t="s">
        <v>1</v>
      </c>
      <c r="F149" s="176" t="s">
        <v>1668</v>
      </c>
      <c r="H149" s="177">
        <v>22.4</v>
      </c>
      <c r="I149" s="178"/>
      <c r="L149" s="174"/>
      <c r="M149" s="179"/>
      <c r="T149" s="180"/>
      <c r="AT149" s="175" t="s">
        <v>1665</v>
      </c>
      <c r="AU149" s="175" t="s">
        <v>89</v>
      </c>
      <c r="AV149" s="14" t="s">
        <v>264</v>
      </c>
      <c r="AW149" s="14" t="s">
        <v>36</v>
      </c>
      <c r="AX149" s="14" t="s">
        <v>87</v>
      </c>
      <c r="AY149" s="175" t="s">
        <v>248</v>
      </c>
    </row>
    <row r="150" spans="2:65" s="1" customFormat="1" ht="24.2" customHeight="1">
      <c r="B150" s="32"/>
      <c r="C150" s="130" t="s">
        <v>89</v>
      </c>
      <c r="D150" s="130" t="s">
        <v>249</v>
      </c>
      <c r="E150" s="131" t="s">
        <v>2845</v>
      </c>
      <c r="F150" s="132" t="s">
        <v>2846</v>
      </c>
      <c r="G150" s="133" t="s">
        <v>1662</v>
      </c>
      <c r="H150" s="134">
        <v>22.4</v>
      </c>
      <c r="I150" s="135"/>
      <c r="J150" s="136">
        <f>ROUND(I150*H150,2)</f>
        <v>0</v>
      </c>
      <c r="K150" s="132" t="s">
        <v>1663</v>
      </c>
      <c r="L150" s="32"/>
      <c r="M150" s="137" t="s">
        <v>1</v>
      </c>
      <c r="N150" s="138" t="s">
        <v>45</v>
      </c>
      <c r="P150" s="139">
        <f>O150*H150</f>
        <v>0</v>
      </c>
      <c r="Q150" s="139">
        <v>0</v>
      </c>
      <c r="R150" s="139">
        <f>Q150*H150</f>
        <v>0</v>
      </c>
      <c r="S150" s="139">
        <v>0.32500000000000001</v>
      </c>
      <c r="T150" s="140">
        <f>S150*H150</f>
        <v>7.2799999999999994</v>
      </c>
      <c r="AR150" s="141" t="s">
        <v>264</v>
      </c>
      <c r="AT150" s="141" t="s">
        <v>249</v>
      </c>
      <c r="AU150" s="141" t="s">
        <v>89</v>
      </c>
      <c r="AY150" s="17" t="s">
        <v>248</v>
      </c>
      <c r="BE150" s="142">
        <f>IF(N150="základní",J150,0)</f>
        <v>0</v>
      </c>
      <c r="BF150" s="142">
        <f>IF(N150="snížená",J150,0)</f>
        <v>0</v>
      </c>
      <c r="BG150" s="142">
        <f>IF(N150="zákl. přenesená",J150,0)</f>
        <v>0</v>
      </c>
      <c r="BH150" s="142">
        <f>IF(N150="sníž. přenesená",J150,0)</f>
        <v>0</v>
      </c>
      <c r="BI150" s="142">
        <f>IF(N150="nulová",J150,0)</f>
        <v>0</v>
      </c>
      <c r="BJ150" s="17" t="s">
        <v>87</v>
      </c>
      <c r="BK150" s="142">
        <f>ROUND(I150*H150,2)</f>
        <v>0</v>
      </c>
      <c r="BL150" s="17" t="s">
        <v>264</v>
      </c>
      <c r="BM150" s="141" t="s">
        <v>2847</v>
      </c>
    </row>
    <row r="151" spans="2:65" s="12" customFormat="1">
      <c r="B151" s="161"/>
      <c r="D151" s="143" t="s">
        <v>1665</v>
      </c>
      <c r="E151" s="162" t="s">
        <v>1</v>
      </c>
      <c r="F151" s="163" t="s">
        <v>2842</v>
      </c>
      <c r="H151" s="162" t="s">
        <v>1</v>
      </c>
      <c r="I151" s="164"/>
      <c r="L151" s="161"/>
      <c r="M151" s="165"/>
      <c r="T151" s="166"/>
      <c r="AT151" s="162" t="s">
        <v>1665</v>
      </c>
      <c r="AU151" s="162" t="s">
        <v>89</v>
      </c>
      <c r="AV151" s="12" t="s">
        <v>87</v>
      </c>
      <c r="AW151" s="12" t="s">
        <v>36</v>
      </c>
      <c r="AX151" s="12" t="s">
        <v>80</v>
      </c>
      <c r="AY151" s="162" t="s">
        <v>248</v>
      </c>
    </row>
    <row r="152" spans="2:65" s="12" customFormat="1">
      <c r="B152" s="161"/>
      <c r="D152" s="143" t="s">
        <v>1665</v>
      </c>
      <c r="E152" s="162" t="s">
        <v>1</v>
      </c>
      <c r="F152" s="163" t="s">
        <v>2848</v>
      </c>
      <c r="H152" s="162" t="s">
        <v>1</v>
      </c>
      <c r="I152" s="164"/>
      <c r="L152" s="161"/>
      <c r="M152" s="165"/>
      <c r="T152" s="166"/>
      <c r="AT152" s="162" t="s">
        <v>1665</v>
      </c>
      <c r="AU152" s="162" t="s">
        <v>89</v>
      </c>
      <c r="AV152" s="12" t="s">
        <v>87</v>
      </c>
      <c r="AW152" s="12" t="s">
        <v>36</v>
      </c>
      <c r="AX152" s="12" t="s">
        <v>80</v>
      </c>
      <c r="AY152" s="162" t="s">
        <v>248</v>
      </c>
    </row>
    <row r="153" spans="2:65" s="13" customFormat="1">
      <c r="B153" s="167"/>
      <c r="D153" s="143" t="s">
        <v>1665</v>
      </c>
      <c r="E153" s="168" t="s">
        <v>1</v>
      </c>
      <c r="F153" s="169" t="s">
        <v>2844</v>
      </c>
      <c r="H153" s="170">
        <v>22.4</v>
      </c>
      <c r="I153" s="171"/>
      <c r="L153" s="167"/>
      <c r="M153" s="172"/>
      <c r="T153" s="173"/>
      <c r="AT153" s="168" t="s">
        <v>1665</v>
      </c>
      <c r="AU153" s="168" t="s">
        <v>89</v>
      </c>
      <c r="AV153" s="13" t="s">
        <v>89</v>
      </c>
      <c r="AW153" s="13" t="s">
        <v>36</v>
      </c>
      <c r="AX153" s="13" t="s">
        <v>80</v>
      </c>
      <c r="AY153" s="168" t="s">
        <v>248</v>
      </c>
    </row>
    <row r="154" spans="2:65" s="14" customFormat="1">
      <c r="B154" s="174"/>
      <c r="D154" s="143" t="s">
        <v>1665</v>
      </c>
      <c r="E154" s="175" t="s">
        <v>1</v>
      </c>
      <c r="F154" s="176" t="s">
        <v>1668</v>
      </c>
      <c r="H154" s="177">
        <v>22.4</v>
      </c>
      <c r="I154" s="178"/>
      <c r="L154" s="174"/>
      <c r="M154" s="179"/>
      <c r="T154" s="180"/>
      <c r="AT154" s="175" t="s">
        <v>1665</v>
      </c>
      <c r="AU154" s="175" t="s">
        <v>89</v>
      </c>
      <c r="AV154" s="14" t="s">
        <v>264</v>
      </c>
      <c r="AW154" s="14" t="s">
        <v>36</v>
      </c>
      <c r="AX154" s="14" t="s">
        <v>87</v>
      </c>
      <c r="AY154" s="175" t="s">
        <v>248</v>
      </c>
    </row>
    <row r="155" spans="2:65" s="1" customFormat="1" ht="24.2" customHeight="1">
      <c r="B155" s="32"/>
      <c r="C155" s="130" t="s">
        <v>247</v>
      </c>
      <c r="D155" s="130" t="s">
        <v>249</v>
      </c>
      <c r="E155" s="131" t="s">
        <v>2849</v>
      </c>
      <c r="F155" s="132" t="s">
        <v>2850</v>
      </c>
      <c r="G155" s="133" t="s">
        <v>1662</v>
      </c>
      <c r="H155" s="134">
        <v>22.4</v>
      </c>
      <c r="I155" s="135"/>
      <c r="J155" s="136">
        <f>ROUND(I155*H155,2)</f>
        <v>0</v>
      </c>
      <c r="K155" s="132" t="s">
        <v>1663</v>
      </c>
      <c r="L155" s="32"/>
      <c r="M155" s="137" t="s">
        <v>1</v>
      </c>
      <c r="N155" s="138" t="s">
        <v>45</v>
      </c>
      <c r="P155" s="139">
        <f>O155*H155</f>
        <v>0</v>
      </c>
      <c r="Q155" s="139">
        <v>0</v>
      </c>
      <c r="R155" s="139">
        <f>Q155*H155</f>
        <v>0</v>
      </c>
      <c r="S155" s="139">
        <v>0.625</v>
      </c>
      <c r="T155" s="140">
        <f>S155*H155</f>
        <v>14</v>
      </c>
      <c r="AR155" s="141" t="s">
        <v>264</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264</v>
      </c>
      <c r="BM155" s="141" t="s">
        <v>2851</v>
      </c>
    </row>
    <row r="156" spans="2:65" s="12" customFormat="1">
      <c r="B156" s="161"/>
      <c r="D156" s="143" t="s">
        <v>1665</v>
      </c>
      <c r="E156" s="162" t="s">
        <v>1</v>
      </c>
      <c r="F156" s="163" t="s">
        <v>2842</v>
      </c>
      <c r="H156" s="162" t="s">
        <v>1</v>
      </c>
      <c r="I156" s="164"/>
      <c r="L156" s="161"/>
      <c r="M156" s="165"/>
      <c r="T156" s="166"/>
      <c r="AT156" s="162" t="s">
        <v>1665</v>
      </c>
      <c r="AU156" s="162" t="s">
        <v>89</v>
      </c>
      <c r="AV156" s="12" t="s">
        <v>87</v>
      </c>
      <c r="AW156" s="12" t="s">
        <v>36</v>
      </c>
      <c r="AX156" s="12" t="s">
        <v>80</v>
      </c>
      <c r="AY156" s="162" t="s">
        <v>248</v>
      </c>
    </row>
    <row r="157" spans="2:65" s="12" customFormat="1">
      <c r="B157" s="161"/>
      <c r="D157" s="143" t="s">
        <v>1665</v>
      </c>
      <c r="E157" s="162" t="s">
        <v>1</v>
      </c>
      <c r="F157" s="163" t="s">
        <v>2852</v>
      </c>
      <c r="H157" s="162" t="s">
        <v>1</v>
      </c>
      <c r="I157" s="164"/>
      <c r="L157" s="161"/>
      <c r="M157" s="165"/>
      <c r="T157" s="166"/>
      <c r="AT157" s="162" t="s">
        <v>1665</v>
      </c>
      <c r="AU157" s="162" t="s">
        <v>89</v>
      </c>
      <c r="AV157" s="12" t="s">
        <v>87</v>
      </c>
      <c r="AW157" s="12" t="s">
        <v>36</v>
      </c>
      <c r="AX157" s="12" t="s">
        <v>80</v>
      </c>
      <c r="AY157" s="162" t="s">
        <v>248</v>
      </c>
    </row>
    <row r="158" spans="2:65" s="13" customFormat="1">
      <c r="B158" s="167"/>
      <c r="D158" s="143" t="s">
        <v>1665</v>
      </c>
      <c r="E158" s="168" t="s">
        <v>1</v>
      </c>
      <c r="F158" s="169" t="s">
        <v>2844</v>
      </c>
      <c r="H158" s="170">
        <v>22.4</v>
      </c>
      <c r="I158" s="171"/>
      <c r="L158" s="167"/>
      <c r="M158" s="172"/>
      <c r="T158" s="173"/>
      <c r="AT158" s="168" t="s">
        <v>1665</v>
      </c>
      <c r="AU158" s="168" t="s">
        <v>89</v>
      </c>
      <c r="AV158" s="13" t="s">
        <v>89</v>
      </c>
      <c r="AW158" s="13" t="s">
        <v>36</v>
      </c>
      <c r="AX158" s="13" t="s">
        <v>80</v>
      </c>
      <c r="AY158" s="168" t="s">
        <v>248</v>
      </c>
    </row>
    <row r="159" spans="2:65" s="14" customFormat="1">
      <c r="B159" s="174"/>
      <c r="D159" s="143" t="s">
        <v>1665</v>
      </c>
      <c r="E159" s="175" t="s">
        <v>1</v>
      </c>
      <c r="F159" s="176" t="s">
        <v>1668</v>
      </c>
      <c r="H159" s="177">
        <v>22.4</v>
      </c>
      <c r="I159" s="178"/>
      <c r="L159" s="174"/>
      <c r="M159" s="179"/>
      <c r="T159" s="180"/>
      <c r="AT159" s="175" t="s">
        <v>1665</v>
      </c>
      <c r="AU159" s="175" t="s">
        <v>89</v>
      </c>
      <c r="AV159" s="14" t="s">
        <v>264</v>
      </c>
      <c r="AW159" s="14" t="s">
        <v>36</v>
      </c>
      <c r="AX159" s="14" t="s">
        <v>87</v>
      </c>
      <c r="AY159" s="175" t="s">
        <v>248</v>
      </c>
    </row>
    <row r="160" spans="2:65" s="1" customFormat="1" ht="24.2" customHeight="1">
      <c r="B160" s="32"/>
      <c r="C160" s="130" t="s">
        <v>264</v>
      </c>
      <c r="D160" s="130" t="s">
        <v>249</v>
      </c>
      <c r="E160" s="131" t="s">
        <v>1660</v>
      </c>
      <c r="F160" s="132" t="s">
        <v>1661</v>
      </c>
      <c r="G160" s="133" t="s">
        <v>1662</v>
      </c>
      <c r="H160" s="134">
        <v>45.4</v>
      </c>
      <c r="I160" s="135"/>
      <c r="J160" s="136">
        <f>ROUND(I160*H160,2)</f>
        <v>0</v>
      </c>
      <c r="K160" s="132" t="s">
        <v>1663</v>
      </c>
      <c r="L160" s="32"/>
      <c r="M160" s="137" t="s">
        <v>1</v>
      </c>
      <c r="N160" s="138" t="s">
        <v>45</v>
      </c>
      <c r="P160" s="139">
        <f>O160*H160</f>
        <v>0</v>
      </c>
      <c r="Q160" s="139">
        <v>0</v>
      </c>
      <c r="R160" s="139">
        <f>Q160*H160</f>
        <v>0</v>
      </c>
      <c r="S160" s="139">
        <v>0</v>
      </c>
      <c r="T160" s="140">
        <f>S160*H160</f>
        <v>0</v>
      </c>
      <c r="AR160" s="141" t="s">
        <v>264</v>
      </c>
      <c r="AT160" s="141" t="s">
        <v>249</v>
      </c>
      <c r="AU160" s="141" t="s">
        <v>89</v>
      </c>
      <c r="AY160" s="17" t="s">
        <v>248</v>
      </c>
      <c r="BE160" s="142">
        <f>IF(N160="základní",J160,0)</f>
        <v>0</v>
      </c>
      <c r="BF160" s="142">
        <f>IF(N160="snížená",J160,0)</f>
        <v>0</v>
      </c>
      <c r="BG160" s="142">
        <f>IF(N160="zákl. přenesená",J160,0)</f>
        <v>0</v>
      </c>
      <c r="BH160" s="142">
        <f>IF(N160="sníž. přenesená",J160,0)</f>
        <v>0</v>
      </c>
      <c r="BI160" s="142">
        <f>IF(N160="nulová",J160,0)</f>
        <v>0</v>
      </c>
      <c r="BJ160" s="17" t="s">
        <v>87</v>
      </c>
      <c r="BK160" s="142">
        <f>ROUND(I160*H160,2)</f>
        <v>0</v>
      </c>
      <c r="BL160" s="17" t="s">
        <v>264</v>
      </c>
      <c r="BM160" s="141" t="s">
        <v>2853</v>
      </c>
    </row>
    <row r="161" spans="2:65" s="12" customFormat="1">
      <c r="B161" s="161"/>
      <c r="D161" s="143" t="s">
        <v>1665</v>
      </c>
      <c r="E161" s="162" t="s">
        <v>1</v>
      </c>
      <c r="F161" s="163" t="s">
        <v>1666</v>
      </c>
      <c r="H161" s="162" t="s">
        <v>1</v>
      </c>
      <c r="I161" s="164"/>
      <c r="L161" s="161"/>
      <c r="M161" s="165"/>
      <c r="T161" s="166"/>
      <c r="AT161" s="162" t="s">
        <v>1665</v>
      </c>
      <c r="AU161" s="162" t="s">
        <v>89</v>
      </c>
      <c r="AV161" s="12" t="s">
        <v>87</v>
      </c>
      <c r="AW161" s="12" t="s">
        <v>36</v>
      </c>
      <c r="AX161" s="12" t="s">
        <v>80</v>
      </c>
      <c r="AY161" s="162" t="s">
        <v>248</v>
      </c>
    </row>
    <row r="162" spans="2:65" s="13" customFormat="1">
      <c r="B162" s="167"/>
      <c r="D162" s="143" t="s">
        <v>1665</v>
      </c>
      <c r="E162" s="168" t="s">
        <v>1</v>
      </c>
      <c r="F162" s="169" t="s">
        <v>2854</v>
      </c>
      <c r="H162" s="170">
        <v>24.12</v>
      </c>
      <c r="I162" s="171"/>
      <c r="L162" s="167"/>
      <c r="M162" s="172"/>
      <c r="T162" s="173"/>
      <c r="AT162" s="168" t="s">
        <v>1665</v>
      </c>
      <c r="AU162" s="168" t="s">
        <v>89</v>
      </c>
      <c r="AV162" s="13" t="s">
        <v>89</v>
      </c>
      <c r="AW162" s="13" t="s">
        <v>36</v>
      </c>
      <c r="AX162" s="13" t="s">
        <v>80</v>
      </c>
      <c r="AY162" s="168" t="s">
        <v>248</v>
      </c>
    </row>
    <row r="163" spans="2:65" s="13" customFormat="1">
      <c r="B163" s="167"/>
      <c r="D163" s="143" t="s">
        <v>1665</v>
      </c>
      <c r="E163" s="168" t="s">
        <v>1</v>
      </c>
      <c r="F163" s="169" t="s">
        <v>2855</v>
      </c>
      <c r="H163" s="170">
        <v>21.28</v>
      </c>
      <c r="I163" s="171"/>
      <c r="L163" s="167"/>
      <c r="M163" s="172"/>
      <c r="T163" s="173"/>
      <c r="AT163" s="168" t="s">
        <v>1665</v>
      </c>
      <c r="AU163" s="168" t="s">
        <v>89</v>
      </c>
      <c r="AV163" s="13" t="s">
        <v>89</v>
      </c>
      <c r="AW163" s="13" t="s">
        <v>36</v>
      </c>
      <c r="AX163" s="13" t="s">
        <v>80</v>
      </c>
      <c r="AY163" s="168" t="s">
        <v>248</v>
      </c>
    </row>
    <row r="164" spans="2:65" s="14" customFormat="1">
      <c r="B164" s="174"/>
      <c r="D164" s="143" t="s">
        <v>1665</v>
      </c>
      <c r="E164" s="175" t="s">
        <v>1</v>
      </c>
      <c r="F164" s="176" t="s">
        <v>1668</v>
      </c>
      <c r="H164" s="177">
        <v>45.4</v>
      </c>
      <c r="I164" s="178"/>
      <c r="L164" s="174"/>
      <c r="M164" s="179"/>
      <c r="T164" s="180"/>
      <c r="AT164" s="175" t="s">
        <v>1665</v>
      </c>
      <c r="AU164" s="175" t="s">
        <v>89</v>
      </c>
      <c r="AV164" s="14" t="s">
        <v>264</v>
      </c>
      <c r="AW164" s="14" t="s">
        <v>36</v>
      </c>
      <c r="AX164" s="14" t="s">
        <v>87</v>
      </c>
      <c r="AY164" s="175" t="s">
        <v>248</v>
      </c>
    </row>
    <row r="165" spans="2:65" s="1" customFormat="1" ht="33" customHeight="1">
      <c r="B165" s="32"/>
      <c r="C165" s="130" t="s">
        <v>269</v>
      </c>
      <c r="D165" s="130" t="s">
        <v>249</v>
      </c>
      <c r="E165" s="131" t="s">
        <v>2856</v>
      </c>
      <c r="F165" s="132" t="s">
        <v>2857</v>
      </c>
      <c r="G165" s="133" t="s">
        <v>1671</v>
      </c>
      <c r="H165" s="134">
        <v>1.117</v>
      </c>
      <c r="I165" s="135"/>
      <c r="J165" s="136">
        <f>ROUND(I165*H165,2)</f>
        <v>0</v>
      </c>
      <c r="K165" s="132" t="s">
        <v>1663</v>
      </c>
      <c r="L165" s="32"/>
      <c r="M165" s="137" t="s">
        <v>1</v>
      </c>
      <c r="N165" s="138" t="s">
        <v>45</v>
      </c>
      <c r="P165" s="139">
        <f>O165*H165</f>
        <v>0</v>
      </c>
      <c r="Q165" s="139">
        <v>0</v>
      </c>
      <c r="R165" s="139">
        <f>Q165*H165</f>
        <v>0</v>
      </c>
      <c r="S165" s="139">
        <v>0</v>
      </c>
      <c r="T165" s="140">
        <f>S165*H165</f>
        <v>0</v>
      </c>
      <c r="AR165" s="141" t="s">
        <v>264</v>
      </c>
      <c r="AT165" s="141" t="s">
        <v>249</v>
      </c>
      <c r="AU165" s="141" t="s">
        <v>89</v>
      </c>
      <c r="AY165" s="17" t="s">
        <v>248</v>
      </c>
      <c r="BE165" s="142">
        <f>IF(N165="základní",J165,0)</f>
        <v>0</v>
      </c>
      <c r="BF165" s="142">
        <f>IF(N165="snížená",J165,0)</f>
        <v>0</v>
      </c>
      <c r="BG165" s="142">
        <f>IF(N165="zákl. přenesená",J165,0)</f>
        <v>0</v>
      </c>
      <c r="BH165" s="142">
        <f>IF(N165="sníž. přenesená",J165,0)</f>
        <v>0</v>
      </c>
      <c r="BI165" s="142">
        <f>IF(N165="nulová",J165,0)</f>
        <v>0</v>
      </c>
      <c r="BJ165" s="17" t="s">
        <v>87</v>
      </c>
      <c r="BK165" s="142">
        <f>ROUND(I165*H165,2)</f>
        <v>0</v>
      </c>
      <c r="BL165" s="17" t="s">
        <v>264</v>
      </c>
      <c r="BM165" s="141" t="s">
        <v>2858</v>
      </c>
    </row>
    <row r="166" spans="2:65" s="12" customFormat="1">
      <c r="B166" s="161"/>
      <c r="D166" s="143" t="s">
        <v>1665</v>
      </c>
      <c r="E166" s="162" t="s">
        <v>1</v>
      </c>
      <c r="F166" s="163" t="s">
        <v>2859</v>
      </c>
      <c r="H166" s="162" t="s">
        <v>1</v>
      </c>
      <c r="I166" s="164"/>
      <c r="L166" s="161"/>
      <c r="M166" s="165"/>
      <c r="T166" s="166"/>
      <c r="AT166" s="162" t="s">
        <v>1665</v>
      </c>
      <c r="AU166" s="162" t="s">
        <v>89</v>
      </c>
      <c r="AV166" s="12" t="s">
        <v>87</v>
      </c>
      <c r="AW166" s="12" t="s">
        <v>36</v>
      </c>
      <c r="AX166" s="12" t="s">
        <v>80</v>
      </c>
      <c r="AY166" s="162" t="s">
        <v>248</v>
      </c>
    </row>
    <row r="167" spans="2:65" s="12" customFormat="1">
      <c r="B167" s="161"/>
      <c r="D167" s="143" t="s">
        <v>1665</v>
      </c>
      <c r="E167" s="162" t="s">
        <v>1</v>
      </c>
      <c r="F167" s="163" t="s">
        <v>1674</v>
      </c>
      <c r="H167" s="162" t="s">
        <v>1</v>
      </c>
      <c r="I167" s="164"/>
      <c r="L167" s="161"/>
      <c r="M167" s="165"/>
      <c r="T167" s="166"/>
      <c r="AT167" s="162" t="s">
        <v>1665</v>
      </c>
      <c r="AU167" s="162" t="s">
        <v>89</v>
      </c>
      <c r="AV167" s="12" t="s">
        <v>87</v>
      </c>
      <c r="AW167" s="12" t="s">
        <v>36</v>
      </c>
      <c r="AX167" s="12" t="s">
        <v>80</v>
      </c>
      <c r="AY167" s="162" t="s">
        <v>248</v>
      </c>
    </row>
    <row r="168" spans="2:65" s="13" customFormat="1">
      <c r="B168" s="167"/>
      <c r="D168" s="143" t="s">
        <v>1665</v>
      </c>
      <c r="E168" s="168" t="s">
        <v>1</v>
      </c>
      <c r="F168" s="169" t="s">
        <v>2860</v>
      </c>
      <c r="H168" s="170">
        <v>1.117</v>
      </c>
      <c r="I168" s="171"/>
      <c r="L168" s="167"/>
      <c r="M168" s="172"/>
      <c r="T168" s="173"/>
      <c r="AT168" s="168" t="s">
        <v>1665</v>
      </c>
      <c r="AU168" s="168" t="s">
        <v>89</v>
      </c>
      <c r="AV168" s="13" t="s">
        <v>89</v>
      </c>
      <c r="AW168" s="13" t="s">
        <v>36</v>
      </c>
      <c r="AX168" s="13" t="s">
        <v>87</v>
      </c>
      <c r="AY168" s="168" t="s">
        <v>248</v>
      </c>
    </row>
    <row r="169" spans="2:65" s="1" customFormat="1" ht="24.2" customHeight="1">
      <c r="B169" s="32"/>
      <c r="C169" s="130" t="s">
        <v>274</v>
      </c>
      <c r="D169" s="130" t="s">
        <v>249</v>
      </c>
      <c r="E169" s="131" t="s">
        <v>2861</v>
      </c>
      <c r="F169" s="132" t="s">
        <v>2862</v>
      </c>
      <c r="G169" s="133" t="s">
        <v>1671</v>
      </c>
      <c r="H169" s="134">
        <v>6.3310000000000004</v>
      </c>
      <c r="I169" s="135"/>
      <c r="J169" s="136">
        <f>ROUND(I169*H169,2)</f>
        <v>0</v>
      </c>
      <c r="K169" s="132" t="s">
        <v>1663</v>
      </c>
      <c r="L169" s="32"/>
      <c r="M169" s="137" t="s">
        <v>1</v>
      </c>
      <c r="N169" s="138" t="s">
        <v>45</v>
      </c>
      <c r="P169" s="139">
        <f>O169*H169</f>
        <v>0</v>
      </c>
      <c r="Q169" s="139">
        <v>0</v>
      </c>
      <c r="R169" s="139">
        <f>Q169*H169</f>
        <v>0</v>
      </c>
      <c r="S169" s="139">
        <v>0</v>
      </c>
      <c r="T169" s="140">
        <f>S169*H169</f>
        <v>0</v>
      </c>
      <c r="AR169" s="141" t="s">
        <v>264</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264</v>
      </c>
      <c r="BM169" s="141" t="s">
        <v>2863</v>
      </c>
    </row>
    <row r="170" spans="2:65" s="12" customFormat="1">
      <c r="B170" s="161"/>
      <c r="D170" s="143" t="s">
        <v>1665</v>
      </c>
      <c r="E170" s="162" t="s">
        <v>1</v>
      </c>
      <c r="F170" s="163" t="s">
        <v>2864</v>
      </c>
      <c r="H170" s="162" t="s">
        <v>1</v>
      </c>
      <c r="I170" s="164"/>
      <c r="L170" s="161"/>
      <c r="M170" s="165"/>
      <c r="T170" s="166"/>
      <c r="AT170" s="162" t="s">
        <v>1665</v>
      </c>
      <c r="AU170" s="162" t="s">
        <v>89</v>
      </c>
      <c r="AV170" s="12" t="s">
        <v>87</v>
      </c>
      <c r="AW170" s="12" t="s">
        <v>36</v>
      </c>
      <c r="AX170" s="12" t="s">
        <v>80</v>
      </c>
      <c r="AY170" s="162" t="s">
        <v>248</v>
      </c>
    </row>
    <row r="171" spans="2:65" s="13" customFormat="1">
      <c r="B171" s="167"/>
      <c r="D171" s="143" t="s">
        <v>1665</v>
      </c>
      <c r="E171" s="168" t="s">
        <v>1</v>
      </c>
      <c r="F171" s="169" t="s">
        <v>2865</v>
      </c>
      <c r="H171" s="170">
        <v>9.5760000000000005</v>
      </c>
      <c r="I171" s="171"/>
      <c r="L171" s="167"/>
      <c r="M171" s="172"/>
      <c r="T171" s="173"/>
      <c r="AT171" s="168" t="s">
        <v>1665</v>
      </c>
      <c r="AU171" s="168" t="s">
        <v>89</v>
      </c>
      <c r="AV171" s="13" t="s">
        <v>89</v>
      </c>
      <c r="AW171" s="13" t="s">
        <v>36</v>
      </c>
      <c r="AX171" s="13" t="s">
        <v>80</v>
      </c>
      <c r="AY171" s="168" t="s">
        <v>248</v>
      </c>
    </row>
    <row r="172" spans="2:65" s="12" customFormat="1">
      <c r="B172" s="161"/>
      <c r="D172" s="143" t="s">
        <v>1665</v>
      </c>
      <c r="E172" s="162" t="s">
        <v>1</v>
      </c>
      <c r="F172" s="163" t="s">
        <v>1681</v>
      </c>
      <c r="H172" s="162" t="s">
        <v>1</v>
      </c>
      <c r="I172" s="164"/>
      <c r="L172" s="161"/>
      <c r="M172" s="165"/>
      <c r="T172" s="166"/>
      <c r="AT172" s="162" t="s">
        <v>1665</v>
      </c>
      <c r="AU172" s="162" t="s">
        <v>89</v>
      </c>
      <c r="AV172" s="12" t="s">
        <v>87</v>
      </c>
      <c r="AW172" s="12" t="s">
        <v>36</v>
      </c>
      <c r="AX172" s="12" t="s">
        <v>80</v>
      </c>
      <c r="AY172" s="162" t="s">
        <v>248</v>
      </c>
    </row>
    <row r="173" spans="2:65" s="13" customFormat="1">
      <c r="B173" s="167"/>
      <c r="D173" s="143" t="s">
        <v>1665</v>
      </c>
      <c r="E173" s="168" t="s">
        <v>1</v>
      </c>
      <c r="F173" s="169" t="s">
        <v>2866</v>
      </c>
      <c r="H173" s="170">
        <v>-2.1280000000000001</v>
      </c>
      <c r="I173" s="171"/>
      <c r="L173" s="167"/>
      <c r="M173" s="172"/>
      <c r="T173" s="173"/>
      <c r="AT173" s="168" t="s">
        <v>1665</v>
      </c>
      <c r="AU173" s="168" t="s">
        <v>89</v>
      </c>
      <c r="AV173" s="13" t="s">
        <v>89</v>
      </c>
      <c r="AW173" s="13" t="s">
        <v>36</v>
      </c>
      <c r="AX173" s="13" t="s">
        <v>80</v>
      </c>
      <c r="AY173" s="168" t="s">
        <v>248</v>
      </c>
    </row>
    <row r="174" spans="2:65" s="15" customFormat="1">
      <c r="B174" s="181"/>
      <c r="D174" s="143" t="s">
        <v>1665</v>
      </c>
      <c r="E174" s="182" t="s">
        <v>1</v>
      </c>
      <c r="F174" s="183" t="s">
        <v>1683</v>
      </c>
      <c r="H174" s="184">
        <v>7.4480000000000004</v>
      </c>
      <c r="I174" s="185"/>
      <c r="L174" s="181"/>
      <c r="M174" s="186"/>
      <c r="T174" s="187"/>
      <c r="AT174" s="182" t="s">
        <v>1665</v>
      </c>
      <c r="AU174" s="182" t="s">
        <v>89</v>
      </c>
      <c r="AV174" s="15" t="s">
        <v>247</v>
      </c>
      <c r="AW174" s="15" t="s">
        <v>36</v>
      </c>
      <c r="AX174" s="15" t="s">
        <v>80</v>
      </c>
      <c r="AY174" s="182" t="s">
        <v>248</v>
      </c>
    </row>
    <row r="175" spans="2:65" s="13" customFormat="1">
      <c r="B175" s="167"/>
      <c r="D175" s="143" t="s">
        <v>1665</v>
      </c>
      <c r="E175" s="168" t="s">
        <v>1</v>
      </c>
      <c r="F175" s="169" t="s">
        <v>2867</v>
      </c>
      <c r="H175" s="170">
        <v>6.3310000000000004</v>
      </c>
      <c r="I175" s="171"/>
      <c r="L175" s="167"/>
      <c r="M175" s="172"/>
      <c r="T175" s="173"/>
      <c r="AT175" s="168" t="s">
        <v>1665</v>
      </c>
      <c r="AU175" s="168" t="s">
        <v>89</v>
      </c>
      <c r="AV175" s="13" t="s">
        <v>89</v>
      </c>
      <c r="AW175" s="13" t="s">
        <v>36</v>
      </c>
      <c r="AX175" s="13" t="s">
        <v>87</v>
      </c>
      <c r="AY175" s="168" t="s">
        <v>248</v>
      </c>
    </row>
    <row r="176" spans="2:65" s="1" customFormat="1" ht="37.9" customHeight="1">
      <c r="B176" s="32"/>
      <c r="C176" s="130" t="s">
        <v>278</v>
      </c>
      <c r="D176" s="130" t="s">
        <v>249</v>
      </c>
      <c r="E176" s="131" t="s">
        <v>2868</v>
      </c>
      <c r="F176" s="132" t="s">
        <v>2869</v>
      </c>
      <c r="G176" s="133" t="s">
        <v>1671</v>
      </c>
      <c r="H176" s="134">
        <v>8.7829999999999995</v>
      </c>
      <c r="I176" s="135"/>
      <c r="J176" s="136">
        <f>ROUND(I176*H176,2)</f>
        <v>0</v>
      </c>
      <c r="K176" s="132" t="s">
        <v>1663</v>
      </c>
      <c r="L176" s="32"/>
      <c r="M176" s="137" t="s">
        <v>1</v>
      </c>
      <c r="N176" s="138" t="s">
        <v>45</v>
      </c>
      <c r="P176" s="139">
        <f>O176*H176</f>
        <v>0</v>
      </c>
      <c r="Q176" s="139">
        <v>0</v>
      </c>
      <c r="R176" s="139">
        <f>Q176*H176</f>
        <v>0</v>
      </c>
      <c r="S176" s="139">
        <v>0</v>
      </c>
      <c r="T176" s="140">
        <f>S176*H176</f>
        <v>0</v>
      </c>
      <c r="AR176" s="141" t="s">
        <v>264</v>
      </c>
      <c r="AT176" s="141" t="s">
        <v>249</v>
      </c>
      <c r="AU176" s="141" t="s">
        <v>89</v>
      </c>
      <c r="AY176" s="17" t="s">
        <v>248</v>
      </c>
      <c r="BE176" s="142">
        <f>IF(N176="základní",J176,0)</f>
        <v>0</v>
      </c>
      <c r="BF176" s="142">
        <f>IF(N176="snížená",J176,0)</f>
        <v>0</v>
      </c>
      <c r="BG176" s="142">
        <f>IF(N176="zákl. přenesená",J176,0)</f>
        <v>0</v>
      </c>
      <c r="BH176" s="142">
        <f>IF(N176="sníž. přenesená",J176,0)</f>
        <v>0</v>
      </c>
      <c r="BI176" s="142">
        <f>IF(N176="nulová",J176,0)</f>
        <v>0</v>
      </c>
      <c r="BJ176" s="17" t="s">
        <v>87</v>
      </c>
      <c r="BK176" s="142">
        <f>ROUND(I176*H176,2)</f>
        <v>0</v>
      </c>
      <c r="BL176" s="17" t="s">
        <v>264</v>
      </c>
      <c r="BM176" s="141" t="s">
        <v>2870</v>
      </c>
    </row>
    <row r="177" spans="2:65" s="12" customFormat="1">
      <c r="B177" s="161"/>
      <c r="D177" s="143" t="s">
        <v>1665</v>
      </c>
      <c r="E177" s="162" t="s">
        <v>1</v>
      </c>
      <c r="F177" s="163" t="s">
        <v>2871</v>
      </c>
      <c r="H177" s="162" t="s">
        <v>1</v>
      </c>
      <c r="I177" s="164"/>
      <c r="L177" s="161"/>
      <c r="M177" s="165"/>
      <c r="T177" s="166"/>
      <c r="AT177" s="162" t="s">
        <v>1665</v>
      </c>
      <c r="AU177" s="162" t="s">
        <v>89</v>
      </c>
      <c r="AV177" s="12" t="s">
        <v>87</v>
      </c>
      <c r="AW177" s="12" t="s">
        <v>36</v>
      </c>
      <c r="AX177" s="12" t="s">
        <v>80</v>
      </c>
      <c r="AY177" s="162" t="s">
        <v>248</v>
      </c>
    </row>
    <row r="178" spans="2:65" s="13" customFormat="1">
      <c r="B178" s="167"/>
      <c r="D178" s="143" t="s">
        <v>1665</v>
      </c>
      <c r="E178" s="168" t="s">
        <v>1</v>
      </c>
      <c r="F178" s="169" t="s">
        <v>2872</v>
      </c>
      <c r="H178" s="170">
        <v>8.7829999999999995</v>
      </c>
      <c r="I178" s="171"/>
      <c r="L178" s="167"/>
      <c r="M178" s="172"/>
      <c r="T178" s="173"/>
      <c r="AT178" s="168" t="s">
        <v>1665</v>
      </c>
      <c r="AU178" s="168" t="s">
        <v>89</v>
      </c>
      <c r="AV178" s="13" t="s">
        <v>89</v>
      </c>
      <c r="AW178" s="13" t="s">
        <v>36</v>
      </c>
      <c r="AX178" s="13" t="s">
        <v>87</v>
      </c>
      <c r="AY178" s="168" t="s">
        <v>248</v>
      </c>
    </row>
    <row r="179" spans="2:65" s="1" customFormat="1" ht="33" customHeight="1">
      <c r="B179" s="32"/>
      <c r="C179" s="130" t="s">
        <v>283</v>
      </c>
      <c r="D179" s="130" t="s">
        <v>249</v>
      </c>
      <c r="E179" s="131" t="s">
        <v>2873</v>
      </c>
      <c r="F179" s="132" t="s">
        <v>2874</v>
      </c>
      <c r="G179" s="133" t="s">
        <v>1671</v>
      </c>
      <c r="H179" s="134">
        <v>49.77</v>
      </c>
      <c r="I179" s="135"/>
      <c r="J179" s="136">
        <f>ROUND(I179*H179,2)</f>
        <v>0</v>
      </c>
      <c r="K179" s="132" t="s">
        <v>1663</v>
      </c>
      <c r="L179" s="32"/>
      <c r="M179" s="137" t="s">
        <v>1</v>
      </c>
      <c r="N179" s="138" t="s">
        <v>45</v>
      </c>
      <c r="P179" s="139">
        <f>O179*H179</f>
        <v>0</v>
      </c>
      <c r="Q179" s="139">
        <v>0</v>
      </c>
      <c r="R179" s="139">
        <f>Q179*H179</f>
        <v>0</v>
      </c>
      <c r="S179" s="139">
        <v>0</v>
      </c>
      <c r="T179" s="140">
        <f>S179*H179</f>
        <v>0</v>
      </c>
      <c r="AR179" s="141" t="s">
        <v>264</v>
      </c>
      <c r="AT179" s="141" t="s">
        <v>249</v>
      </c>
      <c r="AU179" s="141" t="s">
        <v>89</v>
      </c>
      <c r="AY179" s="17" t="s">
        <v>248</v>
      </c>
      <c r="BE179" s="142">
        <f>IF(N179="základní",J179,0)</f>
        <v>0</v>
      </c>
      <c r="BF179" s="142">
        <f>IF(N179="snížená",J179,0)</f>
        <v>0</v>
      </c>
      <c r="BG179" s="142">
        <f>IF(N179="zákl. přenesená",J179,0)</f>
        <v>0</v>
      </c>
      <c r="BH179" s="142">
        <f>IF(N179="sníž. přenesená",J179,0)</f>
        <v>0</v>
      </c>
      <c r="BI179" s="142">
        <f>IF(N179="nulová",J179,0)</f>
        <v>0</v>
      </c>
      <c r="BJ179" s="17" t="s">
        <v>87</v>
      </c>
      <c r="BK179" s="142">
        <f>ROUND(I179*H179,2)</f>
        <v>0</v>
      </c>
      <c r="BL179" s="17" t="s">
        <v>264</v>
      </c>
      <c r="BM179" s="141" t="s">
        <v>2875</v>
      </c>
    </row>
    <row r="180" spans="2:65" s="12" customFormat="1">
      <c r="B180" s="161"/>
      <c r="D180" s="143" t="s">
        <v>1665</v>
      </c>
      <c r="E180" s="162" t="s">
        <v>1</v>
      </c>
      <c r="F180" s="163" t="s">
        <v>2864</v>
      </c>
      <c r="H180" s="162" t="s">
        <v>1</v>
      </c>
      <c r="I180" s="164"/>
      <c r="L180" s="161"/>
      <c r="M180" s="165"/>
      <c r="T180" s="166"/>
      <c r="AT180" s="162" t="s">
        <v>1665</v>
      </c>
      <c r="AU180" s="162" t="s">
        <v>89</v>
      </c>
      <c r="AV180" s="12" t="s">
        <v>87</v>
      </c>
      <c r="AW180" s="12" t="s">
        <v>36</v>
      </c>
      <c r="AX180" s="12" t="s">
        <v>80</v>
      </c>
      <c r="AY180" s="162" t="s">
        <v>248</v>
      </c>
    </row>
    <row r="181" spans="2:65" s="13" customFormat="1" ht="22.5">
      <c r="B181" s="167"/>
      <c r="D181" s="143" t="s">
        <v>1665</v>
      </c>
      <c r="E181" s="168" t="s">
        <v>1</v>
      </c>
      <c r="F181" s="169" t="s">
        <v>2876</v>
      </c>
      <c r="H181" s="170">
        <v>28.3</v>
      </c>
      <c r="I181" s="171"/>
      <c r="L181" s="167"/>
      <c r="M181" s="172"/>
      <c r="T181" s="173"/>
      <c r="AT181" s="168" t="s">
        <v>1665</v>
      </c>
      <c r="AU181" s="168" t="s">
        <v>89</v>
      </c>
      <c r="AV181" s="13" t="s">
        <v>89</v>
      </c>
      <c r="AW181" s="13" t="s">
        <v>36</v>
      </c>
      <c r="AX181" s="13" t="s">
        <v>80</v>
      </c>
      <c r="AY181" s="168" t="s">
        <v>248</v>
      </c>
    </row>
    <row r="182" spans="2:65" s="13" customFormat="1" ht="22.5">
      <c r="B182" s="167"/>
      <c r="D182" s="143" t="s">
        <v>1665</v>
      </c>
      <c r="E182" s="168" t="s">
        <v>1</v>
      </c>
      <c r="F182" s="169" t="s">
        <v>2877</v>
      </c>
      <c r="H182" s="170">
        <v>44.69</v>
      </c>
      <c r="I182" s="171"/>
      <c r="L182" s="167"/>
      <c r="M182" s="172"/>
      <c r="T182" s="173"/>
      <c r="AT182" s="168" t="s">
        <v>1665</v>
      </c>
      <c r="AU182" s="168" t="s">
        <v>89</v>
      </c>
      <c r="AV182" s="13" t="s">
        <v>89</v>
      </c>
      <c r="AW182" s="13" t="s">
        <v>36</v>
      </c>
      <c r="AX182" s="13" t="s">
        <v>80</v>
      </c>
      <c r="AY182" s="168" t="s">
        <v>248</v>
      </c>
    </row>
    <row r="183" spans="2:65" s="12" customFormat="1">
      <c r="B183" s="161"/>
      <c r="D183" s="143" t="s">
        <v>1665</v>
      </c>
      <c r="E183" s="162" t="s">
        <v>1</v>
      </c>
      <c r="F183" s="163" t="s">
        <v>1681</v>
      </c>
      <c r="H183" s="162" t="s">
        <v>1</v>
      </c>
      <c r="I183" s="164"/>
      <c r="L183" s="161"/>
      <c r="M183" s="165"/>
      <c r="T183" s="166"/>
      <c r="AT183" s="162" t="s">
        <v>1665</v>
      </c>
      <c r="AU183" s="162" t="s">
        <v>89</v>
      </c>
      <c r="AV183" s="12" t="s">
        <v>87</v>
      </c>
      <c r="AW183" s="12" t="s">
        <v>36</v>
      </c>
      <c r="AX183" s="12" t="s">
        <v>80</v>
      </c>
      <c r="AY183" s="162" t="s">
        <v>248</v>
      </c>
    </row>
    <row r="184" spans="2:65" s="13" customFormat="1">
      <c r="B184" s="167"/>
      <c r="D184" s="143" t="s">
        <v>1665</v>
      </c>
      <c r="E184" s="168" t="s">
        <v>1</v>
      </c>
      <c r="F184" s="169" t="s">
        <v>2878</v>
      </c>
      <c r="H184" s="170">
        <v>-9.484</v>
      </c>
      <c r="I184" s="171"/>
      <c r="L184" s="167"/>
      <c r="M184" s="172"/>
      <c r="T184" s="173"/>
      <c r="AT184" s="168" t="s">
        <v>1665</v>
      </c>
      <c r="AU184" s="168" t="s">
        <v>89</v>
      </c>
      <c r="AV184" s="13" t="s">
        <v>89</v>
      </c>
      <c r="AW184" s="13" t="s">
        <v>36</v>
      </c>
      <c r="AX184" s="13" t="s">
        <v>80</v>
      </c>
      <c r="AY184" s="168" t="s">
        <v>248</v>
      </c>
    </row>
    <row r="185" spans="2:65" s="13" customFormat="1">
      <c r="B185" s="167"/>
      <c r="D185" s="143" t="s">
        <v>1665</v>
      </c>
      <c r="E185" s="168" t="s">
        <v>1</v>
      </c>
      <c r="F185" s="169" t="s">
        <v>2879</v>
      </c>
      <c r="H185" s="170">
        <v>-11.2</v>
      </c>
      <c r="I185" s="171"/>
      <c r="L185" s="167"/>
      <c r="M185" s="172"/>
      <c r="T185" s="173"/>
      <c r="AT185" s="168" t="s">
        <v>1665</v>
      </c>
      <c r="AU185" s="168" t="s">
        <v>89</v>
      </c>
      <c r="AV185" s="13" t="s">
        <v>89</v>
      </c>
      <c r="AW185" s="13" t="s">
        <v>36</v>
      </c>
      <c r="AX185" s="13" t="s">
        <v>80</v>
      </c>
      <c r="AY185" s="168" t="s">
        <v>248</v>
      </c>
    </row>
    <row r="186" spans="2:65" s="13" customFormat="1">
      <c r="B186" s="167"/>
      <c r="D186" s="143" t="s">
        <v>1665</v>
      </c>
      <c r="E186" s="168" t="s">
        <v>1</v>
      </c>
      <c r="F186" s="169" t="s">
        <v>2880</v>
      </c>
      <c r="H186" s="170">
        <v>-2.4119999999999999</v>
      </c>
      <c r="I186" s="171"/>
      <c r="L186" s="167"/>
      <c r="M186" s="172"/>
      <c r="T186" s="173"/>
      <c r="AT186" s="168" t="s">
        <v>1665</v>
      </c>
      <c r="AU186" s="168" t="s">
        <v>89</v>
      </c>
      <c r="AV186" s="13" t="s">
        <v>89</v>
      </c>
      <c r="AW186" s="13" t="s">
        <v>36</v>
      </c>
      <c r="AX186" s="13" t="s">
        <v>80</v>
      </c>
      <c r="AY186" s="168" t="s">
        <v>248</v>
      </c>
    </row>
    <row r="187" spans="2:65" s="12" customFormat="1">
      <c r="B187" s="161"/>
      <c r="D187" s="143" t="s">
        <v>1665</v>
      </c>
      <c r="E187" s="162" t="s">
        <v>1</v>
      </c>
      <c r="F187" s="163" t="s">
        <v>2881</v>
      </c>
      <c r="H187" s="162" t="s">
        <v>1</v>
      </c>
      <c r="I187" s="164"/>
      <c r="L187" s="161"/>
      <c r="M187" s="165"/>
      <c r="T187" s="166"/>
      <c r="AT187" s="162" t="s">
        <v>1665</v>
      </c>
      <c r="AU187" s="162" t="s">
        <v>89</v>
      </c>
      <c r="AV187" s="12" t="s">
        <v>87</v>
      </c>
      <c r="AW187" s="12" t="s">
        <v>36</v>
      </c>
      <c r="AX187" s="12" t="s">
        <v>80</v>
      </c>
      <c r="AY187" s="162" t="s">
        <v>248</v>
      </c>
    </row>
    <row r="188" spans="2:65" s="13" customFormat="1">
      <c r="B188" s="167"/>
      <c r="D188" s="143" t="s">
        <v>1665</v>
      </c>
      <c r="E188" s="168" t="s">
        <v>1</v>
      </c>
      <c r="F188" s="169" t="s">
        <v>2882</v>
      </c>
      <c r="H188" s="170">
        <v>8.6590000000000007</v>
      </c>
      <c r="I188" s="171"/>
      <c r="L188" s="167"/>
      <c r="M188" s="172"/>
      <c r="T188" s="173"/>
      <c r="AT188" s="168" t="s">
        <v>1665</v>
      </c>
      <c r="AU188" s="168" t="s">
        <v>89</v>
      </c>
      <c r="AV188" s="13" t="s">
        <v>89</v>
      </c>
      <c r="AW188" s="13" t="s">
        <v>36</v>
      </c>
      <c r="AX188" s="13" t="s">
        <v>80</v>
      </c>
      <c r="AY188" s="168" t="s">
        <v>248</v>
      </c>
    </row>
    <row r="189" spans="2:65" s="15" customFormat="1">
      <c r="B189" s="181"/>
      <c r="D189" s="143" t="s">
        <v>1665</v>
      </c>
      <c r="E189" s="182" t="s">
        <v>1</v>
      </c>
      <c r="F189" s="183" t="s">
        <v>1683</v>
      </c>
      <c r="H189" s="184">
        <v>58.552999999999997</v>
      </c>
      <c r="I189" s="185"/>
      <c r="L189" s="181"/>
      <c r="M189" s="186"/>
      <c r="T189" s="187"/>
      <c r="AT189" s="182" t="s">
        <v>1665</v>
      </c>
      <c r="AU189" s="182" t="s">
        <v>89</v>
      </c>
      <c r="AV189" s="15" t="s">
        <v>247</v>
      </c>
      <c r="AW189" s="15" t="s">
        <v>36</v>
      </c>
      <c r="AX189" s="15" t="s">
        <v>80</v>
      </c>
      <c r="AY189" s="182" t="s">
        <v>248</v>
      </c>
    </row>
    <row r="190" spans="2:65" s="13" customFormat="1">
      <c r="B190" s="167"/>
      <c r="D190" s="143" t="s">
        <v>1665</v>
      </c>
      <c r="E190" s="168" t="s">
        <v>1</v>
      </c>
      <c r="F190" s="169" t="s">
        <v>2883</v>
      </c>
      <c r="H190" s="170">
        <v>49.77</v>
      </c>
      <c r="I190" s="171"/>
      <c r="L190" s="167"/>
      <c r="M190" s="172"/>
      <c r="T190" s="173"/>
      <c r="AT190" s="168" t="s">
        <v>1665</v>
      </c>
      <c r="AU190" s="168" t="s">
        <v>89</v>
      </c>
      <c r="AV190" s="13" t="s">
        <v>89</v>
      </c>
      <c r="AW190" s="13" t="s">
        <v>36</v>
      </c>
      <c r="AX190" s="13" t="s">
        <v>87</v>
      </c>
      <c r="AY190" s="168" t="s">
        <v>248</v>
      </c>
    </row>
    <row r="191" spans="2:65" s="1" customFormat="1" ht="37.9" customHeight="1">
      <c r="B191" s="32"/>
      <c r="C191" s="130" t="s">
        <v>288</v>
      </c>
      <c r="D191" s="130" t="s">
        <v>249</v>
      </c>
      <c r="E191" s="131" t="s">
        <v>1685</v>
      </c>
      <c r="F191" s="132" t="s">
        <v>1686</v>
      </c>
      <c r="G191" s="133" t="s">
        <v>1671</v>
      </c>
      <c r="H191" s="134">
        <v>56.231999999999999</v>
      </c>
      <c r="I191" s="135"/>
      <c r="J191" s="136">
        <f>ROUND(I191*H191,2)</f>
        <v>0</v>
      </c>
      <c r="K191" s="132" t="s">
        <v>1663</v>
      </c>
      <c r="L191" s="32"/>
      <c r="M191" s="137" t="s">
        <v>1</v>
      </c>
      <c r="N191" s="138" t="s">
        <v>45</v>
      </c>
      <c r="P191" s="139">
        <f>O191*H191</f>
        <v>0</v>
      </c>
      <c r="Q191" s="139">
        <v>0</v>
      </c>
      <c r="R191" s="139">
        <f>Q191*H191</f>
        <v>0</v>
      </c>
      <c r="S191" s="139">
        <v>0</v>
      </c>
      <c r="T191" s="140">
        <f>S191*H191</f>
        <v>0</v>
      </c>
      <c r="AR191" s="141" t="s">
        <v>264</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264</v>
      </c>
      <c r="BM191" s="141" t="s">
        <v>2884</v>
      </c>
    </row>
    <row r="192" spans="2:65" s="12" customFormat="1">
      <c r="B192" s="161"/>
      <c r="D192" s="143" t="s">
        <v>1665</v>
      </c>
      <c r="E192" s="162" t="s">
        <v>1</v>
      </c>
      <c r="F192" s="163" t="s">
        <v>1688</v>
      </c>
      <c r="H192" s="162" t="s">
        <v>1</v>
      </c>
      <c r="I192" s="164"/>
      <c r="L192" s="161"/>
      <c r="M192" s="165"/>
      <c r="T192" s="166"/>
      <c r="AT192" s="162" t="s">
        <v>1665</v>
      </c>
      <c r="AU192" s="162" t="s">
        <v>89</v>
      </c>
      <c r="AV192" s="12" t="s">
        <v>87</v>
      </c>
      <c r="AW192" s="12" t="s">
        <v>36</v>
      </c>
      <c r="AX192" s="12" t="s">
        <v>80</v>
      </c>
      <c r="AY192" s="162" t="s">
        <v>248</v>
      </c>
    </row>
    <row r="193" spans="2:65" s="13" customFormat="1">
      <c r="B193" s="167"/>
      <c r="D193" s="143" t="s">
        <v>1665</v>
      </c>
      <c r="E193" s="168" t="s">
        <v>1</v>
      </c>
      <c r="F193" s="169" t="s">
        <v>2885</v>
      </c>
      <c r="H193" s="170">
        <v>4.54</v>
      </c>
      <c r="I193" s="171"/>
      <c r="L193" s="167"/>
      <c r="M193" s="172"/>
      <c r="T193" s="173"/>
      <c r="AT193" s="168" t="s">
        <v>1665</v>
      </c>
      <c r="AU193" s="168" t="s">
        <v>89</v>
      </c>
      <c r="AV193" s="13" t="s">
        <v>89</v>
      </c>
      <c r="AW193" s="13" t="s">
        <v>36</v>
      </c>
      <c r="AX193" s="13" t="s">
        <v>80</v>
      </c>
      <c r="AY193" s="168" t="s">
        <v>248</v>
      </c>
    </row>
    <row r="194" spans="2:65" s="12" customFormat="1">
      <c r="B194" s="161"/>
      <c r="D194" s="143" t="s">
        <v>1665</v>
      </c>
      <c r="E194" s="162" t="s">
        <v>1</v>
      </c>
      <c r="F194" s="163" t="s">
        <v>2886</v>
      </c>
      <c r="H194" s="162" t="s">
        <v>1</v>
      </c>
      <c r="I194" s="164"/>
      <c r="L194" s="161"/>
      <c r="M194" s="165"/>
      <c r="T194" s="166"/>
      <c r="AT194" s="162" t="s">
        <v>1665</v>
      </c>
      <c r="AU194" s="162" t="s">
        <v>89</v>
      </c>
      <c r="AV194" s="12" t="s">
        <v>87</v>
      </c>
      <c r="AW194" s="12" t="s">
        <v>36</v>
      </c>
      <c r="AX194" s="12" t="s">
        <v>80</v>
      </c>
      <c r="AY194" s="162" t="s">
        <v>248</v>
      </c>
    </row>
    <row r="195" spans="2:65" s="13" customFormat="1">
      <c r="B195" s="167"/>
      <c r="D195" s="143" t="s">
        <v>1665</v>
      </c>
      <c r="E195" s="168" t="s">
        <v>1</v>
      </c>
      <c r="F195" s="169" t="s">
        <v>2887</v>
      </c>
      <c r="H195" s="170">
        <v>2.4119999999999999</v>
      </c>
      <c r="I195" s="171"/>
      <c r="L195" s="167"/>
      <c r="M195" s="172"/>
      <c r="T195" s="173"/>
      <c r="AT195" s="168" t="s">
        <v>1665</v>
      </c>
      <c r="AU195" s="168" t="s">
        <v>89</v>
      </c>
      <c r="AV195" s="13" t="s">
        <v>89</v>
      </c>
      <c r="AW195" s="13" t="s">
        <v>36</v>
      </c>
      <c r="AX195" s="13" t="s">
        <v>80</v>
      </c>
      <c r="AY195" s="168" t="s">
        <v>248</v>
      </c>
    </row>
    <row r="196" spans="2:65" s="15" customFormat="1">
      <c r="B196" s="181"/>
      <c r="D196" s="143" t="s">
        <v>1665</v>
      </c>
      <c r="E196" s="182" t="s">
        <v>1</v>
      </c>
      <c r="F196" s="183" t="s">
        <v>1683</v>
      </c>
      <c r="H196" s="184">
        <v>6.952</v>
      </c>
      <c r="I196" s="185"/>
      <c r="L196" s="181"/>
      <c r="M196" s="186"/>
      <c r="T196" s="187"/>
      <c r="AT196" s="182" t="s">
        <v>1665</v>
      </c>
      <c r="AU196" s="182" t="s">
        <v>89</v>
      </c>
      <c r="AV196" s="15" t="s">
        <v>247</v>
      </c>
      <c r="AW196" s="15" t="s">
        <v>36</v>
      </c>
      <c r="AX196" s="15" t="s">
        <v>80</v>
      </c>
      <c r="AY196" s="182" t="s">
        <v>248</v>
      </c>
    </row>
    <row r="197" spans="2:65" s="13" customFormat="1" ht="22.5">
      <c r="B197" s="167"/>
      <c r="D197" s="143" t="s">
        <v>1665</v>
      </c>
      <c r="E197" s="168" t="s">
        <v>1</v>
      </c>
      <c r="F197" s="169" t="s">
        <v>2888</v>
      </c>
      <c r="H197" s="170">
        <v>49.28</v>
      </c>
      <c r="I197" s="171"/>
      <c r="L197" s="167"/>
      <c r="M197" s="172"/>
      <c r="T197" s="173"/>
      <c r="AT197" s="168" t="s">
        <v>1665</v>
      </c>
      <c r="AU197" s="168" t="s">
        <v>89</v>
      </c>
      <c r="AV197" s="13" t="s">
        <v>89</v>
      </c>
      <c r="AW197" s="13" t="s">
        <v>36</v>
      </c>
      <c r="AX197" s="13" t="s">
        <v>80</v>
      </c>
      <c r="AY197" s="168" t="s">
        <v>248</v>
      </c>
    </row>
    <row r="198" spans="2:65" s="14" customFormat="1">
      <c r="B198" s="174"/>
      <c r="D198" s="143" t="s">
        <v>1665</v>
      </c>
      <c r="E198" s="175" t="s">
        <v>1</v>
      </c>
      <c r="F198" s="176" t="s">
        <v>1668</v>
      </c>
      <c r="H198" s="177">
        <v>56.231999999999999</v>
      </c>
      <c r="I198" s="178"/>
      <c r="L198" s="174"/>
      <c r="M198" s="179"/>
      <c r="T198" s="180"/>
      <c r="AT198" s="175" t="s">
        <v>1665</v>
      </c>
      <c r="AU198" s="175" t="s">
        <v>89</v>
      </c>
      <c r="AV198" s="14" t="s">
        <v>264</v>
      </c>
      <c r="AW198" s="14" t="s">
        <v>36</v>
      </c>
      <c r="AX198" s="14" t="s">
        <v>87</v>
      </c>
      <c r="AY198" s="175" t="s">
        <v>248</v>
      </c>
    </row>
    <row r="199" spans="2:65" s="1" customFormat="1" ht="62.65" customHeight="1">
      <c r="B199" s="32"/>
      <c r="C199" s="130" t="s">
        <v>336</v>
      </c>
      <c r="D199" s="130" t="s">
        <v>249</v>
      </c>
      <c r="E199" s="131" t="s">
        <v>1690</v>
      </c>
      <c r="F199" s="132" t="s">
        <v>1691</v>
      </c>
      <c r="G199" s="133" t="s">
        <v>1671</v>
      </c>
      <c r="H199" s="134">
        <v>41.360999999999997</v>
      </c>
      <c r="I199" s="135"/>
      <c r="J199" s="136">
        <f>ROUND(I199*H199,2)</f>
        <v>0</v>
      </c>
      <c r="K199" s="132" t="s">
        <v>1</v>
      </c>
      <c r="L199" s="32"/>
      <c r="M199" s="137" t="s">
        <v>1</v>
      </c>
      <c r="N199" s="138" t="s">
        <v>45</v>
      </c>
      <c r="P199" s="139">
        <f>O199*H199</f>
        <v>0</v>
      </c>
      <c r="Q199" s="139">
        <v>0</v>
      </c>
      <c r="R199" s="139">
        <f>Q199*H199</f>
        <v>0</v>
      </c>
      <c r="S199" s="139">
        <v>0</v>
      </c>
      <c r="T199" s="140">
        <f>S199*H199</f>
        <v>0</v>
      </c>
      <c r="AR199" s="141" t="s">
        <v>264</v>
      </c>
      <c r="AT199" s="141" t="s">
        <v>249</v>
      </c>
      <c r="AU199" s="141" t="s">
        <v>89</v>
      </c>
      <c r="AY199" s="17" t="s">
        <v>248</v>
      </c>
      <c r="BE199" s="142">
        <f>IF(N199="základní",J199,0)</f>
        <v>0</v>
      </c>
      <c r="BF199" s="142">
        <f>IF(N199="snížená",J199,0)</f>
        <v>0</v>
      </c>
      <c r="BG199" s="142">
        <f>IF(N199="zákl. přenesená",J199,0)</f>
        <v>0</v>
      </c>
      <c r="BH199" s="142">
        <f>IF(N199="sníž. přenesená",J199,0)</f>
        <v>0</v>
      </c>
      <c r="BI199" s="142">
        <f>IF(N199="nulová",J199,0)</f>
        <v>0</v>
      </c>
      <c r="BJ199" s="17" t="s">
        <v>87</v>
      </c>
      <c r="BK199" s="142">
        <f>ROUND(I199*H199,2)</f>
        <v>0</v>
      </c>
      <c r="BL199" s="17" t="s">
        <v>264</v>
      </c>
      <c r="BM199" s="141" t="s">
        <v>2889</v>
      </c>
    </row>
    <row r="200" spans="2:65" s="1" customFormat="1" ht="39">
      <c r="B200" s="32"/>
      <c r="D200" s="143" t="s">
        <v>255</v>
      </c>
      <c r="F200" s="144" t="s">
        <v>1693</v>
      </c>
      <c r="I200" s="145"/>
      <c r="L200" s="32"/>
      <c r="M200" s="146"/>
      <c r="T200" s="56"/>
      <c r="AT200" s="17" t="s">
        <v>255</v>
      </c>
      <c r="AU200" s="17" t="s">
        <v>89</v>
      </c>
    </row>
    <row r="201" spans="2:65" s="12" customFormat="1">
      <c r="B201" s="161"/>
      <c r="D201" s="143" t="s">
        <v>1665</v>
      </c>
      <c r="E201" s="162" t="s">
        <v>1</v>
      </c>
      <c r="F201" s="163" t="s">
        <v>1694</v>
      </c>
      <c r="H201" s="162" t="s">
        <v>1</v>
      </c>
      <c r="I201" s="164"/>
      <c r="L201" s="161"/>
      <c r="M201" s="165"/>
      <c r="T201" s="166"/>
      <c r="AT201" s="162" t="s">
        <v>1665</v>
      </c>
      <c r="AU201" s="162" t="s">
        <v>89</v>
      </c>
      <c r="AV201" s="12" t="s">
        <v>87</v>
      </c>
      <c r="AW201" s="12" t="s">
        <v>36</v>
      </c>
      <c r="AX201" s="12" t="s">
        <v>80</v>
      </c>
      <c r="AY201" s="162" t="s">
        <v>248</v>
      </c>
    </row>
    <row r="202" spans="2:65" s="13" customFormat="1">
      <c r="B202" s="167"/>
      <c r="D202" s="143" t="s">
        <v>1665</v>
      </c>
      <c r="E202" s="168" t="s">
        <v>1</v>
      </c>
      <c r="F202" s="169" t="s">
        <v>2890</v>
      </c>
      <c r="H202" s="170">
        <v>66.001000000000005</v>
      </c>
      <c r="I202" s="171"/>
      <c r="L202" s="167"/>
      <c r="M202" s="172"/>
      <c r="T202" s="173"/>
      <c r="AT202" s="168" t="s">
        <v>1665</v>
      </c>
      <c r="AU202" s="168" t="s">
        <v>89</v>
      </c>
      <c r="AV202" s="13" t="s">
        <v>89</v>
      </c>
      <c r="AW202" s="13" t="s">
        <v>36</v>
      </c>
      <c r="AX202" s="13" t="s">
        <v>80</v>
      </c>
      <c r="AY202" s="168" t="s">
        <v>248</v>
      </c>
    </row>
    <row r="203" spans="2:65" s="13" customFormat="1">
      <c r="B203" s="167"/>
      <c r="D203" s="143" t="s">
        <v>1665</v>
      </c>
      <c r="E203" s="168" t="s">
        <v>1</v>
      </c>
      <c r="F203" s="169" t="s">
        <v>2891</v>
      </c>
      <c r="H203" s="170">
        <v>-24.64</v>
      </c>
      <c r="I203" s="171"/>
      <c r="L203" s="167"/>
      <c r="M203" s="172"/>
      <c r="T203" s="173"/>
      <c r="AT203" s="168" t="s">
        <v>1665</v>
      </c>
      <c r="AU203" s="168" t="s">
        <v>89</v>
      </c>
      <c r="AV203" s="13" t="s">
        <v>89</v>
      </c>
      <c r="AW203" s="13" t="s">
        <v>36</v>
      </c>
      <c r="AX203" s="13" t="s">
        <v>80</v>
      </c>
      <c r="AY203" s="168" t="s">
        <v>248</v>
      </c>
    </row>
    <row r="204" spans="2:65" s="14" customFormat="1">
      <c r="B204" s="174"/>
      <c r="D204" s="143" t="s">
        <v>1665</v>
      </c>
      <c r="E204" s="175" t="s">
        <v>1</v>
      </c>
      <c r="F204" s="176" t="s">
        <v>1668</v>
      </c>
      <c r="H204" s="177">
        <v>41.361000000000004</v>
      </c>
      <c r="I204" s="178"/>
      <c r="L204" s="174"/>
      <c r="M204" s="179"/>
      <c r="T204" s="180"/>
      <c r="AT204" s="175" t="s">
        <v>1665</v>
      </c>
      <c r="AU204" s="175" t="s">
        <v>89</v>
      </c>
      <c r="AV204" s="14" t="s">
        <v>264</v>
      </c>
      <c r="AW204" s="14" t="s">
        <v>36</v>
      </c>
      <c r="AX204" s="14" t="s">
        <v>87</v>
      </c>
      <c r="AY204" s="175" t="s">
        <v>248</v>
      </c>
    </row>
    <row r="205" spans="2:65" s="1" customFormat="1" ht="24.2" customHeight="1">
      <c r="B205" s="32"/>
      <c r="C205" s="130" t="s">
        <v>340</v>
      </c>
      <c r="D205" s="130" t="s">
        <v>249</v>
      </c>
      <c r="E205" s="131" t="s">
        <v>2892</v>
      </c>
      <c r="F205" s="132" t="s">
        <v>2893</v>
      </c>
      <c r="G205" s="133" t="s">
        <v>1671</v>
      </c>
      <c r="H205" s="134">
        <v>29.18</v>
      </c>
      <c r="I205" s="135"/>
      <c r="J205" s="136">
        <f>ROUND(I205*H205,2)</f>
        <v>0</v>
      </c>
      <c r="K205" s="132" t="s">
        <v>1663</v>
      </c>
      <c r="L205" s="32"/>
      <c r="M205" s="137" t="s">
        <v>1</v>
      </c>
      <c r="N205" s="138" t="s">
        <v>45</v>
      </c>
      <c r="P205" s="139">
        <f>O205*H205</f>
        <v>0</v>
      </c>
      <c r="Q205" s="139">
        <v>0</v>
      </c>
      <c r="R205" s="139">
        <f>Q205*H205</f>
        <v>0</v>
      </c>
      <c r="S205" s="139">
        <v>0</v>
      </c>
      <c r="T205" s="140">
        <f>S205*H205</f>
        <v>0</v>
      </c>
      <c r="AR205" s="141" t="s">
        <v>264</v>
      </c>
      <c r="AT205" s="141" t="s">
        <v>249</v>
      </c>
      <c r="AU205" s="141" t="s">
        <v>89</v>
      </c>
      <c r="AY205" s="17" t="s">
        <v>248</v>
      </c>
      <c r="BE205" s="142">
        <f>IF(N205="základní",J205,0)</f>
        <v>0</v>
      </c>
      <c r="BF205" s="142">
        <f>IF(N205="snížená",J205,0)</f>
        <v>0</v>
      </c>
      <c r="BG205" s="142">
        <f>IF(N205="zákl. přenesená",J205,0)</f>
        <v>0</v>
      </c>
      <c r="BH205" s="142">
        <f>IF(N205="sníž. přenesená",J205,0)</f>
        <v>0</v>
      </c>
      <c r="BI205" s="142">
        <f>IF(N205="nulová",J205,0)</f>
        <v>0</v>
      </c>
      <c r="BJ205" s="17" t="s">
        <v>87</v>
      </c>
      <c r="BK205" s="142">
        <f>ROUND(I205*H205,2)</f>
        <v>0</v>
      </c>
      <c r="BL205" s="17" t="s">
        <v>264</v>
      </c>
      <c r="BM205" s="141" t="s">
        <v>2894</v>
      </c>
    </row>
    <row r="206" spans="2:65" s="13" customFormat="1">
      <c r="B206" s="167"/>
      <c r="D206" s="143" t="s">
        <v>1665</v>
      </c>
      <c r="E206" s="168" t="s">
        <v>1</v>
      </c>
      <c r="F206" s="169" t="s">
        <v>2895</v>
      </c>
      <c r="H206" s="170">
        <v>24.64</v>
      </c>
      <c r="I206" s="171"/>
      <c r="L206" s="167"/>
      <c r="M206" s="172"/>
      <c r="T206" s="173"/>
      <c r="AT206" s="168" t="s">
        <v>1665</v>
      </c>
      <c r="AU206" s="168" t="s">
        <v>89</v>
      </c>
      <c r="AV206" s="13" t="s">
        <v>89</v>
      </c>
      <c r="AW206" s="13" t="s">
        <v>36</v>
      </c>
      <c r="AX206" s="13" t="s">
        <v>80</v>
      </c>
      <c r="AY206" s="168" t="s">
        <v>248</v>
      </c>
    </row>
    <row r="207" spans="2:65" s="13" customFormat="1">
      <c r="B207" s="167"/>
      <c r="D207" s="143" t="s">
        <v>1665</v>
      </c>
      <c r="E207" s="168" t="s">
        <v>1</v>
      </c>
      <c r="F207" s="169" t="s">
        <v>2896</v>
      </c>
      <c r="H207" s="170">
        <v>4.54</v>
      </c>
      <c r="I207" s="171"/>
      <c r="L207" s="167"/>
      <c r="M207" s="172"/>
      <c r="T207" s="173"/>
      <c r="AT207" s="168" t="s">
        <v>1665</v>
      </c>
      <c r="AU207" s="168" t="s">
        <v>89</v>
      </c>
      <c r="AV207" s="13" t="s">
        <v>89</v>
      </c>
      <c r="AW207" s="13" t="s">
        <v>36</v>
      </c>
      <c r="AX207" s="13" t="s">
        <v>80</v>
      </c>
      <c r="AY207" s="168" t="s">
        <v>248</v>
      </c>
    </row>
    <row r="208" spans="2:65" s="14" customFormat="1">
      <c r="B208" s="174"/>
      <c r="D208" s="143" t="s">
        <v>1665</v>
      </c>
      <c r="E208" s="175" t="s">
        <v>1</v>
      </c>
      <c r="F208" s="176" t="s">
        <v>1668</v>
      </c>
      <c r="H208" s="177">
        <v>29.18</v>
      </c>
      <c r="I208" s="178"/>
      <c r="L208" s="174"/>
      <c r="M208" s="179"/>
      <c r="T208" s="180"/>
      <c r="AT208" s="175" t="s">
        <v>1665</v>
      </c>
      <c r="AU208" s="175" t="s">
        <v>89</v>
      </c>
      <c r="AV208" s="14" t="s">
        <v>264</v>
      </c>
      <c r="AW208" s="14" t="s">
        <v>36</v>
      </c>
      <c r="AX208" s="14" t="s">
        <v>87</v>
      </c>
      <c r="AY208" s="175" t="s">
        <v>248</v>
      </c>
    </row>
    <row r="209" spans="2:65" s="1" customFormat="1" ht="16.5" customHeight="1">
      <c r="B209" s="32"/>
      <c r="C209" s="130" t="s">
        <v>8</v>
      </c>
      <c r="D209" s="130" t="s">
        <v>249</v>
      </c>
      <c r="E209" s="131" t="s">
        <v>1696</v>
      </c>
      <c r="F209" s="132" t="s">
        <v>1697</v>
      </c>
      <c r="G209" s="133" t="s">
        <v>1671</v>
      </c>
      <c r="H209" s="134">
        <v>29.18</v>
      </c>
      <c r="I209" s="135"/>
      <c r="J209" s="136">
        <f>ROUND(I209*H209,2)</f>
        <v>0</v>
      </c>
      <c r="K209" s="132" t="s">
        <v>1663</v>
      </c>
      <c r="L209" s="32"/>
      <c r="M209" s="137" t="s">
        <v>1</v>
      </c>
      <c r="N209" s="138" t="s">
        <v>45</v>
      </c>
      <c r="P209" s="139">
        <f>O209*H209</f>
        <v>0</v>
      </c>
      <c r="Q209" s="139">
        <v>0</v>
      </c>
      <c r="R209" s="139">
        <f>Q209*H209</f>
        <v>0</v>
      </c>
      <c r="S209" s="139">
        <v>0</v>
      </c>
      <c r="T209" s="140">
        <f>S209*H209</f>
        <v>0</v>
      </c>
      <c r="AR209" s="141" t="s">
        <v>264</v>
      </c>
      <c r="AT209" s="141" t="s">
        <v>249</v>
      </c>
      <c r="AU209" s="141" t="s">
        <v>89</v>
      </c>
      <c r="AY209" s="17" t="s">
        <v>248</v>
      </c>
      <c r="BE209" s="142">
        <f>IF(N209="základní",J209,0)</f>
        <v>0</v>
      </c>
      <c r="BF209" s="142">
        <f>IF(N209="snížená",J209,0)</f>
        <v>0</v>
      </c>
      <c r="BG209" s="142">
        <f>IF(N209="zákl. přenesená",J209,0)</f>
        <v>0</v>
      </c>
      <c r="BH209" s="142">
        <f>IF(N209="sníž. přenesená",J209,0)</f>
        <v>0</v>
      </c>
      <c r="BI209" s="142">
        <f>IF(N209="nulová",J209,0)</f>
        <v>0</v>
      </c>
      <c r="BJ209" s="17" t="s">
        <v>87</v>
      </c>
      <c r="BK209" s="142">
        <f>ROUND(I209*H209,2)</f>
        <v>0</v>
      </c>
      <c r="BL209" s="17" t="s">
        <v>264</v>
      </c>
      <c r="BM209" s="141" t="s">
        <v>2897</v>
      </c>
    </row>
    <row r="210" spans="2:65" s="13" customFormat="1">
      <c r="B210" s="167"/>
      <c r="D210" s="143" t="s">
        <v>1665</v>
      </c>
      <c r="E210" s="168" t="s">
        <v>1</v>
      </c>
      <c r="F210" s="169" t="s">
        <v>2895</v>
      </c>
      <c r="H210" s="170">
        <v>24.64</v>
      </c>
      <c r="I210" s="171"/>
      <c r="L210" s="167"/>
      <c r="M210" s="172"/>
      <c r="T210" s="173"/>
      <c r="AT210" s="168" t="s">
        <v>1665</v>
      </c>
      <c r="AU210" s="168" t="s">
        <v>89</v>
      </c>
      <c r="AV210" s="13" t="s">
        <v>89</v>
      </c>
      <c r="AW210" s="13" t="s">
        <v>36</v>
      </c>
      <c r="AX210" s="13" t="s">
        <v>80</v>
      </c>
      <c r="AY210" s="168" t="s">
        <v>248</v>
      </c>
    </row>
    <row r="211" spans="2:65" s="13" customFormat="1">
      <c r="B211" s="167"/>
      <c r="D211" s="143" t="s">
        <v>1665</v>
      </c>
      <c r="E211" s="168" t="s">
        <v>1</v>
      </c>
      <c r="F211" s="169" t="s">
        <v>2896</v>
      </c>
      <c r="H211" s="170">
        <v>4.54</v>
      </c>
      <c r="I211" s="171"/>
      <c r="L211" s="167"/>
      <c r="M211" s="172"/>
      <c r="T211" s="173"/>
      <c r="AT211" s="168" t="s">
        <v>1665</v>
      </c>
      <c r="AU211" s="168" t="s">
        <v>89</v>
      </c>
      <c r="AV211" s="13" t="s">
        <v>89</v>
      </c>
      <c r="AW211" s="13" t="s">
        <v>36</v>
      </c>
      <c r="AX211" s="13" t="s">
        <v>80</v>
      </c>
      <c r="AY211" s="168" t="s">
        <v>248</v>
      </c>
    </row>
    <row r="212" spans="2:65" s="14" customFormat="1">
      <c r="B212" s="174"/>
      <c r="D212" s="143" t="s">
        <v>1665</v>
      </c>
      <c r="E212" s="175" t="s">
        <v>1</v>
      </c>
      <c r="F212" s="176" t="s">
        <v>1668</v>
      </c>
      <c r="H212" s="177">
        <v>29.18</v>
      </c>
      <c r="I212" s="178"/>
      <c r="L212" s="174"/>
      <c r="M212" s="179"/>
      <c r="T212" s="180"/>
      <c r="AT212" s="175" t="s">
        <v>1665</v>
      </c>
      <c r="AU212" s="175" t="s">
        <v>89</v>
      </c>
      <c r="AV212" s="14" t="s">
        <v>264</v>
      </c>
      <c r="AW212" s="14" t="s">
        <v>36</v>
      </c>
      <c r="AX212" s="14" t="s">
        <v>87</v>
      </c>
      <c r="AY212" s="175" t="s">
        <v>248</v>
      </c>
    </row>
    <row r="213" spans="2:65" s="1" customFormat="1" ht="24.2" customHeight="1">
      <c r="B213" s="32"/>
      <c r="C213" s="130" t="s">
        <v>347</v>
      </c>
      <c r="D213" s="130" t="s">
        <v>249</v>
      </c>
      <c r="E213" s="131" t="s">
        <v>2898</v>
      </c>
      <c r="F213" s="132" t="s">
        <v>2899</v>
      </c>
      <c r="G213" s="133" t="s">
        <v>1671</v>
      </c>
      <c r="H213" s="134">
        <v>49.893999999999998</v>
      </c>
      <c r="I213" s="135"/>
      <c r="J213" s="136">
        <f>ROUND(I213*H213,2)</f>
        <v>0</v>
      </c>
      <c r="K213" s="132" t="s">
        <v>1663</v>
      </c>
      <c r="L213" s="32"/>
      <c r="M213" s="137" t="s">
        <v>1</v>
      </c>
      <c r="N213" s="138" t="s">
        <v>45</v>
      </c>
      <c r="P213" s="139">
        <f>O213*H213</f>
        <v>0</v>
      </c>
      <c r="Q213" s="139">
        <v>0</v>
      </c>
      <c r="R213" s="139">
        <f>Q213*H213</f>
        <v>0</v>
      </c>
      <c r="S213" s="139">
        <v>0</v>
      </c>
      <c r="T213" s="140">
        <f>S213*H213</f>
        <v>0</v>
      </c>
      <c r="AR213" s="141" t="s">
        <v>264</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264</v>
      </c>
      <c r="BM213" s="141" t="s">
        <v>2900</v>
      </c>
    </row>
    <row r="214" spans="2:65" s="13" customFormat="1" ht="22.5">
      <c r="B214" s="167"/>
      <c r="D214" s="143" t="s">
        <v>1665</v>
      </c>
      <c r="E214" s="168" t="s">
        <v>1</v>
      </c>
      <c r="F214" s="169" t="s">
        <v>2876</v>
      </c>
      <c r="H214" s="170">
        <v>28.3</v>
      </c>
      <c r="I214" s="171"/>
      <c r="L214" s="167"/>
      <c r="M214" s="172"/>
      <c r="T214" s="173"/>
      <c r="AT214" s="168" t="s">
        <v>1665</v>
      </c>
      <c r="AU214" s="168" t="s">
        <v>89</v>
      </c>
      <c r="AV214" s="13" t="s">
        <v>89</v>
      </c>
      <c r="AW214" s="13" t="s">
        <v>36</v>
      </c>
      <c r="AX214" s="13" t="s">
        <v>80</v>
      </c>
      <c r="AY214" s="168" t="s">
        <v>248</v>
      </c>
    </row>
    <row r="215" spans="2:65" s="13" customFormat="1" ht="22.5">
      <c r="B215" s="167"/>
      <c r="D215" s="143" t="s">
        <v>1665</v>
      </c>
      <c r="E215" s="168" t="s">
        <v>1</v>
      </c>
      <c r="F215" s="169" t="s">
        <v>2877</v>
      </c>
      <c r="H215" s="170">
        <v>44.69</v>
      </c>
      <c r="I215" s="171"/>
      <c r="L215" s="167"/>
      <c r="M215" s="172"/>
      <c r="T215" s="173"/>
      <c r="AT215" s="168" t="s">
        <v>1665</v>
      </c>
      <c r="AU215" s="168" t="s">
        <v>89</v>
      </c>
      <c r="AV215" s="13" t="s">
        <v>89</v>
      </c>
      <c r="AW215" s="13" t="s">
        <v>36</v>
      </c>
      <c r="AX215" s="13" t="s">
        <v>80</v>
      </c>
      <c r="AY215" s="168" t="s">
        <v>248</v>
      </c>
    </row>
    <row r="216" spans="2:65" s="12" customFormat="1">
      <c r="B216" s="161"/>
      <c r="D216" s="143" t="s">
        <v>1665</v>
      </c>
      <c r="E216" s="162" t="s">
        <v>1</v>
      </c>
      <c r="F216" s="163" t="s">
        <v>1681</v>
      </c>
      <c r="H216" s="162" t="s">
        <v>1</v>
      </c>
      <c r="I216" s="164"/>
      <c r="L216" s="161"/>
      <c r="M216" s="165"/>
      <c r="T216" s="166"/>
      <c r="AT216" s="162" t="s">
        <v>1665</v>
      </c>
      <c r="AU216" s="162" t="s">
        <v>89</v>
      </c>
      <c r="AV216" s="12" t="s">
        <v>87</v>
      </c>
      <c r="AW216" s="12" t="s">
        <v>36</v>
      </c>
      <c r="AX216" s="12" t="s">
        <v>80</v>
      </c>
      <c r="AY216" s="162" t="s">
        <v>248</v>
      </c>
    </row>
    <row r="217" spans="2:65" s="13" customFormat="1">
      <c r="B217" s="167"/>
      <c r="D217" s="143" t="s">
        <v>1665</v>
      </c>
      <c r="E217" s="168" t="s">
        <v>1</v>
      </c>
      <c r="F217" s="169" t="s">
        <v>2878</v>
      </c>
      <c r="H217" s="170">
        <v>-9.484</v>
      </c>
      <c r="I217" s="171"/>
      <c r="L217" s="167"/>
      <c r="M217" s="172"/>
      <c r="T217" s="173"/>
      <c r="AT217" s="168" t="s">
        <v>1665</v>
      </c>
      <c r="AU217" s="168" t="s">
        <v>89</v>
      </c>
      <c r="AV217" s="13" t="s">
        <v>89</v>
      </c>
      <c r="AW217" s="13" t="s">
        <v>36</v>
      </c>
      <c r="AX217" s="13" t="s">
        <v>80</v>
      </c>
      <c r="AY217" s="168" t="s">
        <v>248</v>
      </c>
    </row>
    <row r="218" spans="2:65" s="13" customFormat="1">
      <c r="B218" s="167"/>
      <c r="D218" s="143" t="s">
        <v>1665</v>
      </c>
      <c r="E218" s="168" t="s">
        <v>1</v>
      </c>
      <c r="F218" s="169" t="s">
        <v>2879</v>
      </c>
      <c r="H218" s="170">
        <v>-11.2</v>
      </c>
      <c r="I218" s="171"/>
      <c r="L218" s="167"/>
      <c r="M218" s="172"/>
      <c r="T218" s="173"/>
      <c r="AT218" s="168" t="s">
        <v>1665</v>
      </c>
      <c r="AU218" s="168" t="s">
        <v>89</v>
      </c>
      <c r="AV218" s="13" t="s">
        <v>89</v>
      </c>
      <c r="AW218" s="13" t="s">
        <v>36</v>
      </c>
      <c r="AX218" s="13" t="s">
        <v>80</v>
      </c>
      <c r="AY218" s="168" t="s">
        <v>248</v>
      </c>
    </row>
    <row r="219" spans="2:65" s="13" customFormat="1">
      <c r="B219" s="167"/>
      <c r="D219" s="143" t="s">
        <v>1665</v>
      </c>
      <c r="E219" s="168" t="s">
        <v>1</v>
      </c>
      <c r="F219" s="169" t="s">
        <v>2880</v>
      </c>
      <c r="H219" s="170">
        <v>-2.4119999999999999</v>
      </c>
      <c r="I219" s="171"/>
      <c r="L219" s="167"/>
      <c r="M219" s="172"/>
      <c r="T219" s="173"/>
      <c r="AT219" s="168" t="s">
        <v>1665</v>
      </c>
      <c r="AU219" s="168" t="s">
        <v>89</v>
      </c>
      <c r="AV219" s="13" t="s">
        <v>89</v>
      </c>
      <c r="AW219" s="13" t="s">
        <v>36</v>
      </c>
      <c r="AX219" s="13" t="s">
        <v>80</v>
      </c>
      <c r="AY219" s="168" t="s">
        <v>248</v>
      </c>
    </row>
    <row r="220" spans="2:65" s="15" customFormat="1">
      <c r="B220" s="181"/>
      <c r="D220" s="143" t="s">
        <v>1665</v>
      </c>
      <c r="E220" s="182" t="s">
        <v>1</v>
      </c>
      <c r="F220" s="183" t="s">
        <v>1683</v>
      </c>
      <c r="H220" s="184">
        <v>49.893999999999998</v>
      </c>
      <c r="I220" s="185"/>
      <c r="L220" s="181"/>
      <c r="M220" s="186"/>
      <c r="T220" s="187"/>
      <c r="AT220" s="182" t="s">
        <v>1665</v>
      </c>
      <c r="AU220" s="182" t="s">
        <v>89</v>
      </c>
      <c r="AV220" s="15" t="s">
        <v>247</v>
      </c>
      <c r="AW220" s="15" t="s">
        <v>36</v>
      </c>
      <c r="AX220" s="15" t="s">
        <v>87</v>
      </c>
      <c r="AY220" s="182" t="s">
        <v>248</v>
      </c>
    </row>
    <row r="221" spans="2:65" s="13" customFormat="1">
      <c r="B221" s="167"/>
      <c r="D221" s="143" t="s">
        <v>1665</v>
      </c>
      <c r="E221" s="168" t="s">
        <v>1</v>
      </c>
      <c r="F221" s="169" t="s">
        <v>2901</v>
      </c>
      <c r="H221" s="170">
        <v>24.64</v>
      </c>
      <c r="I221" s="171"/>
      <c r="L221" s="167"/>
      <c r="M221" s="172"/>
      <c r="T221" s="173"/>
      <c r="AT221" s="168" t="s">
        <v>1665</v>
      </c>
      <c r="AU221" s="168" t="s">
        <v>89</v>
      </c>
      <c r="AV221" s="13" t="s">
        <v>89</v>
      </c>
      <c r="AW221" s="13" t="s">
        <v>36</v>
      </c>
      <c r="AX221" s="13" t="s">
        <v>80</v>
      </c>
      <c r="AY221" s="168" t="s">
        <v>248</v>
      </c>
    </row>
    <row r="222" spans="2:65" s="13" customFormat="1">
      <c r="B222" s="167"/>
      <c r="D222" s="143" t="s">
        <v>1665</v>
      </c>
      <c r="E222" s="168" t="s">
        <v>1</v>
      </c>
      <c r="F222" s="169" t="s">
        <v>2902</v>
      </c>
      <c r="H222" s="170">
        <v>25.254000000000001</v>
      </c>
      <c r="I222" s="171"/>
      <c r="L222" s="167"/>
      <c r="M222" s="172"/>
      <c r="T222" s="173"/>
      <c r="AT222" s="168" t="s">
        <v>1665</v>
      </c>
      <c r="AU222" s="168" t="s">
        <v>89</v>
      </c>
      <c r="AV222" s="13" t="s">
        <v>89</v>
      </c>
      <c r="AW222" s="13" t="s">
        <v>36</v>
      </c>
      <c r="AX222" s="13" t="s">
        <v>80</v>
      </c>
      <c r="AY222" s="168" t="s">
        <v>248</v>
      </c>
    </row>
    <row r="223" spans="2:65" s="1" customFormat="1" ht="24.2" customHeight="1">
      <c r="B223" s="32"/>
      <c r="C223" s="188" t="s">
        <v>351</v>
      </c>
      <c r="D223" s="188" t="s">
        <v>301</v>
      </c>
      <c r="E223" s="189" t="s">
        <v>2903</v>
      </c>
      <c r="F223" s="190" t="s">
        <v>2904</v>
      </c>
      <c r="G223" s="191" t="s">
        <v>1671</v>
      </c>
      <c r="H223" s="192">
        <v>28.056999999999999</v>
      </c>
      <c r="I223" s="193"/>
      <c r="J223" s="194">
        <f>ROUND(I223*H223,2)</f>
        <v>0</v>
      </c>
      <c r="K223" s="190" t="s">
        <v>1</v>
      </c>
      <c r="L223" s="195"/>
      <c r="M223" s="196" t="s">
        <v>1</v>
      </c>
      <c r="N223" s="197" t="s">
        <v>45</v>
      </c>
      <c r="P223" s="139">
        <f>O223*H223</f>
        <v>0</v>
      </c>
      <c r="Q223" s="139">
        <v>0</v>
      </c>
      <c r="R223" s="139">
        <f>Q223*H223</f>
        <v>0</v>
      </c>
      <c r="S223" s="139">
        <v>0</v>
      </c>
      <c r="T223" s="140">
        <f>S223*H223</f>
        <v>0</v>
      </c>
      <c r="AR223" s="141" t="s">
        <v>283</v>
      </c>
      <c r="AT223" s="141" t="s">
        <v>301</v>
      </c>
      <c r="AU223" s="141" t="s">
        <v>89</v>
      </c>
      <c r="AY223" s="17" t="s">
        <v>248</v>
      </c>
      <c r="BE223" s="142">
        <f>IF(N223="základní",J223,0)</f>
        <v>0</v>
      </c>
      <c r="BF223" s="142">
        <f>IF(N223="snížená",J223,0)</f>
        <v>0</v>
      </c>
      <c r="BG223" s="142">
        <f>IF(N223="zákl. přenesená",J223,0)</f>
        <v>0</v>
      </c>
      <c r="BH223" s="142">
        <f>IF(N223="sníž. přenesená",J223,0)</f>
        <v>0</v>
      </c>
      <c r="BI223" s="142">
        <f>IF(N223="nulová",J223,0)</f>
        <v>0</v>
      </c>
      <c r="BJ223" s="17" t="s">
        <v>87</v>
      </c>
      <c r="BK223" s="142">
        <f>ROUND(I223*H223,2)</f>
        <v>0</v>
      </c>
      <c r="BL223" s="17" t="s">
        <v>264</v>
      </c>
      <c r="BM223" s="141" t="s">
        <v>2905</v>
      </c>
    </row>
    <row r="224" spans="2:65" s="13" customFormat="1">
      <c r="B224" s="167"/>
      <c r="D224" s="143" t="s">
        <v>1665</v>
      </c>
      <c r="E224" s="168" t="s">
        <v>1</v>
      </c>
      <c r="F224" s="169" t="s">
        <v>2906</v>
      </c>
      <c r="H224" s="170">
        <v>28.056999999999999</v>
      </c>
      <c r="I224" s="171"/>
      <c r="L224" s="167"/>
      <c r="M224" s="172"/>
      <c r="T224" s="173"/>
      <c r="AT224" s="168" t="s">
        <v>1665</v>
      </c>
      <c r="AU224" s="168" t="s">
        <v>89</v>
      </c>
      <c r="AV224" s="13" t="s">
        <v>89</v>
      </c>
      <c r="AW224" s="13" t="s">
        <v>36</v>
      </c>
      <c r="AX224" s="13" t="s">
        <v>87</v>
      </c>
      <c r="AY224" s="168" t="s">
        <v>248</v>
      </c>
    </row>
    <row r="225" spans="2:65" s="1" customFormat="1" ht="24.2" customHeight="1">
      <c r="B225" s="32"/>
      <c r="C225" s="130" t="s">
        <v>355</v>
      </c>
      <c r="D225" s="130" t="s">
        <v>249</v>
      </c>
      <c r="E225" s="131" t="s">
        <v>2907</v>
      </c>
      <c r="F225" s="132" t="s">
        <v>2908</v>
      </c>
      <c r="G225" s="133" t="s">
        <v>1662</v>
      </c>
      <c r="H225" s="134">
        <v>24.12</v>
      </c>
      <c r="I225" s="135"/>
      <c r="J225" s="136">
        <f>ROUND(I225*H225,2)</f>
        <v>0</v>
      </c>
      <c r="K225" s="132" t="s">
        <v>1663</v>
      </c>
      <c r="L225" s="32"/>
      <c r="M225" s="137" t="s">
        <v>1</v>
      </c>
      <c r="N225" s="138" t="s">
        <v>45</v>
      </c>
      <c r="P225" s="139">
        <f>O225*H225</f>
        <v>0</v>
      </c>
      <c r="Q225" s="139">
        <v>0</v>
      </c>
      <c r="R225" s="139">
        <f>Q225*H225</f>
        <v>0</v>
      </c>
      <c r="S225" s="139">
        <v>0</v>
      </c>
      <c r="T225" s="140">
        <f>S225*H225</f>
        <v>0</v>
      </c>
      <c r="AR225" s="141" t="s">
        <v>264</v>
      </c>
      <c r="AT225" s="141" t="s">
        <v>249</v>
      </c>
      <c r="AU225" s="141" t="s">
        <v>89</v>
      </c>
      <c r="AY225" s="17" t="s">
        <v>248</v>
      </c>
      <c r="BE225" s="142">
        <f>IF(N225="základní",J225,0)</f>
        <v>0</v>
      </c>
      <c r="BF225" s="142">
        <f>IF(N225="snížená",J225,0)</f>
        <v>0</v>
      </c>
      <c r="BG225" s="142">
        <f>IF(N225="zákl. přenesená",J225,0)</f>
        <v>0</v>
      </c>
      <c r="BH225" s="142">
        <f>IF(N225="sníž. přenesená",J225,0)</f>
        <v>0</v>
      </c>
      <c r="BI225" s="142">
        <f>IF(N225="nulová",J225,0)</f>
        <v>0</v>
      </c>
      <c r="BJ225" s="17" t="s">
        <v>87</v>
      </c>
      <c r="BK225" s="142">
        <f>ROUND(I225*H225,2)</f>
        <v>0</v>
      </c>
      <c r="BL225" s="17" t="s">
        <v>264</v>
      </c>
      <c r="BM225" s="141" t="s">
        <v>2909</v>
      </c>
    </row>
    <row r="226" spans="2:65" s="13" customFormat="1">
      <c r="B226" s="167"/>
      <c r="D226" s="143" t="s">
        <v>1665</v>
      </c>
      <c r="E226" s="168" t="s">
        <v>1</v>
      </c>
      <c r="F226" s="169" t="s">
        <v>2910</v>
      </c>
      <c r="H226" s="170">
        <v>24.12</v>
      </c>
      <c r="I226" s="171"/>
      <c r="L226" s="167"/>
      <c r="M226" s="172"/>
      <c r="T226" s="173"/>
      <c r="AT226" s="168" t="s">
        <v>1665</v>
      </c>
      <c r="AU226" s="168" t="s">
        <v>89</v>
      </c>
      <c r="AV226" s="13" t="s">
        <v>89</v>
      </c>
      <c r="AW226" s="13" t="s">
        <v>36</v>
      </c>
      <c r="AX226" s="13" t="s">
        <v>80</v>
      </c>
      <c r="AY226" s="168" t="s">
        <v>248</v>
      </c>
    </row>
    <row r="227" spans="2:65" s="14" customFormat="1">
      <c r="B227" s="174"/>
      <c r="D227" s="143" t="s">
        <v>1665</v>
      </c>
      <c r="E227" s="175" t="s">
        <v>1</v>
      </c>
      <c r="F227" s="176" t="s">
        <v>1668</v>
      </c>
      <c r="H227" s="177">
        <v>24.12</v>
      </c>
      <c r="I227" s="178"/>
      <c r="L227" s="174"/>
      <c r="M227" s="179"/>
      <c r="T227" s="180"/>
      <c r="AT227" s="175" t="s">
        <v>1665</v>
      </c>
      <c r="AU227" s="175" t="s">
        <v>89</v>
      </c>
      <c r="AV227" s="14" t="s">
        <v>264</v>
      </c>
      <c r="AW227" s="14" t="s">
        <v>36</v>
      </c>
      <c r="AX227" s="14" t="s">
        <v>87</v>
      </c>
      <c r="AY227" s="175" t="s">
        <v>248</v>
      </c>
    </row>
    <row r="228" spans="2:65" s="1" customFormat="1" ht="16.5" customHeight="1">
      <c r="B228" s="32"/>
      <c r="C228" s="188" t="s">
        <v>359</v>
      </c>
      <c r="D228" s="188" t="s">
        <v>301</v>
      </c>
      <c r="E228" s="189" t="s">
        <v>2911</v>
      </c>
      <c r="F228" s="190" t="s">
        <v>2912</v>
      </c>
      <c r="G228" s="191" t="s">
        <v>2455</v>
      </c>
      <c r="H228" s="192">
        <v>0.999</v>
      </c>
      <c r="I228" s="193"/>
      <c r="J228" s="194">
        <f>ROUND(I228*H228,2)</f>
        <v>0</v>
      </c>
      <c r="K228" s="190" t="s">
        <v>1663</v>
      </c>
      <c r="L228" s="195"/>
      <c r="M228" s="196" t="s">
        <v>1</v>
      </c>
      <c r="N228" s="197" t="s">
        <v>45</v>
      </c>
      <c r="P228" s="139">
        <f>O228*H228</f>
        <v>0</v>
      </c>
      <c r="Q228" s="139">
        <v>1E-3</v>
      </c>
      <c r="R228" s="139">
        <f>Q228*H228</f>
        <v>9.990000000000001E-4</v>
      </c>
      <c r="S228" s="139">
        <v>0</v>
      </c>
      <c r="T228" s="140">
        <f>S228*H228</f>
        <v>0</v>
      </c>
      <c r="AR228" s="141" t="s">
        <v>283</v>
      </c>
      <c r="AT228" s="141" t="s">
        <v>301</v>
      </c>
      <c r="AU228" s="141" t="s">
        <v>89</v>
      </c>
      <c r="AY228" s="17" t="s">
        <v>248</v>
      </c>
      <c r="BE228" s="142">
        <f>IF(N228="základní",J228,0)</f>
        <v>0</v>
      </c>
      <c r="BF228" s="142">
        <f>IF(N228="snížená",J228,0)</f>
        <v>0</v>
      </c>
      <c r="BG228" s="142">
        <f>IF(N228="zákl. přenesená",J228,0)</f>
        <v>0</v>
      </c>
      <c r="BH228" s="142">
        <f>IF(N228="sníž. přenesená",J228,0)</f>
        <v>0</v>
      </c>
      <c r="BI228" s="142">
        <f>IF(N228="nulová",J228,0)</f>
        <v>0</v>
      </c>
      <c r="BJ228" s="17" t="s">
        <v>87</v>
      </c>
      <c r="BK228" s="142">
        <f>ROUND(I228*H228,2)</f>
        <v>0</v>
      </c>
      <c r="BL228" s="17" t="s">
        <v>264</v>
      </c>
      <c r="BM228" s="141" t="s">
        <v>2913</v>
      </c>
    </row>
    <row r="229" spans="2:65" s="13" customFormat="1">
      <c r="B229" s="167"/>
      <c r="D229" s="143" t="s">
        <v>1665</v>
      </c>
      <c r="E229" s="168" t="s">
        <v>1</v>
      </c>
      <c r="F229" s="169" t="s">
        <v>2914</v>
      </c>
      <c r="H229" s="170">
        <v>0.999</v>
      </c>
      <c r="I229" s="171"/>
      <c r="L229" s="167"/>
      <c r="M229" s="172"/>
      <c r="T229" s="173"/>
      <c r="AT229" s="168" t="s">
        <v>1665</v>
      </c>
      <c r="AU229" s="168" t="s">
        <v>89</v>
      </c>
      <c r="AV229" s="13" t="s">
        <v>89</v>
      </c>
      <c r="AW229" s="13" t="s">
        <v>36</v>
      </c>
      <c r="AX229" s="13" t="s">
        <v>80</v>
      </c>
      <c r="AY229" s="168" t="s">
        <v>248</v>
      </c>
    </row>
    <row r="230" spans="2:65" s="14" customFormat="1">
      <c r="B230" s="174"/>
      <c r="D230" s="143" t="s">
        <v>1665</v>
      </c>
      <c r="E230" s="175" t="s">
        <v>1</v>
      </c>
      <c r="F230" s="176" t="s">
        <v>1668</v>
      </c>
      <c r="H230" s="177">
        <v>0.999</v>
      </c>
      <c r="I230" s="178"/>
      <c r="L230" s="174"/>
      <c r="M230" s="179"/>
      <c r="T230" s="180"/>
      <c r="AT230" s="175" t="s">
        <v>1665</v>
      </c>
      <c r="AU230" s="175" t="s">
        <v>89</v>
      </c>
      <c r="AV230" s="14" t="s">
        <v>264</v>
      </c>
      <c r="AW230" s="14" t="s">
        <v>36</v>
      </c>
      <c r="AX230" s="14" t="s">
        <v>87</v>
      </c>
      <c r="AY230" s="175" t="s">
        <v>248</v>
      </c>
    </row>
    <row r="231" spans="2:65" s="1" customFormat="1" ht="24.2" customHeight="1">
      <c r="B231" s="32"/>
      <c r="C231" s="130" t="s">
        <v>363</v>
      </c>
      <c r="D231" s="130" t="s">
        <v>249</v>
      </c>
      <c r="E231" s="131" t="s">
        <v>2915</v>
      </c>
      <c r="F231" s="132" t="s">
        <v>2916</v>
      </c>
      <c r="G231" s="133" t="s">
        <v>1662</v>
      </c>
      <c r="H231" s="134">
        <v>24.12</v>
      </c>
      <c r="I231" s="135"/>
      <c r="J231" s="136">
        <f>ROUND(I231*H231,2)</f>
        <v>0</v>
      </c>
      <c r="K231" s="132" t="s">
        <v>1663</v>
      </c>
      <c r="L231" s="32"/>
      <c r="M231" s="137" t="s">
        <v>1</v>
      </c>
      <c r="N231" s="138" t="s">
        <v>45</v>
      </c>
      <c r="P231" s="139">
        <f>O231*H231</f>
        <v>0</v>
      </c>
      <c r="Q231" s="139">
        <v>0</v>
      </c>
      <c r="R231" s="139">
        <f>Q231*H231</f>
        <v>0</v>
      </c>
      <c r="S231" s="139">
        <v>0</v>
      </c>
      <c r="T231" s="140">
        <f>S231*H231</f>
        <v>0</v>
      </c>
      <c r="AR231" s="141" t="s">
        <v>264</v>
      </c>
      <c r="AT231" s="141" t="s">
        <v>249</v>
      </c>
      <c r="AU231" s="141" t="s">
        <v>89</v>
      </c>
      <c r="AY231" s="17" t="s">
        <v>248</v>
      </c>
      <c r="BE231" s="142">
        <f>IF(N231="základní",J231,0)</f>
        <v>0</v>
      </c>
      <c r="BF231" s="142">
        <f>IF(N231="snížená",J231,0)</f>
        <v>0</v>
      </c>
      <c r="BG231" s="142">
        <f>IF(N231="zákl. přenesená",J231,0)</f>
        <v>0</v>
      </c>
      <c r="BH231" s="142">
        <f>IF(N231="sníž. přenesená",J231,0)</f>
        <v>0</v>
      </c>
      <c r="BI231" s="142">
        <f>IF(N231="nulová",J231,0)</f>
        <v>0</v>
      </c>
      <c r="BJ231" s="17" t="s">
        <v>87</v>
      </c>
      <c r="BK231" s="142">
        <f>ROUND(I231*H231,2)</f>
        <v>0</v>
      </c>
      <c r="BL231" s="17" t="s">
        <v>264</v>
      </c>
      <c r="BM231" s="141" t="s">
        <v>2917</v>
      </c>
    </row>
    <row r="232" spans="2:65" s="13" customFormat="1">
      <c r="B232" s="167"/>
      <c r="D232" s="143" t="s">
        <v>1665</v>
      </c>
      <c r="E232" s="168" t="s">
        <v>1</v>
      </c>
      <c r="F232" s="169" t="s">
        <v>2918</v>
      </c>
      <c r="H232" s="170">
        <v>24.12</v>
      </c>
      <c r="I232" s="171"/>
      <c r="L232" s="167"/>
      <c r="M232" s="172"/>
      <c r="T232" s="173"/>
      <c r="AT232" s="168" t="s">
        <v>1665</v>
      </c>
      <c r="AU232" s="168" t="s">
        <v>89</v>
      </c>
      <c r="AV232" s="13" t="s">
        <v>89</v>
      </c>
      <c r="AW232" s="13" t="s">
        <v>36</v>
      </c>
      <c r="AX232" s="13" t="s">
        <v>80</v>
      </c>
      <c r="AY232" s="168" t="s">
        <v>248</v>
      </c>
    </row>
    <row r="233" spans="2:65" s="14" customFormat="1">
      <c r="B233" s="174"/>
      <c r="D233" s="143" t="s">
        <v>1665</v>
      </c>
      <c r="E233" s="175" t="s">
        <v>1</v>
      </c>
      <c r="F233" s="176" t="s">
        <v>1668</v>
      </c>
      <c r="H233" s="177">
        <v>24.12</v>
      </c>
      <c r="I233" s="178"/>
      <c r="L233" s="174"/>
      <c r="M233" s="179"/>
      <c r="T233" s="180"/>
      <c r="AT233" s="175" t="s">
        <v>1665</v>
      </c>
      <c r="AU233" s="175" t="s">
        <v>89</v>
      </c>
      <c r="AV233" s="14" t="s">
        <v>264</v>
      </c>
      <c r="AW233" s="14" t="s">
        <v>36</v>
      </c>
      <c r="AX233" s="14" t="s">
        <v>87</v>
      </c>
      <c r="AY233" s="175" t="s">
        <v>248</v>
      </c>
    </row>
    <row r="234" spans="2:65" s="10" customFormat="1" ht="22.9" customHeight="1">
      <c r="B234" s="120"/>
      <c r="D234" s="121" t="s">
        <v>79</v>
      </c>
      <c r="E234" s="155" t="s">
        <v>89</v>
      </c>
      <c r="F234" s="155" t="s">
        <v>1700</v>
      </c>
      <c r="I234" s="123"/>
      <c r="J234" s="156">
        <f>BK234</f>
        <v>0</v>
      </c>
      <c r="L234" s="120"/>
      <c r="M234" s="125"/>
      <c r="P234" s="126">
        <f>SUM(P235:P244)</f>
        <v>0</v>
      </c>
      <c r="R234" s="126">
        <f>SUM(R235:R244)</f>
        <v>24.296059209999999</v>
      </c>
      <c r="T234" s="127">
        <f>SUM(T235:T244)</f>
        <v>0</v>
      </c>
      <c r="AR234" s="121" t="s">
        <v>87</v>
      </c>
      <c r="AT234" s="128" t="s">
        <v>79</v>
      </c>
      <c r="AU234" s="128" t="s">
        <v>87</v>
      </c>
      <c r="AY234" s="121" t="s">
        <v>248</v>
      </c>
      <c r="BK234" s="129">
        <f>SUM(BK235:BK244)</f>
        <v>0</v>
      </c>
    </row>
    <row r="235" spans="2:65" s="1" customFormat="1" ht="16.5" customHeight="1">
      <c r="B235" s="32"/>
      <c r="C235" s="130" t="s">
        <v>367</v>
      </c>
      <c r="D235" s="130" t="s">
        <v>249</v>
      </c>
      <c r="E235" s="131" t="s">
        <v>2919</v>
      </c>
      <c r="F235" s="132" t="s">
        <v>2920</v>
      </c>
      <c r="G235" s="133" t="s">
        <v>1671</v>
      </c>
      <c r="H235" s="134">
        <v>1.1439999999999999</v>
      </c>
      <c r="I235" s="135"/>
      <c r="J235" s="136">
        <f>ROUND(I235*H235,2)</f>
        <v>0</v>
      </c>
      <c r="K235" s="132" t="s">
        <v>1663</v>
      </c>
      <c r="L235" s="32"/>
      <c r="M235" s="137" t="s">
        <v>1</v>
      </c>
      <c r="N235" s="138" t="s">
        <v>45</v>
      </c>
      <c r="P235" s="139">
        <f>O235*H235</f>
        <v>0</v>
      </c>
      <c r="Q235" s="139">
        <v>2.3010199999999998</v>
      </c>
      <c r="R235" s="139">
        <f>Q235*H235</f>
        <v>2.6323668799999997</v>
      </c>
      <c r="S235" s="139">
        <v>0</v>
      </c>
      <c r="T235" s="140">
        <f>S235*H235</f>
        <v>0</v>
      </c>
      <c r="AR235" s="141" t="s">
        <v>264</v>
      </c>
      <c r="AT235" s="141" t="s">
        <v>249</v>
      </c>
      <c r="AU235" s="141" t="s">
        <v>89</v>
      </c>
      <c r="AY235" s="17" t="s">
        <v>248</v>
      </c>
      <c r="BE235" s="142">
        <f>IF(N235="základní",J235,0)</f>
        <v>0</v>
      </c>
      <c r="BF235" s="142">
        <f>IF(N235="snížená",J235,0)</f>
        <v>0</v>
      </c>
      <c r="BG235" s="142">
        <f>IF(N235="zákl. přenesená",J235,0)</f>
        <v>0</v>
      </c>
      <c r="BH235" s="142">
        <f>IF(N235="sníž. přenesená",J235,0)</f>
        <v>0</v>
      </c>
      <c r="BI235" s="142">
        <f>IF(N235="nulová",J235,0)</f>
        <v>0</v>
      </c>
      <c r="BJ235" s="17" t="s">
        <v>87</v>
      </c>
      <c r="BK235" s="142">
        <f>ROUND(I235*H235,2)</f>
        <v>0</v>
      </c>
      <c r="BL235" s="17" t="s">
        <v>264</v>
      </c>
      <c r="BM235" s="141" t="s">
        <v>2921</v>
      </c>
    </row>
    <row r="236" spans="2:65" s="12" customFormat="1">
      <c r="B236" s="161"/>
      <c r="D236" s="143" t="s">
        <v>1665</v>
      </c>
      <c r="E236" s="162" t="s">
        <v>1</v>
      </c>
      <c r="F236" s="163" t="s">
        <v>2864</v>
      </c>
      <c r="H236" s="162" t="s">
        <v>1</v>
      </c>
      <c r="I236" s="164"/>
      <c r="L236" s="161"/>
      <c r="M236" s="165"/>
      <c r="T236" s="166"/>
      <c r="AT236" s="162" t="s">
        <v>1665</v>
      </c>
      <c r="AU236" s="162" t="s">
        <v>89</v>
      </c>
      <c r="AV236" s="12" t="s">
        <v>87</v>
      </c>
      <c r="AW236" s="12" t="s">
        <v>36</v>
      </c>
      <c r="AX236" s="12" t="s">
        <v>80</v>
      </c>
      <c r="AY236" s="162" t="s">
        <v>248</v>
      </c>
    </row>
    <row r="237" spans="2:65" s="12" customFormat="1">
      <c r="B237" s="161"/>
      <c r="D237" s="143" t="s">
        <v>1665</v>
      </c>
      <c r="E237" s="162" t="s">
        <v>1</v>
      </c>
      <c r="F237" s="163" t="s">
        <v>2859</v>
      </c>
      <c r="H237" s="162" t="s">
        <v>1</v>
      </c>
      <c r="I237" s="164"/>
      <c r="L237" s="161"/>
      <c r="M237" s="165"/>
      <c r="T237" s="166"/>
      <c r="AT237" s="162" t="s">
        <v>1665</v>
      </c>
      <c r="AU237" s="162" t="s">
        <v>89</v>
      </c>
      <c r="AV237" s="12" t="s">
        <v>87</v>
      </c>
      <c r="AW237" s="12" t="s">
        <v>36</v>
      </c>
      <c r="AX237" s="12" t="s">
        <v>80</v>
      </c>
      <c r="AY237" s="162" t="s">
        <v>248</v>
      </c>
    </row>
    <row r="238" spans="2:65" s="12" customFormat="1">
      <c r="B238" s="161"/>
      <c r="D238" s="143" t="s">
        <v>1665</v>
      </c>
      <c r="E238" s="162" t="s">
        <v>1</v>
      </c>
      <c r="F238" s="163" t="s">
        <v>2922</v>
      </c>
      <c r="H238" s="162" t="s">
        <v>1</v>
      </c>
      <c r="I238" s="164"/>
      <c r="L238" s="161"/>
      <c r="M238" s="165"/>
      <c r="T238" s="166"/>
      <c r="AT238" s="162" t="s">
        <v>1665</v>
      </c>
      <c r="AU238" s="162" t="s">
        <v>89</v>
      </c>
      <c r="AV238" s="12" t="s">
        <v>87</v>
      </c>
      <c r="AW238" s="12" t="s">
        <v>36</v>
      </c>
      <c r="AX238" s="12" t="s">
        <v>80</v>
      </c>
      <c r="AY238" s="162" t="s">
        <v>248</v>
      </c>
    </row>
    <row r="239" spans="2:65" s="13" customFormat="1">
      <c r="B239" s="167"/>
      <c r="D239" s="143" t="s">
        <v>1665</v>
      </c>
      <c r="E239" s="168" t="s">
        <v>1</v>
      </c>
      <c r="F239" s="169" t="s">
        <v>2923</v>
      </c>
      <c r="H239" s="170">
        <v>1.1439999999999999</v>
      </c>
      <c r="I239" s="171"/>
      <c r="L239" s="167"/>
      <c r="M239" s="172"/>
      <c r="T239" s="173"/>
      <c r="AT239" s="168" t="s">
        <v>1665</v>
      </c>
      <c r="AU239" s="168" t="s">
        <v>89</v>
      </c>
      <c r="AV239" s="13" t="s">
        <v>89</v>
      </c>
      <c r="AW239" s="13" t="s">
        <v>36</v>
      </c>
      <c r="AX239" s="13" t="s">
        <v>80</v>
      </c>
      <c r="AY239" s="168" t="s">
        <v>248</v>
      </c>
    </row>
    <row r="240" spans="2:65" s="14" customFormat="1">
      <c r="B240" s="174"/>
      <c r="D240" s="143" t="s">
        <v>1665</v>
      </c>
      <c r="E240" s="175" t="s">
        <v>1</v>
      </c>
      <c r="F240" s="176" t="s">
        <v>1668</v>
      </c>
      <c r="H240" s="177">
        <v>1.1439999999999999</v>
      </c>
      <c r="I240" s="178"/>
      <c r="L240" s="174"/>
      <c r="M240" s="179"/>
      <c r="T240" s="180"/>
      <c r="AT240" s="175" t="s">
        <v>1665</v>
      </c>
      <c r="AU240" s="175" t="s">
        <v>89</v>
      </c>
      <c r="AV240" s="14" t="s">
        <v>264</v>
      </c>
      <c r="AW240" s="14" t="s">
        <v>36</v>
      </c>
      <c r="AX240" s="14" t="s">
        <v>87</v>
      </c>
      <c r="AY240" s="175" t="s">
        <v>248</v>
      </c>
    </row>
    <row r="241" spans="2:65" s="1" customFormat="1" ht="16.5" customHeight="1">
      <c r="B241" s="32"/>
      <c r="C241" s="130" t="s">
        <v>371</v>
      </c>
      <c r="D241" s="130" t="s">
        <v>249</v>
      </c>
      <c r="E241" s="131" t="s">
        <v>1701</v>
      </c>
      <c r="F241" s="132" t="s">
        <v>1702</v>
      </c>
      <c r="G241" s="133" t="s">
        <v>1671</v>
      </c>
      <c r="H241" s="134">
        <v>8.6590000000000007</v>
      </c>
      <c r="I241" s="135"/>
      <c r="J241" s="136">
        <f>ROUND(I241*H241,2)</f>
        <v>0</v>
      </c>
      <c r="K241" s="132" t="s">
        <v>1663</v>
      </c>
      <c r="L241" s="32"/>
      <c r="M241" s="137" t="s">
        <v>1</v>
      </c>
      <c r="N241" s="138" t="s">
        <v>45</v>
      </c>
      <c r="P241" s="139">
        <f>O241*H241</f>
        <v>0</v>
      </c>
      <c r="Q241" s="139">
        <v>2.5018699999999998</v>
      </c>
      <c r="R241" s="139">
        <f>Q241*H241</f>
        <v>21.66369233</v>
      </c>
      <c r="S241" s="139">
        <v>0</v>
      </c>
      <c r="T241" s="140">
        <f>S241*H241</f>
        <v>0</v>
      </c>
      <c r="AR241" s="141" t="s">
        <v>264</v>
      </c>
      <c r="AT241" s="141" t="s">
        <v>249</v>
      </c>
      <c r="AU241" s="141" t="s">
        <v>89</v>
      </c>
      <c r="AY241" s="17" t="s">
        <v>248</v>
      </c>
      <c r="BE241" s="142">
        <f>IF(N241="základní",J241,0)</f>
        <v>0</v>
      </c>
      <c r="BF241" s="142">
        <f>IF(N241="snížená",J241,0)</f>
        <v>0</v>
      </c>
      <c r="BG241" s="142">
        <f>IF(N241="zákl. přenesená",J241,0)</f>
        <v>0</v>
      </c>
      <c r="BH241" s="142">
        <f>IF(N241="sníž. přenesená",J241,0)</f>
        <v>0</v>
      </c>
      <c r="BI241" s="142">
        <f>IF(N241="nulová",J241,0)</f>
        <v>0</v>
      </c>
      <c r="BJ241" s="17" t="s">
        <v>87</v>
      </c>
      <c r="BK241" s="142">
        <f>ROUND(I241*H241,2)</f>
        <v>0</v>
      </c>
      <c r="BL241" s="17" t="s">
        <v>264</v>
      </c>
      <c r="BM241" s="141" t="s">
        <v>2924</v>
      </c>
    </row>
    <row r="242" spans="2:65" s="12" customFormat="1">
      <c r="B242" s="161"/>
      <c r="D242" s="143" t="s">
        <v>1665</v>
      </c>
      <c r="E242" s="162" t="s">
        <v>1</v>
      </c>
      <c r="F242" s="163" t="s">
        <v>2864</v>
      </c>
      <c r="H242" s="162" t="s">
        <v>1</v>
      </c>
      <c r="I242" s="164"/>
      <c r="L242" s="161"/>
      <c r="M242" s="165"/>
      <c r="T242" s="166"/>
      <c r="AT242" s="162" t="s">
        <v>1665</v>
      </c>
      <c r="AU242" s="162" t="s">
        <v>89</v>
      </c>
      <c r="AV242" s="12" t="s">
        <v>87</v>
      </c>
      <c r="AW242" s="12" t="s">
        <v>36</v>
      </c>
      <c r="AX242" s="12" t="s">
        <v>80</v>
      </c>
      <c r="AY242" s="162" t="s">
        <v>248</v>
      </c>
    </row>
    <row r="243" spans="2:65" s="13" customFormat="1">
      <c r="B243" s="167"/>
      <c r="D243" s="143" t="s">
        <v>1665</v>
      </c>
      <c r="E243" s="168" t="s">
        <v>1</v>
      </c>
      <c r="F243" s="169" t="s">
        <v>2925</v>
      </c>
      <c r="H243" s="170">
        <v>8.6590000000000007</v>
      </c>
      <c r="I243" s="171"/>
      <c r="L243" s="167"/>
      <c r="M243" s="172"/>
      <c r="T243" s="173"/>
      <c r="AT243" s="168" t="s">
        <v>1665</v>
      </c>
      <c r="AU243" s="168" t="s">
        <v>89</v>
      </c>
      <c r="AV243" s="13" t="s">
        <v>89</v>
      </c>
      <c r="AW243" s="13" t="s">
        <v>36</v>
      </c>
      <c r="AX243" s="13" t="s">
        <v>80</v>
      </c>
      <c r="AY243" s="168" t="s">
        <v>248</v>
      </c>
    </row>
    <row r="244" spans="2:65" s="14" customFormat="1">
      <c r="B244" s="174"/>
      <c r="D244" s="143" t="s">
        <v>1665</v>
      </c>
      <c r="E244" s="175" t="s">
        <v>1</v>
      </c>
      <c r="F244" s="176" t="s">
        <v>1668</v>
      </c>
      <c r="H244" s="177">
        <v>8.6590000000000007</v>
      </c>
      <c r="I244" s="178"/>
      <c r="L244" s="174"/>
      <c r="M244" s="179"/>
      <c r="T244" s="180"/>
      <c r="AT244" s="175" t="s">
        <v>1665</v>
      </c>
      <c r="AU244" s="175" t="s">
        <v>89</v>
      </c>
      <c r="AV244" s="14" t="s">
        <v>264</v>
      </c>
      <c r="AW244" s="14" t="s">
        <v>36</v>
      </c>
      <c r="AX244" s="14" t="s">
        <v>87</v>
      </c>
      <c r="AY244" s="175" t="s">
        <v>248</v>
      </c>
    </row>
    <row r="245" spans="2:65" s="10" customFormat="1" ht="22.9" customHeight="1">
      <c r="B245" s="120"/>
      <c r="D245" s="121" t="s">
        <v>79</v>
      </c>
      <c r="E245" s="155" t="s">
        <v>247</v>
      </c>
      <c r="F245" s="155" t="s">
        <v>1709</v>
      </c>
      <c r="I245" s="123"/>
      <c r="J245" s="156">
        <f>BK245</f>
        <v>0</v>
      </c>
      <c r="L245" s="120"/>
      <c r="M245" s="125"/>
      <c r="P245" s="126">
        <f>SUM(P246:P258)</f>
        <v>0</v>
      </c>
      <c r="R245" s="126">
        <f>SUM(R246:R258)</f>
        <v>16.3867878</v>
      </c>
      <c r="T245" s="127">
        <f>SUM(T246:T258)</f>
        <v>0</v>
      </c>
      <c r="AR245" s="121" t="s">
        <v>87</v>
      </c>
      <c r="AT245" s="128" t="s">
        <v>79</v>
      </c>
      <c r="AU245" s="128" t="s">
        <v>87</v>
      </c>
      <c r="AY245" s="121" t="s">
        <v>248</v>
      </c>
      <c r="BK245" s="129">
        <f>SUM(BK246:BK258)</f>
        <v>0</v>
      </c>
    </row>
    <row r="246" spans="2:65" s="1" customFormat="1" ht="24.2" customHeight="1">
      <c r="B246" s="32"/>
      <c r="C246" s="130" t="s">
        <v>375</v>
      </c>
      <c r="D246" s="130" t="s">
        <v>249</v>
      </c>
      <c r="E246" s="131" t="s">
        <v>2926</v>
      </c>
      <c r="F246" s="132" t="s">
        <v>2927</v>
      </c>
      <c r="G246" s="133" t="s">
        <v>1662</v>
      </c>
      <c r="H246" s="134">
        <v>6.4</v>
      </c>
      <c r="I246" s="135"/>
      <c r="J246" s="136">
        <f>ROUND(I246*H246,2)</f>
        <v>0</v>
      </c>
      <c r="K246" s="132" t="s">
        <v>1663</v>
      </c>
      <c r="L246" s="32"/>
      <c r="M246" s="137" t="s">
        <v>1</v>
      </c>
      <c r="N246" s="138" t="s">
        <v>45</v>
      </c>
      <c r="P246" s="139">
        <f>O246*H246</f>
        <v>0</v>
      </c>
      <c r="Q246" s="139">
        <v>0.18587000000000001</v>
      </c>
      <c r="R246" s="139">
        <f>Q246*H246</f>
        <v>1.1895680000000002</v>
      </c>
      <c r="S246" s="139">
        <v>0</v>
      </c>
      <c r="T246" s="140">
        <f>S246*H246</f>
        <v>0</v>
      </c>
      <c r="AR246" s="141" t="s">
        <v>264</v>
      </c>
      <c r="AT246" s="141" t="s">
        <v>249</v>
      </c>
      <c r="AU246" s="141" t="s">
        <v>89</v>
      </c>
      <c r="AY246" s="17" t="s">
        <v>248</v>
      </c>
      <c r="BE246" s="142">
        <f>IF(N246="základní",J246,0)</f>
        <v>0</v>
      </c>
      <c r="BF246" s="142">
        <f>IF(N246="snížená",J246,0)</f>
        <v>0</v>
      </c>
      <c r="BG246" s="142">
        <f>IF(N246="zákl. přenesená",J246,0)</f>
        <v>0</v>
      </c>
      <c r="BH246" s="142">
        <f>IF(N246="sníž. přenesená",J246,0)</f>
        <v>0</v>
      </c>
      <c r="BI246" s="142">
        <f>IF(N246="nulová",J246,0)</f>
        <v>0</v>
      </c>
      <c r="BJ246" s="17" t="s">
        <v>87</v>
      </c>
      <c r="BK246" s="142">
        <f>ROUND(I246*H246,2)</f>
        <v>0</v>
      </c>
      <c r="BL246" s="17" t="s">
        <v>264</v>
      </c>
      <c r="BM246" s="141" t="s">
        <v>2928</v>
      </c>
    </row>
    <row r="247" spans="2:65" s="12" customFormat="1">
      <c r="B247" s="161"/>
      <c r="D247" s="143" t="s">
        <v>1665</v>
      </c>
      <c r="E247" s="162" t="s">
        <v>1</v>
      </c>
      <c r="F247" s="163" t="s">
        <v>2864</v>
      </c>
      <c r="H247" s="162" t="s">
        <v>1</v>
      </c>
      <c r="I247" s="164"/>
      <c r="L247" s="161"/>
      <c r="M247" s="165"/>
      <c r="T247" s="166"/>
      <c r="AT247" s="162" t="s">
        <v>1665</v>
      </c>
      <c r="AU247" s="162" t="s">
        <v>89</v>
      </c>
      <c r="AV247" s="12" t="s">
        <v>87</v>
      </c>
      <c r="AW247" s="12" t="s">
        <v>36</v>
      </c>
      <c r="AX247" s="12" t="s">
        <v>80</v>
      </c>
      <c r="AY247" s="162" t="s">
        <v>248</v>
      </c>
    </row>
    <row r="248" spans="2:65" s="13" customFormat="1">
      <c r="B248" s="167"/>
      <c r="D248" s="143" t="s">
        <v>1665</v>
      </c>
      <c r="E248" s="168" t="s">
        <v>1</v>
      </c>
      <c r="F248" s="169" t="s">
        <v>2929</v>
      </c>
      <c r="H248" s="170">
        <v>6.4</v>
      </c>
      <c r="I248" s="171"/>
      <c r="L248" s="167"/>
      <c r="M248" s="172"/>
      <c r="T248" s="173"/>
      <c r="AT248" s="168" t="s">
        <v>1665</v>
      </c>
      <c r="AU248" s="168" t="s">
        <v>89</v>
      </c>
      <c r="AV248" s="13" t="s">
        <v>89</v>
      </c>
      <c r="AW248" s="13" t="s">
        <v>36</v>
      </c>
      <c r="AX248" s="13" t="s">
        <v>80</v>
      </c>
      <c r="AY248" s="168" t="s">
        <v>248</v>
      </c>
    </row>
    <row r="249" spans="2:65" s="14" customFormat="1">
      <c r="B249" s="174"/>
      <c r="D249" s="143" t="s">
        <v>1665</v>
      </c>
      <c r="E249" s="175" t="s">
        <v>1</v>
      </c>
      <c r="F249" s="176" t="s">
        <v>1668</v>
      </c>
      <c r="H249" s="177">
        <v>6.4</v>
      </c>
      <c r="I249" s="178"/>
      <c r="L249" s="174"/>
      <c r="M249" s="179"/>
      <c r="T249" s="180"/>
      <c r="AT249" s="175" t="s">
        <v>1665</v>
      </c>
      <c r="AU249" s="175" t="s">
        <v>89</v>
      </c>
      <c r="AV249" s="14" t="s">
        <v>264</v>
      </c>
      <c r="AW249" s="14" t="s">
        <v>36</v>
      </c>
      <c r="AX249" s="14" t="s">
        <v>87</v>
      </c>
      <c r="AY249" s="175" t="s">
        <v>248</v>
      </c>
    </row>
    <row r="250" spans="2:65" s="1" customFormat="1" ht="24.2" customHeight="1">
      <c r="B250" s="32"/>
      <c r="C250" s="130" t="s">
        <v>7</v>
      </c>
      <c r="D250" s="130" t="s">
        <v>249</v>
      </c>
      <c r="E250" s="131" t="s">
        <v>2930</v>
      </c>
      <c r="F250" s="132" t="s">
        <v>2931</v>
      </c>
      <c r="G250" s="133" t="s">
        <v>1662</v>
      </c>
      <c r="H250" s="134">
        <v>18.899999999999999</v>
      </c>
      <c r="I250" s="135"/>
      <c r="J250" s="136">
        <f>ROUND(I250*H250,2)</f>
        <v>0</v>
      </c>
      <c r="K250" s="132" t="s">
        <v>1663</v>
      </c>
      <c r="L250" s="32"/>
      <c r="M250" s="137" t="s">
        <v>1</v>
      </c>
      <c r="N250" s="138" t="s">
        <v>45</v>
      </c>
      <c r="P250" s="139">
        <f>O250*H250</f>
        <v>0</v>
      </c>
      <c r="Q250" s="139">
        <v>0.26905000000000001</v>
      </c>
      <c r="R250" s="139">
        <f>Q250*H250</f>
        <v>5.085045</v>
      </c>
      <c r="S250" s="139">
        <v>0</v>
      </c>
      <c r="T250" s="140">
        <f>S250*H250</f>
        <v>0</v>
      </c>
      <c r="AR250" s="141" t="s">
        <v>264</v>
      </c>
      <c r="AT250" s="141" t="s">
        <v>249</v>
      </c>
      <c r="AU250" s="141" t="s">
        <v>89</v>
      </c>
      <c r="AY250" s="17" t="s">
        <v>248</v>
      </c>
      <c r="BE250" s="142">
        <f>IF(N250="základní",J250,0)</f>
        <v>0</v>
      </c>
      <c r="BF250" s="142">
        <f>IF(N250="snížená",J250,0)</f>
        <v>0</v>
      </c>
      <c r="BG250" s="142">
        <f>IF(N250="zákl. přenesená",J250,0)</f>
        <v>0</v>
      </c>
      <c r="BH250" s="142">
        <f>IF(N250="sníž. přenesená",J250,0)</f>
        <v>0</v>
      </c>
      <c r="BI250" s="142">
        <f>IF(N250="nulová",J250,0)</f>
        <v>0</v>
      </c>
      <c r="BJ250" s="17" t="s">
        <v>87</v>
      </c>
      <c r="BK250" s="142">
        <f>ROUND(I250*H250,2)</f>
        <v>0</v>
      </c>
      <c r="BL250" s="17" t="s">
        <v>264</v>
      </c>
      <c r="BM250" s="141" t="s">
        <v>2932</v>
      </c>
    </row>
    <row r="251" spans="2:65" s="12" customFormat="1">
      <c r="B251" s="161"/>
      <c r="D251" s="143" t="s">
        <v>1665</v>
      </c>
      <c r="E251" s="162" t="s">
        <v>1</v>
      </c>
      <c r="F251" s="163" t="s">
        <v>2864</v>
      </c>
      <c r="H251" s="162" t="s">
        <v>1</v>
      </c>
      <c r="I251" s="164"/>
      <c r="L251" s="161"/>
      <c r="M251" s="165"/>
      <c r="T251" s="166"/>
      <c r="AT251" s="162" t="s">
        <v>1665</v>
      </c>
      <c r="AU251" s="162" t="s">
        <v>89</v>
      </c>
      <c r="AV251" s="12" t="s">
        <v>87</v>
      </c>
      <c r="AW251" s="12" t="s">
        <v>36</v>
      </c>
      <c r="AX251" s="12" t="s">
        <v>80</v>
      </c>
      <c r="AY251" s="162" t="s">
        <v>248</v>
      </c>
    </row>
    <row r="252" spans="2:65" s="13" customFormat="1" ht="22.5">
      <c r="B252" s="167"/>
      <c r="D252" s="143" t="s">
        <v>1665</v>
      </c>
      <c r="E252" s="168" t="s">
        <v>1</v>
      </c>
      <c r="F252" s="169" t="s">
        <v>2933</v>
      </c>
      <c r="H252" s="170">
        <v>18.899999999999999</v>
      </c>
      <c r="I252" s="171"/>
      <c r="L252" s="167"/>
      <c r="M252" s="172"/>
      <c r="T252" s="173"/>
      <c r="AT252" s="168" t="s">
        <v>1665</v>
      </c>
      <c r="AU252" s="168" t="s">
        <v>89</v>
      </c>
      <c r="AV252" s="13" t="s">
        <v>89</v>
      </c>
      <c r="AW252" s="13" t="s">
        <v>36</v>
      </c>
      <c r="AX252" s="13" t="s">
        <v>80</v>
      </c>
      <c r="AY252" s="168" t="s">
        <v>248</v>
      </c>
    </row>
    <row r="253" spans="2:65" s="14" customFormat="1">
      <c r="B253" s="174"/>
      <c r="D253" s="143" t="s">
        <v>1665</v>
      </c>
      <c r="E253" s="175" t="s">
        <v>1</v>
      </c>
      <c r="F253" s="176" t="s">
        <v>1668</v>
      </c>
      <c r="H253" s="177">
        <v>18.899999999999999</v>
      </c>
      <c r="I253" s="178"/>
      <c r="L253" s="174"/>
      <c r="M253" s="179"/>
      <c r="T253" s="180"/>
      <c r="AT253" s="175" t="s">
        <v>1665</v>
      </c>
      <c r="AU253" s="175" t="s">
        <v>89</v>
      </c>
      <c r="AV253" s="14" t="s">
        <v>264</v>
      </c>
      <c r="AW253" s="14" t="s">
        <v>36</v>
      </c>
      <c r="AX253" s="14" t="s">
        <v>87</v>
      </c>
      <c r="AY253" s="175" t="s">
        <v>248</v>
      </c>
    </row>
    <row r="254" spans="2:65" s="1" customFormat="1" ht="37.9" customHeight="1">
      <c r="B254" s="32"/>
      <c r="C254" s="130" t="s">
        <v>382</v>
      </c>
      <c r="D254" s="130" t="s">
        <v>249</v>
      </c>
      <c r="E254" s="131" t="s">
        <v>2934</v>
      </c>
      <c r="F254" s="132" t="s">
        <v>2935</v>
      </c>
      <c r="G254" s="133" t="s">
        <v>1662</v>
      </c>
      <c r="H254" s="134">
        <v>47.645000000000003</v>
      </c>
      <c r="I254" s="135"/>
      <c r="J254" s="136">
        <f>ROUND(I254*H254,2)</f>
        <v>0</v>
      </c>
      <c r="K254" s="132" t="s">
        <v>1663</v>
      </c>
      <c r="L254" s="32"/>
      <c r="M254" s="137" t="s">
        <v>1</v>
      </c>
      <c r="N254" s="138" t="s">
        <v>45</v>
      </c>
      <c r="P254" s="139">
        <f>O254*H254</f>
        <v>0</v>
      </c>
      <c r="Q254" s="139">
        <v>0.21224000000000001</v>
      </c>
      <c r="R254" s="139">
        <f>Q254*H254</f>
        <v>10.112174800000002</v>
      </c>
      <c r="S254" s="139">
        <v>0</v>
      </c>
      <c r="T254" s="140">
        <f>S254*H254</f>
        <v>0</v>
      </c>
      <c r="AR254" s="141" t="s">
        <v>264</v>
      </c>
      <c r="AT254" s="141" t="s">
        <v>249</v>
      </c>
      <c r="AU254" s="141" t="s">
        <v>89</v>
      </c>
      <c r="AY254" s="17" t="s">
        <v>248</v>
      </c>
      <c r="BE254" s="142">
        <f>IF(N254="základní",J254,0)</f>
        <v>0</v>
      </c>
      <c r="BF254" s="142">
        <f>IF(N254="snížená",J254,0)</f>
        <v>0</v>
      </c>
      <c r="BG254" s="142">
        <f>IF(N254="zákl. přenesená",J254,0)</f>
        <v>0</v>
      </c>
      <c r="BH254" s="142">
        <f>IF(N254="sníž. přenesená",J254,0)</f>
        <v>0</v>
      </c>
      <c r="BI254" s="142">
        <f>IF(N254="nulová",J254,0)</f>
        <v>0</v>
      </c>
      <c r="BJ254" s="17" t="s">
        <v>87</v>
      </c>
      <c r="BK254" s="142">
        <f>ROUND(I254*H254,2)</f>
        <v>0</v>
      </c>
      <c r="BL254" s="17" t="s">
        <v>264</v>
      </c>
      <c r="BM254" s="141" t="s">
        <v>2936</v>
      </c>
    </row>
    <row r="255" spans="2:65" s="12" customFormat="1">
      <c r="B255" s="161"/>
      <c r="D255" s="143" t="s">
        <v>1665</v>
      </c>
      <c r="E255" s="162" t="s">
        <v>1</v>
      </c>
      <c r="F255" s="163" t="s">
        <v>2864</v>
      </c>
      <c r="H255" s="162" t="s">
        <v>1</v>
      </c>
      <c r="I255" s="164"/>
      <c r="L255" s="161"/>
      <c r="M255" s="165"/>
      <c r="T255" s="166"/>
      <c r="AT255" s="162" t="s">
        <v>1665</v>
      </c>
      <c r="AU255" s="162" t="s">
        <v>89</v>
      </c>
      <c r="AV255" s="12" t="s">
        <v>87</v>
      </c>
      <c r="AW255" s="12" t="s">
        <v>36</v>
      </c>
      <c r="AX255" s="12" t="s">
        <v>80</v>
      </c>
      <c r="AY255" s="162" t="s">
        <v>248</v>
      </c>
    </row>
    <row r="256" spans="2:65" s="13" customFormat="1">
      <c r="B256" s="167"/>
      <c r="D256" s="143" t="s">
        <v>1665</v>
      </c>
      <c r="E256" s="168" t="s">
        <v>1</v>
      </c>
      <c r="F256" s="169" t="s">
        <v>2937</v>
      </c>
      <c r="H256" s="170">
        <v>48.344999999999999</v>
      </c>
      <c r="I256" s="171"/>
      <c r="L256" s="167"/>
      <c r="M256" s="172"/>
      <c r="T256" s="173"/>
      <c r="AT256" s="168" t="s">
        <v>1665</v>
      </c>
      <c r="AU256" s="168" t="s">
        <v>89</v>
      </c>
      <c r="AV256" s="13" t="s">
        <v>89</v>
      </c>
      <c r="AW256" s="13" t="s">
        <v>36</v>
      </c>
      <c r="AX256" s="13" t="s">
        <v>80</v>
      </c>
      <c r="AY256" s="168" t="s">
        <v>248</v>
      </c>
    </row>
    <row r="257" spans="2:65" s="13" customFormat="1">
      <c r="B257" s="167"/>
      <c r="D257" s="143" t="s">
        <v>1665</v>
      </c>
      <c r="E257" s="168" t="s">
        <v>1</v>
      </c>
      <c r="F257" s="169" t="s">
        <v>2938</v>
      </c>
      <c r="H257" s="170">
        <v>-0.7</v>
      </c>
      <c r="I257" s="171"/>
      <c r="L257" s="167"/>
      <c r="M257" s="172"/>
      <c r="T257" s="173"/>
      <c r="AT257" s="168" t="s">
        <v>1665</v>
      </c>
      <c r="AU257" s="168" t="s">
        <v>89</v>
      </c>
      <c r="AV257" s="13" t="s">
        <v>89</v>
      </c>
      <c r="AW257" s="13" t="s">
        <v>36</v>
      </c>
      <c r="AX257" s="13" t="s">
        <v>80</v>
      </c>
      <c r="AY257" s="168" t="s">
        <v>248</v>
      </c>
    </row>
    <row r="258" spans="2:65" s="14" customFormat="1">
      <c r="B258" s="174"/>
      <c r="D258" s="143" t="s">
        <v>1665</v>
      </c>
      <c r="E258" s="175" t="s">
        <v>1</v>
      </c>
      <c r="F258" s="176" t="s">
        <v>1668</v>
      </c>
      <c r="H258" s="177">
        <v>47.645000000000003</v>
      </c>
      <c r="I258" s="178"/>
      <c r="L258" s="174"/>
      <c r="M258" s="179"/>
      <c r="T258" s="180"/>
      <c r="AT258" s="175" t="s">
        <v>1665</v>
      </c>
      <c r="AU258" s="175" t="s">
        <v>89</v>
      </c>
      <c r="AV258" s="14" t="s">
        <v>264</v>
      </c>
      <c r="AW258" s="14" t="s">
        <v>36</v>
      </c>
      <c r="AX258" s="14" t="s">
        <v>87</v>
      </c>
      <c r="AY258" s="175" t="s">
        <v>248</v>
      </c>
    </row>
    <row r="259" spans="2:65" s="10" customFormat="1" ht="22.9" customHeight="1">
      <c r="B259" s="120"/>
      <c r="D259" s="121" t="s">
        <v>79</v>
      </c>
      <c r="E259" s="155" t="s">
        <v>264</v>
      </c>
      <c r="F259" s="155" t="s">
        <v>1729</v>
      </c>
      <c r="I259" s="123"/>
      <c r="J259" s="156">
        <f>BK259</f>
        <v>0</v>
      </c>
      <c r="L259" s="120"/>
      <c r="M259" s="125"/>
      <c r="P259" s="126">
        <f>SUM(P260:P285)</f>
        <v>0</v>
      </c>
      <c r="R259" s="126">
        <f>SUM(R260:R285)</f>
        <v>0.91823327999999993</v>
      </c>
      <c r="T259" s="127">
        <f>SUM(T260:T285)</f>
        <v>0</v>
      </c>
      <c r="AR259" s="121" t="s">
        <v>87</v>
      </c>
      <c r="AT259" s="128" t="s">
        <v>79</v>
      </c>
      <c r="AU259" s="128" t="s">
        <v>87</v>
      </c>
      <c r="AY259" s="121" t="s">
        <v>248</v>
      </c>
      <c r="BK259" s="129">
        <f>SUM(BK260:BK285)</f>
        <v>0</v>
      </c>
    </row>
    <row r="260" spans="2:65" s="1" customFormat="1" ht="24.2" customHeight="1">
      <c r="B260" s="32"/>
      <c r="C260" s="130" t="s">
        <v>386</v>
      </c>
      <c r="D260" s="130" t="s">
        <v>249</v>
      </c>
      <c r="E260" s="131" t="s">
        <v>1737</v>
      </c>
      <c r="F260" s="132" t="s">
        <v>1738</v>
      </c>
      <c r="G260" s="133" t="s">
        <v>1671</v>
      </c>
      <c r="H260" s="134">
        <v>190.15299999999999</v>
      </c>
      <c r="I260" s="135"/>
      <c r="J260" s="136">
        <f>ROUND(I260*H260,2)</f>
        <v>0</v>
      </c>
      <c r="K260" s="132" t="s">
        <v>1663</v>
      </c>
      <c r="L260" s="32"/>
      <c r="M260" s="137" t="s">
        <v>1</v>
      </c>
      <c r="N260" s="138" t="s">
        <v>45</v>
      </c>
      <c r="P260" s="139">
        <f>O260*H260</f>
        <v>0</v>
      </c>
      <c r="Q260" s="139">
        <v>0</v>
      </c>
      <c r="R260" s="139">
        <f>Q260*H260</f>
        <v>0</v>
      </c>
      <c r="S260" s="139">
        <v>0</v>
      </c>
      <c r="T260" s="140">
        <f>S260*H260</f>
        <v>0</v>
      </c>
      <c r="AR260" s="141" t="s">
        <v>264</v>
      </c>
      <c r="AT260" s="141" t="s">
        <v>249</v>
      </c>
      <c r="AU260" s="141" t="s">
        <v>89</v>
      </c>
      <c r="AY260" s="17" t="s">
        <v>248</v>
      </c>
      <c r="BE260" s="142">
        <f>IF(N260="základní",J260,0)</f>
        <v>0</v>
      </c>
      <c r="BF260" s="142">
        <f>IF(N260="snížená",J260,0)</f>
        <v>0</v>
      </c>
      <c r="BG260" s="142">
        <f>IF(N260="zákl. přenesená",J260,0)</f>
        <v>0</v>
      </c>
      <c r="BH260" s="142">
        <f>IF(N260="sníž. přenesená",J260,0)</f>
        <v>0</v>
      </c>
      <c r="BI260" s="142">
        <f>IF(N260="nulová",J260,0)</f>
        <v>0</v>
      </c>
      <c r="BJ260" s="17" t="s">
        <v>87</v>
      </c>
      <c r="BK260" s="142">
        <f>ROUND(I260*H260,2)</f>
        <v>0</v>
      </c>
      <c r="BL260" s="17" t="s">
        <v>264</v>
      </c>
      <c r="BM260" s="141" t="s">
        <v>2939</v>
      </c>
    </row>
    <row r="261" spans="2:65" s="12" customFormat="1">
      <c r="B261" s="161"/>
      <c r="D261" s="143" t="s">
        <v>1665</v>
      </c>
      <c r="E261" s="162" t="s">
        <v>1</v>
      </c>
      <c r="F261" s="163" t="s">
        <v>2864</v>
      </c>
      <c r="H261" s="162" t="s">
        <v>1</v>
      </c>
      <c r="I261" s="164"/>
      <c r="L261" s="161"/>
      <c r="M261" s="165"/>
      <c r="T261" s="166"/>
      <c r="AT261" s="162" t="s">
        <v>1665</v>
      </c>
      <c r="AU261" s="162" t="s">
        <v>89</v>
      </c>
      <c r="AV261" s="12" t="s">
        <v>87</v>
      </c>
      <c r="AW261" s="12" t="s">
        <v>36</v>
      </c>
      <c r="AX261" s="12" t="s">
        <v>80</v>
      </c>
      <c r="AY261" s="162" t="s">
        <v>248</v>
      </c>
    </row>
    <row r="262" spans="2:65" s="12" customFormat="1">
      <c r="B262" s="161"/>
      <c r="D262" s="143" t="s">
        <v>1665</v>
      </c>
      <c r="E262" s="162" t="s">
        <v>1</v>
      </c>
      <c r="F262" s="163" t="s">
        <v>2940</v>
      </c>
      <c r="H262" s="162" t="s">
        <v>1</v>
      </c>
      <c r="I262" s="164"/>
      <c r="L262" s="161"/>
      <c r="M262" s="165"/>
      <c r="T262" s="166"/>
      <c r="AT262" s="162" t="s">
        <v>1665</v>
      </c>
      <c r="AU262" s="162" t="s">
        <v>89</v>
      </c>
      <c r="AV262" s="12" t="s">
        <v>87</v>
      </c>
      <c r="AW262" s="12" t="s">
        <v>36</v>
      </c>
      <c r="AX262" s="12" t="s">
        <v>80</v>
      </c>
      <c r="AY262" s="162" t="s">
        <v>248</v>
      </c>
    </row>
    <row r="263" spans="2:65" s="13" customFormat="1" ht="22.5">
      <c r="B263" s="167"/>
      <c r="D263" s="143" t="s">
        <v>1665</v>
      </c>
      <c r="E263" s="168" t="s">
        <v>1</v>
      </c>
      <c r="F263" s="169" t="s">
        <v>2941</v>
      </c>
      <c r="H263" s="170">
        <v>80.433999999999997</v>
      </c>
      <c r="I263" s="171"/>
      <c r="L263" s="167"/>
      <c r="M263" s="172"/>
      <c r="T263" s="173"/>
      <c r="AT263" s="168" t="s">
        <v>1665</v>
      </c>
      <c r="AU263" s="168" t="s">
        <v>89</v>
      </c>
      <c r="AV263" s="13" t="s">
        <v>89</v>
      </c>
      <c r="AW263" s="13" t="s">
        <v>36</v>
      </c>
      <c r="AX263" s="13" t="s">
        <v>80</v>
      </c>
      <c r="AY263" s="168" t="s">
        <v>248</v>
      </c>
    </row>
    <row r="264" spans="2:65" s="13" customFormat="1" ht="22.5">
      <c r="B264" s="167"/>
      <c r="D264" s="143" t="s">
        <v>1665</v>
      </c>
      <c r="E264" s="168" t="s">
        <v>1</v>
      </c>
      <c r="F264" s="169" t="s">
        <v>2942</v>
      </c>
      <c r="H264" s="170">
        <v>81.036000000000001</v>
      </c>
      <c r="I264" s="171"/>
      <c r="L264" s="167"/>
      <c r="M264" s="172"/>
      <c r="T264" s="173"/>
      <c r="AT264" s="168" t="s">
        <v>1665</v>
      </c>
      <c r="AU264" s="168" t="s">
        <v>89</v>
      </c>
      <c r="AV264" s="13" t="s">
        <v>89</v>
      </c>
      <c r="AW264" s="13" t="s">
        <v>36</v>
      </c>
      <c r="AX264" s="13" t="s">
        <v>80</v>
      </c>
      <c r="AY264" s="168" t="s">
        <v>248</v>
      </c>
    </row>
    <row r="265" spans="2:65" s="15" customFormat="1">
      <c r="B265" s="181"/>
      <c r="D265" s="143" t="s">
        <v>1665</v>
      </c>
      <c r="E265" s="182" t="s">
        <v>1</v>
      </c>
      <c r="F265" s="183" t="s">
        <v>1683</v>
      </c>
      <c r="H265" s="184">
        <v>161.47</v>
      </c>
      <c r="I265" s="185"/>
      <c r="L265" s="181"/>
      <c r="M265" s="186"/>
      <c r="T265" s="187"/>
      <c r="AT265" s="182" t="s">
        <v>1665</v>
      </c>
      <c r="AU265" s="182" t="s">
        <v>89</v>
      </c>
      <c r="AV265" s="15" t="s">
        <v>247</v>
      </c>
      <c r="AW265" s="15" t="s">
        <v>36</v>
      </c>
      <c r="AX265" s="15" t="s">
        <v>80</v>
      </c>
      <c r="AY265" s="182" t="s">
        <v>248</v>
      </c>
    </row>
    <row r="266" spans="2:65" s="13" customFormat="1" ht="22.5">
      <c r="B266" s="167"/>
      <c r="D266" s="143" t="s">
        <v>1665</v>
      </c>
      <c r="E266" s="168" t="s">
        <v>1</v>
      </c>
      <c r="F266" s="169" t="s">
        <v>2943</v>
      </c>
      <c r="H266" s="170">
        <v>28.683</v>
      </c>
      <c r="I266" s="171"/>
      <c r="L266" s="167"/>
      <c r="M266" s="172"/>
      <c r="T266" s="173"/>
      <c r="AT266" s="168" t="s">
        <v>1665</v>
      </c>
      <c r="AU266" s="168" t="s">
        <v>89</v>
      </c>
      <c r="AV266" s="13" t="s">
        <v>89</v>
      </c>
      <c r="AW266" s="13" t="s">
        <v>36</v>
      </c>
      <c r="AX266" s="13" t="s">
        <v>80</v>
      </c>
      <c r="AY266" s="168" t="s">
        <v>248</v>
      </c>
    </row>
    <row r="267" spans="2:65" s="15" customFormat="1">
      <c r="B267" s="181"/>
      <c r="D267" s="143" t="s">
        <v>1665</v>
      </c>
      <c r="E267" s="182" t="s">
        <v>1</v>
      </c>
      <c r="F267" s="183" t="s">
        <v>1683</v>
      </c>
      <c r="H267" s="184">
        <v>28.683</v>
      </c>
      <c r="I267" s="185"/>
      <c r="L267" s="181"/>
      <c r="M267" s="186"/>
      <c r="T267" s="187"/>
      <c r="AT267" s="182" t="s">
        <v>1665</v>
      </c>
      <c r="AU267" s="182" t="s">
        <v>89</v>
      </c>
      <c r="AV267" s="15" t="s">
        <v>247</v>
      </c>
      <c r="AW267" s="15" t="s">
        <v>36</v>
      </c>
      <c r="AX267" s="15" t="s">
        <v>80</v>
      </c>
      <c r="AY267" s="182" t="s">
        <v>248</v>
      </c>
    </row>
    <row r="268" spans="2:65" s="14" customFormat="1">
      <c r="B268" s="174"/>
      <c r="D268" s="143" t="s">
        <v>1665</v>
      </c>
      <c r="E268" s="175" t="s">
        <v>1</v>
      </c>
      <c r="F268" s="176" t="s">
        <v>1668</v>
      </c>
      <c r="H268" s="177">
        <v>190.15299999999999</v>
      </c>
      <c r="I268" s="178"/>
      <c r="L268" s="174"/>
      <c r="M268" s="179"/>
      <c r="T268" s="180"/>
      <c r="AT268" s="175" t="s">
        <v>1665</v>
      </c>
      <c r="AU268" s="175" t="s">
        <v>89</v>
      </c>
      <c r="AV268" s="14" t="s">
        <v>264</v>
      </c>
      <c r="AW268" s="14" t="s">
        <v>36</v>
      </c>
      <c r="AX268" s="14" t="s">
        <v>87</v>
      </c>
      <c r="AY268" s="175" t="s">
        <v>248</v>
      </c>
    </row>
    <row r="269" spans="2:65" s="1" customFormat="1" ht="33" customHeight="1">
      <c r="B269" s="32"/>
      <c r="C269" s="130" t="s">
        <v>390</v>
      </c>
      <c r="D269" s="130" t="s">
        <v>249</v>
      </c>
      <c r="E269" s="131" t="s">
        <v>2944</v>
      </c>
      <c r="F269" s="132" t="s">
        <v>2945</v>
      </c>
      <c r="G269" s="133" t="s">
        <v>1671</v>
      </c>
      <c r="H269" s="134">
        <v>190.15299999999999</v>
      </c>
      <c r="I269" s="135"/>
      <c r="J269" s="136">
        <f>ROUND(I269*H269,2)</f>
        <v>0</v>
      </c>
      <c r="K269" s="132" t="s">
        <v>1</v>
      </c>
      <c r="L269" s="32"/>
      <c r="M269" s="137" t="s">
        <v>1</v>
      </c>
      <c r="N269" s="138" t="s">
        <v>45</v>
      </c>
      <c r="P269" s="139">
        <f>O269*H269</f>
        <v>0</v>
      </c>
      <c r="Q269" s="139">
        <v>0</v>
      </c>
      <c r="R269" s="139">
        <f>Q269*H269</f>
        <v>0</v>
      </c>
      <c r="S269" s="139">
        <v>0</v>
      </c>
      <c r="T269" s="140">
        <f>S269*H269</f>
        <v>0</v>
      </c>
      <c r="AR269" s="141" t="s">
        <v>264</v>
      </c>
      <c r="AT269" s="141" t="s">
        <v>249</v>
      </c>
      <c r="AU269" s="141" t="s">
        <v>89</v>
      </c>
      <c r="AY269" s="17" t="s">
        <v>248</v>
      </c>
      <c r="BE269" s="142">
        <f>IF(N269="základní",J269,0)</f>
        <v>0</v>
      </c>
      <c r="BF269" s="142">
        <f>IF(N269="snížená",J269,0)</f>
        <v>0</v>
      </c>
      <c r="BG269" s="142">
        <f>IF(N269="zákl. přenesená",J269,0)</f>
        <v>0</v>
      </c>
      <c r="BH269" s="142">
        <f>IF(N269="sníž. přenesená",J269,0)</f>
        <v>0</v>
      </c>
      <c r="BI269" s="142">
        <f>IF(N269="nulová",J269,0)</f>
        <v>0</v>
      </c>
      <c r="BJ269" s="17" t="s">
        <v>87</v>
      </c>
      <c r="BK269" s="142">
        <f>ROUND(I269*H269,2)</f>
        <v>0</v>
      </c>
      <c r="BL269" s="17" t="s">
        <v>264</v>
      </c>
      <c r="BM269" s="141" t="s">
        <v>2946</v>
      </c>
    </row>
    <row r="270" spans="2:65" s="12" customFormat="1">
      <c r="B270" s="161"/>
      <c r="D270" s="143" t="s">
        <v>1665</v>
      </c>
      <c r="E270" s="162" t="s">
        <v>1</v>
      </c>
      <c r="F270" s="163" t="s">
        <v>2864</v>
      </c>
      <c r="H270" s="162" t="s">
        <v>1</v>
      </c>
      <c r="I270" s="164"/>
      <c r="L270" s="161"/>
      <c r="M270" s="165"/>
      <c r="T270" s="166"/>
      <c r="AT270" s="162" t="s">
        <v>1665</v>
      </c>
      <c r="AU270" s="162" t="s">
        <v>89</v>
      </c>
      <c r="AV270" s="12" t="s">
        <v>87</v>
      </c>
      <c r="AW270" s="12" t="s">
        <v>36</v>
      </c>
      <c r="AX270" s="12" t="s">
        <v>80</v>
      </c>
      <c r="AY270" s="162" t="s">
        <v>248</v>
      </c>
    </row>
    <row r="271" spans="2:65" s="12" customFormat="1">
      <c r="B271" s="161"/>
      <c r="D271" s="143" t="s">
        <v>1665</v>
      </c>
      <c r="E271" s="162" t="s">
        <v>1</v>
      </c>
      <c r="F271" s="163" t="s">
        <v>2940</v>
      </c>
      <c r="H271" s="162" t="s">
        <v>1</v>
      </c>
      <c r="I271" s="164"/>
      <c r="L271" s="161"/>
      <c r="M271" s="165"/>
      <c r="T271" s="166"/>
      <c r="AT271" s="162" t="s">
        <v>1665</v>
      </c>
      <c r="AU271" s="162" t="s">
        <v>89</v>
      </c>
      <c r="AV271" s="12" t="s">
        <v>87</v>
      </c>
      <c r="AW271" s="12" t="s">
        <v>36</v>
      </c>
      <c r="AX271" s="12" t="s">
        <v>80</v>
      </c>
      <c r="AY271" s="162" t="s">
        <v>248</v>
      </c>
    </row>
    <row r="272" spans="2:65" s="13" customFormat="1" ht="22.5">
      <c r="B272" s="167"/>
      <c r="D272" s="143" t="s">
        <v>1665</v>
      </c>
      <c r="E272" s="168" t="s">
        <v>1</v>
      </c>
      <c r="F272" s="169" t="s">
        <v>2941</v>
      </c>
      <c r="H272" s="170">
        <v>80.433999999999997</v>
      </c>
      <c r="I272" s="171"/>
      <c r="L272" s="167"/>
      <c r="M272" s="172"/>
      <c r="T272" s="173"/>
      <c r="AT272" s="168" t="s">
        <v>1665</v>
      </c>
      <c r="AU272" s="168" t="s">
        <v>89</v>
      </c>
      <c r="AV272" s="13" t="s">
        <v>89</v>
      </c>
      <c r="AW272" s="13" t="s">
        <v>36</v>
      </c>
      <c r="AX272" s="13" t="s">
        <v>80</v>
      </c>
      <c r="AY272" s="168" t="s">
        <v>248</v>
      </c>
    </row>
    <row r="273" spans="2:65" s="13" customFormat="1" ht="22.5">
      <c r="B273" s="167"/>
      <c r="D273" s="143" t="s">
        <v>1665</v>
      </c>
      <c r="E273" s="168" t="s">
        <v>1</v>
      </c>
      <c r="F273" s="169" t="s">
        <v>2942</v>
      </c>
      <c r="H273" s="170">
        <v>81.036000000000001</v>
      </c>
      <c r="I273" s="171"/>
      <c r="L273" s="167"/>
      <c r="M273" s="172"/>
      <c r="T273" s="173"/>
      <c r="AT273" s="168" t="s">
        <v>1665</v>
      </c>
      <c r="AU273" s="168" t="s">
        <v>89</v>
      </c>
      <c r="AV273" s="13" t="s">
        <v>89</v>
      </c>
      <c r="AW273" s="13" t="s">
        <v>36</v>
      </c>
      <c r="AX273" s="13" t="s">
        <v>80</v>
      </c>
      <c r="AY273" s="168" t="s">
        <v>248</v>
      </c>
    </row>
    <row r="274" spans="2:65" s="15" customFormat="1">
      <c r="B274" s="181"/>
      <c r="D274" s="143" t="s">
        <v>1665</v>
      </c>
      <c r="E274" s="182" t="s">
        <v>1</v>
      </c>
      <c r="F274" s="183" t="s">
        <v>1683</v>
      </c>
      <c r="H274" s="184">
        <v>161.47</v>
      </c>
      <c r="I274" s="185"/>
      <c r="L274" s="181"/>
      <c r="M274" s="186"/>
      <c r="T274" s="187"/>
      <c r="AT274" s="182" t="s">
        <v>1665</v>
      </c>
      <c r="AU274" s="182" t="s">
        <v>89</v>
      </c>
      <c r="AV274" s="15" t="s">
        <v>247</v>
      </c>
      <c r="AW274" s="15" t="s">
        <v>36</v>
      </c>
      <c r="AX274" s="15" t="s">
        <v>80</v>
      </c>
      <c r="AY274" s="182" t="s">
        <v>248</v>
      </c>
    </row>
    <row r="275" spans="2:65" s="13" customFormat="1" ht="22.5">
      <c r="B275" s="167"/>
      <c r="D275" s="143" t="s">
        <v>1665</v>
      </c>
      <c r="E275" s="168" t="s">
        <v>1</v>
      </c>
      <c r="F275" s="169" t="s">
        <v>2943</v>
      </c>
      <c r="H275" s="170">
        <v>28.683</v>
      </c>
      <c r="I275" s="171"/>
      <c r="L275" s="167"/>
      <c r="M275" s="172"/>
      <c r="T275" s="173"/>
      <c r="AT275" s="168" t="s">
        <v>1665</v>
      </c>
      <c r="AU275" s="168" t="s">
        <v>89</v>
      </c>
      <c r="AV275" s="13" t="s">
        <v>89</v>
      </c>
      <c r="AW275" s="13" t="s">
        <v>36</v>
      </c>
      <c r="AX275" s="13" t="s">
        <v>80</v>
      </c>
      <c r="AY275" s="168" t="s">
        <v>248</v>
      </c>
    </row>
    <row r="276" spans="2:65" s="15" customFormat="1">
      <c r="B276" s="181"/>
      <c r="D276" s="143" t="s">
        <v>1665</v>
      </c>
      <c r="E276" s="182" t="s">
        <v>1</v>
      </c>
      <c r="F276" s="183" t="s">
        <v>1683</v>
      </c>
      <c r="H276" s="184">
        <v>28.683</v>
      </c>
      <c r="I276" s="185"/>
      <c r="L276" s="181"/>
      <c r="M276" s="186"/>
      <c r="T276" s="187"/>
      <c r="AT276" s="182" t="s">
        <v>1665</v>
      </c>
      <c r="AU276" s="182" t="s">
        <v>89</v>
      </c>
      <c r="AV276" s="15" t="s">
        <v>247</v>
      </c>
      <c r="AW276" s="15" t="s">
        <v>36</v>
      </c>
      <c r="AX276" s="15" t="s">
        <v>80</v>
      </c>
      <c r="AY276" s="182" t="s">
        <v>248</v>
      </c>
    </row>
    <row r="277" spans="2:65" s="14" customFormat="1">
      <c r="B277" s="174"/>
      <c r="D277" s="143" t="s">
        <v>1665</v>
      </c>
      <c r="E277" s="175" t="s">
        <v>1</v>
      </c>
      <c r="F277" s="176" t="s">
        <v>1668</v>
      </c>
      <c r="H277" s="177">
        <v>190.15299999999999</v>
      </c>
      <c r="I277" s="178"/>
      <c r="L277" s="174"/>
      <c r="M277" s="179"/>
      <c r="T277" s="180"/>
      <c r="AT277" s="175" t="s">
        <v>1665</v>
      </c>
      <c r="AU277" s="175" t="s">
        <v>89</v>
      </c>
      <c r="AV277" s="14" t="s">
        <v>264</v>
      </c>
      <c r="AW277" s="14" t="s">
        <v>36</v>
      </c>
      <c r="AX277" s="14" t="s">
        <v>87</v>
      </c>
      <c r="AY277" s="175" t="s">
        <v>248</v>
      </c>
    </row>
    <row r="278" spans="2:65" s="1" customFormat="1" ht="16.5" customHeight="1">
      <c r="B278" s="32"/>
      <c r="C278" s="130" t="s">
        <v>394</v>
      </c>
      <c r="D278" s="130" t="s">
        <v>249</v>
      </c>
      <c r="E278" s="131" t="s">
        <v>2947</v>
      </c>
      <c r="F278" s="132" t="s">
        <v>2948</v>
      </c>
      <c r="G278" s="133" t="s">
        <v>1263</v>
      </c>
      <c r="H278" s="134">
        <v>0.86399999999999999</v>
      </c>
      <c r="I278" s="135"/>
      <c r="J278" s="136">
        <f>ROUND(I278*H278,2)</f>
        <v>0</v>
      </c>
      <c r="K278" s="132" t="s">
        <v>1</v>
      </c>
      <c r="L278" s="32"/>
      <c r="M278" s="137" t="s">
        <v>1</v>
      </c>
      <c r="N278" s="138" t="s">
        <v>45</v>
      </c>
      <c r="P278" s="139">
        <f>O278*H278</f>
        <v>0</v>
      </c>
      <c r="Q278" s="139">
        <v>1.06277</v>
      </c>
      <c r="R278" s="139">
        <f>Q278*H278</f>
        <v>0.91823327999999993</v>
      </c>
      <c r="S278" s="139">
        <v>0</v>
      </c>
      <c r="T278" s="140">
        <f>S278*H278</f>
        <v>0</v>
      </c>
      <c r="AR278" s="141" t="s">
        <v>264</v>
      </c>
      <c r="AT278" s="141" t="s">
        <v>249</v>
      </c>
      <c r="AU278" s="141" t="s">
        <v>89</v>
      </c>
      <c r="AY278" s="17" t="s">
        <v>248</v>
      </c>
      <c r="BE278" s="142">
        <f>IF(N278="základní",J278,0)</f>
        <v>0</v>
      </c>
      <c r="BF278" s="142">
        <f>IF(N278="snížená",J278,0)</f>
        <v>0</v>
      </c>
      <c r="BG278" s="142">
        <f>IF(N278="zákl. přenesená",J278,0)</f>
        <v>0</v>
      </c>
      <c r="BH278" s="142">
        <f>IF(N278="sníž. přenesená",J278,0)</f>
        <v>0</v>
      </c>
      <c r="BI278" s="142">
        <f>IF(N278="nulová",J278,0)</f>
        <v>0</v>
      </c>
      <c r="BJ278" s="17" t="s">
        <v>87</v>
      </c>
      <c r="BK278" s="142">
        <f>ROUND(I278*H278,2)</f>
        <v>0</v>
      </c>
      <c r="BL278" s="17" t="s">
        <v>264</v>
      </c>
      <c r="BM278" s="141" t="s">
        <v>2949</v>
      </c>
    </row>
    <row r="279" spans="2:65" s="12" customFormat="1">
      <c r="B279" s="161"/>
      <c r="D279" s="143" t="s">
        <v>1665</v>
      </c>
      <c r="E279" s="162" t="s">
        <v>1</v>
      </c>
      <c r="F279" s="163" t="s">
        <v>2950</v>
      </c>
      <c r="H279" s="162" t="s">
        <v>1</v>
      </c>
      <c r="I279" s="164"/>
      <c r="L279" s="161"/>
      <c r="M279" s="165"/>
      <c r="T279" s="166"/>
      <c r="AT279" s="162" t="s">
        <v>1665</v>
      </c>
      <c r="AU279" s="162" t="s">
        <v>89</v>
      </c>
      <c r="AV279" s="12" t="s">
        <v>87</v>
      </c>
      <c r="AW279" s="12" t="s">
        <v>36</v>
      </c>
      <c r="AX279" s="12" t="s">
        <v>80</v>
      </c>
      <c r="AY279" s="162" t="s">
        <v>248</v>
      </c>
    </row>
    <row r="280" spans="2:65" s="12" customFormat="1">
      <c r="B280" s="161"/>
      <c r="D280" s="143" t="s">
        <v>1665</v>
      </c>
      <c r="E280" s="162" t="s">
        <v>1</v>
      </c>
      <c r="F280" s="163" t="s">
        <v>2940</v>
      </c>
      <c r="H280" s="162" t="s">
        <v>1</v>
      </c>
      <c r="I280" s="164"/>
      <c r="L280" s="161"/>
      <c r="M280" s="165"/>
      <c r="T280" s="166"/>
      <c r="AT280" s="162" t="s">
        <v>1665</v>
      </c>
      <c r="AU280" s="162" t="s">
        <v>89</v>
      </c>
      <c r="AV280" s="12" t="s">
        <v>87</v>
      </c>
      <c r="AW280" s="12" t="s">
        <v>36</v>
      </c>
      <c r="AX280" s="12" t="s">
        <v>80</v>
      </c>
      <c r="AY280" s="162" t="s">
        <v>248</v>
      </c>
    </row>
    <row r="281" spans="2:65" s="13" customFormat="1">
      <c r="B281" s="167"/>
      <c r="D281" s="143" t="s">
        <v>1665</v>
      </c>
      <c r="E281" s="168" t="s">
        <v>1</v>
      </c>
      <c r="F281" s="169" t="s">
        <v>2951</v>
      </c>
      <c r="H281" s="170">
        <v>0.39600000000000002</v>
      </c>
      <c r="I281" s="171"/>
      <c r="L281" s="167"/>
      <c r="M281" s="172"/>
      <c r="T281" s="173"/>
      <c r="AT281" s="168" t="s">
        <v>1665</v>
      </c>
      <c r="AU281" s="168" t="s">
        <v>89</v>
      </c>
      <c r="AV281" s="13" t="s">
        <v>89</v>
      </c>
      <c r="AW281" s="13" t="s">
        <v>36</v>
      </c>
      <c r="AX281" s="13" t="s">
        <v>80</v>
      </c>
      <c r="AY281" s="168" t="s">
        <v>248</v>
      </c>
    </row>
    <row r="282" spans="2:65" s="13" customFormat="1">
      <c r="B282" s="167"/>
      <c r="D282" s="143" t="s">
        <v>1665</v>
      </c>
      <c r="E282" s="168" t="s">
        <v>1</v>
      </c>
      <c r="F282" s="169" t="s">
        <v>2952</v>
      </c>
      <c r="H282" s="170">
        <v>0.39900000000000002</v>
      </c>
      <c r="I282" s="171"/>
      <c r="L282" s="167"/>
      <c r="M282" s="172"/>
      <c r="T282" s="173"/>
      <c r="AT282" s="168" t="s">
        <v>1665</v>
      </c>
      <c r="AU282" s="168" t="s">
        <v>89</v>
      </c>
      <c r="AV282" s="13" t="s">
        <v>89</v>
      </c>
      <c r="AW282" s="13" t="s">
        <v>36</v>
      </c>
      <c r="AX282" s="13" t="s">
        <v>80</v>
      </c>
      <c r="AY282" s="168" t="s">
        <v>248</v>
      </c>
    </row>
    <row r="283" spans="2:65" s="13" customFormat="1">
      <c r="B283" s="167"/>
      <c r="D283" s="143" t="s">
        <v>1665</v>
      </c>
      <c r="E283" s="168" t="s">
        <v>1</v>
      </c>
      <c r="F283" s="169" t="s">
        <v>2953</v>
      </c>
      <c r="H283" s="170">
        <v>6.9000000000000006E-2</v>
      </c>
      <c r="I283" s="171"/>
      <c r="L283" s="167"/>
      <c r="M283" s="172"/>
      <c r="T283" s="173"/>
      <c r="AT283" s="168" t="s">
        <v>1665</v>
      </c>
      <c r="AU283" s="168" t="s">
        <v>89</v>
      </c>
      <c r="AV283" s="13" t="s">
        <v>89</v>
      </c>
      <c r="AW283" s="13" t="s">
        <v>36</v>
      </c>
      <c r="AX283" s="13" t="s">
        <v>80</v>
      </c>
      <c r="AY283" s="168" t="s">
        <v>248</v>
      </c>
    </row>
    <row r="284" spans="2:65" s="15" customFormat="1">
      <c r="B284" s="181"/>
      <c r="D284" s="143" t="s">
        <v>1665</v>
      </c>
      <c r="E284" s="182" t="s">
        <v>1</v>
      </c>
      <c r="F284" s="183" t="s">
        <v>1683</v>
      </c>
      <c r="H284" s="184">
        <v>0.86399999999999999</v>
      </c>
      <c r="I284" s="185"/>
      <c r="L284" s="181"/>
      <c r="M284" s="186"/>
      <c r="T284" s="187"/>
      <c r="AT284" s="182" t="s">
        <v>1665</v>
      </c>
      <c r="AU284" s="182" t="s">
        <v>89</v>
      </c>
      <c r="AV284" s="15" t="s">
        <v>247</v>
      </c>
      <c r="AW284" s="15" t="s">
        <v>36</v>
      </c>
      <c r="AX284" s="15" t="s">
        <v>80</v>
      </c>
      <c r="AY284" s="182" t="s">
        <v>248</v>
      </c>
    </row>
    <row r="285" spans="2:65" s="14" customFormat="1">
      <c r="B285" s="174"/>
      <c r="D285" s="143" t="s">
        <v>1665</v>
      </c>
      <c r="E285" s="175" t="s">
        <v>1</v>
      </c>
      <c r="F285" s="176" t="s">
        <v>1668</v>
      </c>
      <c r="H285" s="177">
        <v>0.86399999999999999</v>
      </c>
      <c r="I285" s="178"/>
      <c r="L285" s="174"/>
      <c r="M285" s="179"/>
      <c r="T285" s="180"/>
      <c r="AT285" s="175" t="s">
        <v>1665</v>
      </c>
      <c r="AU285" s="175" t="s">
        <v>89</v>
      </c>
      <c r="AV285" s="14" t="s">
        <v>264</v>
      </c>
      <c r="AW285" s="14" t="s">
        <v>36</v>
      </c>
      <c r="AX285" s="14" t="s">
        <v>87</v>
      </c>
      <c r="AY285" s="175" t="s">
        <v>248</v>
      </c>
    </row>
    <row r="286" spans="2:65" s="10" customFormat="1" ht="22.9" customHeight="1">
      <c r="B286" s="120"/>
      <c r="D286" s="121" t="s">
        <v>79</v>
      </c>
      <c r="E286" s="155" t="s">
        <v>269</v>
      </c>
      <c r="F286" s="155" t="s">
        <v>2954</v>
      </c>
      <c r="I286" s="123"/>
      <c r="J286" s="156">
        <f>BK286</f>
        <v>0</v>
      </c>
      <c r="L286" s="120"/>
      <c r="M286" s="125"/>
      <c r="P286" s="126">
        <f>SUM(P287:P310)</f>
        <v>0</v>
      </c>
      <c r="R286" s="126">
        <f>SUM(R287:R310)</f>
        <v>9.9201549999999994</v>
      </c>
      <c r="T286" s="127">
        <f>SUM(T287:T310)</f>
        <v>0</v>
      </c>
      <c r="AR286" s="121" t="s">
        <v>87</v>
      </c>
      <c r="AT286" s="128" t="s">
        <v>79</v>
      </c>
      <c r="AU286" s="128" t="s">
        <v>87</v>
      </c>
      <c r="AY286" s="121" t="s">
        <v>248</v>
      </c>
      <c r="BK286" s="129">
        <f>SUM(BK287:BK310)</f>
        <v>0</v>
      </c>
    </row>
    <row r="287" spans="2:65" s="1" customFormat="1" ht="16.5" customHeight="1">
      <c r="B287" s="32"/>
      <c r="C287" s="130" t="s">
        <v>398</v>
      </c>
      <c r="D287" s="130" t="s">
        <v>249</v>
      </c>
      <c r="E287" s="131" t="s">
        <v>2955</v>
      </c>
      <c r="F287" s="132" t="s">
        <v>2956</v>
      </c>
      <c r="G287" s="133" t="s">
        <v>1662</v>
      </c>
      <c r="H287" s="134">
        <v>28.7</v>
      </c>
      <c r="I287" s="135"/>
      <c r="J287" s="136">
        <f>ROUND(I287*H287,2)</f>
        <v>0</v>
      </c>
      <c r="K287" s="132" t="s">
        <v>1663</v>
      </c>
      <c r="L287" s="32"/>
      <c r="M287" s="137" t="s">
        <v>1</v>
      </c>
      <c r="N287" s="138" t="s">
        <v>45</v>
      </c>
      <c r="P287" s="139">
        <f>O287*H287</f>
        <v>0</v>
      </c>
      <c r="Q287" s="139">
        <v>0.34499999999999997</v>
      </c>
      <c r="R287" s="139">
        <f>Q287*H287</f>
        <v>9.9014999999999986</v>
      </c>
      <c r="S287" s="139">
        <v>0</v>
      </c>
      <c r="T287" s="140">
        <f>S287*H287</f>
        <v>0</v>
      </c>
      <c r="AR287" s="141" t="s">
        <v>264</v>
      </c>
      <c r="AT287" s="141" t="s">
        <v>249</v>
      </c>
      <c r="AU287" s="141" t="s">
        <v>89</v>
      </c>
      <c r="AY287" s="17" t="s">
        <v>248</v>
      </c>
      <c r="BE287" s="142">
        <f>IF(N287="základní",J287,0)</f>
        <v>0</v>
      </c>
      <c r="BF287" s="142">
        <f>IF(N287="snížená",J287,0)</f>
        <v>0</v>
      </c>
      <c r="BG287" s="142">
        <f>IF(N287="zákl. přenesená",J287,0)</f>
        <v>0</v>
      </c>
      <c r="BH287" s="142">
        <f>IF(N287="sníž. přenesená",J287,0)</f>
        <v>0</v>
      </c>
      <c r="BI287" s="142">
        <f>IF(N287="nulová",J287,0)</f>
        <v>0</v>
      </c>
      <c r="BJ287" s="17" t="s">
        <v>87</v>
      </c>
      <c r="BK287" s="142">
        <f>ROUND(I287*H287,2)</f>
        <v>0</v>
      </c>
      <c r="BL287" s="17" t="s">
        <v>264</v>
      </c>
      <c r="BM287" s="141" t="s">
        <v>2957</v>
      </c>
    </row>
    <row r="288" spans="2:65" s="12" customFormat="1">
      <c r="B288" s="161"/>
      <c r="D288" s="143" t="s">
        <v>1665</v>
      </c>
      <c r="E288" s="162" t="s">
        <v>1</v>
      </c>
      <c r="F288" s="163" t="s">
        <v>2842</v>
      </c>
      <c r="H288" s="162" t="s">
        <v>1</v>
      </c>
      <c r="I288" s="164"/>
      <c r="L288" s="161"/>
      <c r="M288" s="165"/>
      <c r="T288" s="166"/>
      <c r="AT288" s="162" t="s">
        <v>1665</v>
      </c>
      <c r="AU288" s="162" t="s">
        <v>89</v>
      </c>
      <c r="AV288" s="12" t="s">
        <v>87</v>
      </c>
      <c r="AW288" s="12" t="s">
        <v>36</v>
      </c>
      <c r="AX288" s="12" t="s">
        <v>80</v>
      </c>
      <c r="AY288" s="162" t="s">
        <v>248</v>
      </c>
    </row>
    <row r="289" spans="2:65" s="12" customFormat="1">
      <c r="B289" s="161"/>
      <c r="D289" s="143" t="s">
        <v>1665</v>
      </c>
      <c r="E289" s="162" t="s">
        <v>1</v>
      </c>
      <c r="F289" s="163" t="s">
        <v>2843</v>
      </c>
      <c r="H289" s="162" t="s">
        <v>1</v>
      </c>
      <c r="I289" s="164"/>
      <c r="L289" s="161"/>
      <c r="M289" s="165"/>
      <c r="T289" s="166"/>
      <c r="AT289" s="162" t="s">
        <v>1665</v>
      </c>
      <c r="AU289" s="162" t="s">
        <v>89</v>
      </c>
      <c r="AV289" s="12" t="s">
        <v>87</v>
      </c>
      <c r="AW289" s="12" t="s">
        <v>36</v>
      </c>
      <c r="AX289" s="12" t="s">
        <v>80</v>
      </c>
      <c r="AY289" s="162" t="s">
        <v>248</v>
      </c>
    </row>
    <row r="290" spans="2:65" s="13" customFormat="1" ht="22.5">
      <c r="B290" s="167"/>
      <c r="D290" s="143" t="s">
        <v>1665</v>
      </c>
      <c r="E290" s="168" t="s">
        <v>1</v>
      </c>
      <c r="F290" s="169" t="s">
        <v>2958</v>
      </c>
      <c r="H290" s="170">
        <v>22.4</v>
      </c>
      <c r="I290" s="171"/>
      <c r="L290" s="167"/>
      <c r="M290" s="172"/>
      <c r="T290" s="173"/>
      <c r="AT290" s="168" t="s">
        <v>1665</v>
      </c>
      <c r="AU290" s="168" t="s">
        <v>89</v>
      </c>
      <c r="AV290" s="13" t="s">
        <v>89</v>
      </c>
      <c r="AW290" s="13" t="s">
        <v>36</v>
      </c>
      <c r="AX290" s="13" t="s">
        <v>80</v>
      </c>
      <c r="AY290" s="168" t="s">
        <v>248</v>
      </c>
    </row>
    <row r="291" spans="2:65" s="13" customFormat="1" ht="22.5">
      <c r="B291" s="167"/>
      <c r="D291" s="143" t="s">
        <v>1665</v>
      </c>
      <c r="E291" s="168" t="s">
        <v>1</v>
      </c>
      <c r="F291" s="169" t="s">
        <v>2959</v>
      </c>
      <c r="H291" s="170">
        <v>6.3</v>
      </c>
      <c r="I291" s="171"/>
      <c r="L291" s="167"/>
      <c r="M291" s="172"/>
      <c r="T291" s="173"/>
      <c r="AT291" s="168" t="s">
        <v>1665</v>
      </c>
      <c r="AU291" s="168" t="s">
        <v>89</v>
      </c>
      <c r="AV291" s="13" t="s">
        <v>89</v>
      </c>
      <c r="AW291" s="13" t="s">
        <v>36</v>
      </c>
      <c r="AX291" s="13" t="s">
        <v>80</v>
      </c>
      <c r="AY291" s="168" t="s">
        <v>248</v>
      </c>
    </row>
    <row r="292" spans="2:65" s="14" customFormat="1">
      <c r="B292" s="174"/>
      <c r="D292" s="143" t="s">
        <v>1665</v>
      </c>
      <c r="E292" s="175" t="s">
        <v>1</v>
      </c>
      <c r="F292" s="176" t="s">
        <v>1668</v>
      </c>
      <c r="H292" s="177">
        <v>28.7</v>
      </c>
      <c r="I292" s="178"/>
      <c r="L292" s="174"/>
      <c r="M292" s="179"/>
      <c r="T292" s="180"/>
      <c r="AT292" s="175" t="s">
        <v>1665</v>
      </c>
      <c r="AU292" s="175" t="s">
        <v>89</v>
      </c>
      <c r="AV292" s="14" t="s">
        <v>264</v>
      </c>
      <c r="AW292" s="14" t="s">
        <v>36</v>
      </c>
      <c r="AX292" s="14" t="s">
        <v>87</v>
      </c>
      <c r="AY292" s="175" t="s">
        <v>248</v>
      </c>
    </row>
    <row r="293" spans="2:65" s="1" customFormat="1" ht="24.2" customHeight="1">
      <c r="B293" s="32"/>
      <c r="C293" s="130" t="s">
        <v>402</v>
      </c>
      <c r="D293" s="130" t="s">
        <v>249</v>
      </c>
      <c r="E293" s="131" t="s">
        <v>2960</v>
      </c>
      <c r="F293" s="132" t="s">
        <v>2961</v>
      </c>
      <c r="G293" s="133" t="s">
        <v>1662</v>
      </c>
      <c r="H293" s="134">
        <v>28.7</v>
      </c>
      <c r="I293" s="135"/>
      <c r="J293" s="136">
        <f>ROUND(I293*H293,2)</f>
        <v>0</v>
      </c>
      <c r="K293" s="132" t="s">
        <v>1663</v>
      </c>
      <c r="L293" s="32"/>
      <c r="M293" s="137" t="s">
        <v>1</v>
      </c>
      <c r="N293" s="138" t="s">
        <v>45</v>
      </c>
      <c r="P293" s="139">
        <f>O293*H293</f>
        <v>0</v>
      </c>
      <c r="Q293" s="139">
        <v>0</v>
      </c>
      <c r="R293" s="139">
        <f>Q293*H293</f>
        <v>0</v>
      </c>
      <c r="S293" s="139">
        <v>0</v>
      </c>
      <c r="T293" s="140">
        <f>S293*H293</f>
        <v>0</v>
      </c>
      <c r="AR293" s="141" t="s">
        <v>264</v>
      </c>
      <c r="AT293" s="141" t="s">
        <v>249</v>
      </c>
      <c r="AU293" s="141" t="s">
        <v>89</v>
      </c>
      <c r="AY293" s="17" t="s">
        <v>248</v>
      </c>
      <c r="BE293" s="142">
        <f>IF(N293="základní",J293,0)</f>
        <v>0</v>
      </c>
      <c r="BF293" s="142">
        <f>IF(N293="snížená",J293,0)</f>
        <v>0</v>
      </c>
      <c r="BG293" s="142">
        <f>IF(N293="zákl. přenesená",J293,0)</f>
        <v>0</v>
      </c>
      <c r="BH293" s="142">
        <f>IF(N293="sníž. přenesená",J293,0)</f>
        <v>0</v>
      </c>
      <c r="BI293" s="142">
        <f>IF(N293="nulová",J293,0)</f>
        <v>0</v>
      </c>
      <c r="BJ293" s="17" t="s">
        <v>87</v>
      </c>
      <c r="BK293" s="142">
        <f>ROUND(I293*H293,2)</f>
        <v>0</v>
      </c>
      <c r="BL293" s="17" t="s">
        <v>264</v>
      </c>
      <c r="BM293" s="141" t="s">
        <v>2962</v>
      </c>
    </row>
    <row r="294" spans="2:65" s="12" customFormat="1">
      <c r="B294" s="161"/>
      <c r="D294" s="143" t="s">
        <v>1665</v>
      </c>
      <c r="E294" s="162" t="s">
        <v>1</v>
      </c>
      <c r="F294" s="163" t="s">
        <v>2842</v>
      </c>
      <c r="H294" s="162" t="s">
        <v>1</v>
      </c>
      <c r="I294" s="164"/>
      <c r="L294" s="161"/>
      <c r="M294" s="165"/>
      <c r="T294" s="166"/>
      <c r="AT294" s="162" t="s">
        <v>1665</v>
      </c>
      <c r="AU294" s="162" t="s">
        <v>89</v>
      </c>
      <c r="AV294" s="12" t="s">
        <v>87</v>
      </c>
      <c r="AW294" s="12" t="s">
        <v>36</v>
      </c>
      <c r="AX294" s="12" t="s">
        <v>80</v>
      </c>
      <c r="AY294" s="162" t="s">
        <v>248</v>
      </c>
    </row>
    <row r="295" spans="2:65" s="12" customFormat="1">
      <c r="B295" s="161"/>
      <c r="D295" s="143" t="s">
        <v>1665</v>
      </c>
      <c r="E295" s="162" t="s">
        <v>1</v>
      </c>
      <c r="F295" s="163" t="s">
        <v>2963</v>
      </c>
      <c r="H295" s="162" t="s">
        <v>1</v>
      </c>
      <c r="I295" s="164"/>
      <c r="L295" s="161"/>
      <c r="M295" s="165"/>
      <c r="T295" s="166"/>
      <c r="AT295" s="162" t="s">
        <v>1665</v>
      </c>
      <c r="AU295" s="162" t="s">
        <v>89</v>
      </c>
      <c r="AV295" s="12" t="s">
        <v>87</v>
      </c>
      <c r="AW295" s="12" t="s">
        <v>36</v>
      </c>
      <c r="AX295" s="12" t="s">
        <v>80</v>
      </c>
      <c r="AY295" s="162" t="s">
        <v>248</v>
      </c>
    </row>
    <row r="296" spans="2:65" s="13" customFormat="1" ht="22.5">
      <c r="B296" s="167"/>
      <c r="D296" s="143" t="s">
        <v>1665</v>
      </c>
      <c r="E296" s="168" t="s">
        <v>1</v>
      </c>
      <c r="F296" s="169" t="s">
        <v>2964</v>
      </c>
      <c r="H296" s="170">
        <v>22.4</v>
      </c>
      <c r="I296" s="171"/>
      <c r="L296" s="167"/>
      <c r="M296" s="172"/>
      <c r="T296" s="173"/>
      <c r="AT296" s="168" t="s">
        <v>1665</v>
      </c>
      <c r="AU296" s="168" t="s">
        <v>89</v>
      </c>
      <c r="AV296" s="13" t="s">
        <v>89</v>
      </c>
      <c r="AW296" s="13" t="s">
        <v>36</v>
      </c>
      <c r="AX296" s="13" t="s">
        <v>80</v>
      </c>
      <c r="AY296" s="168" t="s">
        <v>248</v>
      </c>
    </row>
    <row r="297" spans="2:65" s="13" customFormat="1" ht="22.5">
      <c r="B297" s="167"/>
      <c r="D297" s="143" t="s">
        <v>1665</v>
      </c>
      <c r="E297" s="168" t="s">
        <v>1</v>
      </c>
      <c r="F297" s="169" t="s">
        <v>2965</v>
      </c>
      <c r="H297" s="170">
        <v>6.3</v>
      </c>
      <c r="I297" s="171"/>
      <c r="L297" s="167"/>
      <c r="M297" s="172"/>
      <c r="T297" s="173"/>
      <c r="AT297" s="168" t="s">
        <v>1665</v>
      </c>
      <c r="AU297" s="168" t="s">
        <v>89</v>
      </c>
      <c r="AV297" s="13" t="s">
        <v>89</v>
      </c>
      <c r="AW297" s="13" t="s">
        <v>36</v>
      </c>
      <c r="AX297" s="13" t="s">
        <v>80</v>
      </c>
      <c r="AY297" s="168" t="s">
        <v>248</v>
      </c>
    </row>
    <row r="298" spans="2:65" s="14" customFormat="1">
      <c r="B298" s="174"/>
      <c r="D298" s="143" t="s">
        <v>1665</v>
      </c>
      <c r="E298" s="175" t="s">
        <v>1</v>
      </c>
      <c r="F298" s="176" t="s">
        <v>1668</v>
      </c>
      <c r="H298" s="177">
        <v>28.7</v>
      </c>
      <c r="I298" s="178"/>
      <c r="L298" s="174"/>
      <c r="M298" s="179"/>
      <c r="T298" s="180"/>
      <c r="AT298" s="175" t="s">
        <v>1665</v>
      </c>
      <c r="AU298" s="175" t="s">
        <v>89</v>
      </c>
      <c r="AV298" s="14" t="s">
        <v>264</v>
      </c>
      <c r="AW298" s="14" t="s">
        <v>36</v>
      </c>
      <c r="AX298" s="14" t="s">
        <v>87</v>
      </c>
      <c r="AY298" s="175" t="s">
        <v>248</v>
      </c>
    </row>
    <row r="299" spans="2:65" s="1" customFormat="1" ht="21.75" customHeight="1">
      <c r="B299" s="32"/>
      <c r="C299" s="130" t="s">
        <v>406</v>
      </c>
      <c r="D299" s="130" t="s">
        <v>249</v>
      </c>
      <c r="E299" s="131" t="s">
        <v>2966</v>
      </c>
      <c r="F299" s="132" t="s">
        <v>2967</v>
      </c>
      <c r="G299" s="133" t="s">
        <v>1662</v>
      </c>
      <c r="H299" s="134">
        <v>28.7</v>
      </c>
      <c r="I299" s="135"/>
      <c r="J299" s="136">
        <f>ROUND(I299*H299,2)</f>
        <v>0</v>
      </c>
      <c r="K299" s="132" t="s">
        <v>1663</v>
      </c>
      <c r="L299" s="32"/>
      <c r="M299" s="137" t="s">
        <v>1</v>
      </c>
      <c r="N299" s="138" t="s">
        <v>45</v>
      </c>
      <c r="P299" s="139">
        <f>O299*H299</f>
        <v>0</v>
      </c>
      <c r="Q299" s="139">
        <v>0</v>
      </c>
      <c r="R299" s="139">
        <f>Q299*H299</f>
        <v>0</v>
      </c>
      <c r="S299" s="139">
        <v>0</v>
      </c>
      <c r="T299" s="140">
        <f>S299*H299</f>
        <v>0</v>
      </c>
      <c r="AR299" s="141" t="s">
        <v>264</v>
      </c>
      <c r="AT299" s="141" t="s">
        <v>249</v>
      </c>
      <c r="AU299" s="141" t="s">
        <v>89</v>
      </c>
      <c r="AY299" s="17" t="s">
        <v>248</v>
      </c>
      <c r="BE299" s="142">
        <f>IF(N299="základní",J299,0)</f>
        <v>0</v>
      </c>
      <c r="BF299" s="142">
        <f>IF(N299="snížená",J299,0)</f>
        <v>0</v>
      </c>
      <c r="BG299" s="142">
        <f>IF(N299="zákl. přenesená",J299,0)</f>
        <v>0</v>
      </c>
      <c r="BH299" s="142">
        <f>IF(N299="sníž. přenesená",J299,0)</f>
        <v>0</v>
      </c>
      <c r="BI299" s="142">
        <f>IF(N299="nulová",J299,0)</f>
        <v>0</v>
      </c>
      <c r="BJ299" s="17" t="s">
        <v>87</v>
      </c>
      <c r="BK299" s="142">
        <f>ROUND(I299*H299,2)</f>
        <v>0</v>
      </c>
      <c r="BL299" s="17" t="s">
        <v>264</v>
      </c>
      <c r="BM299" s="141" t="s">
        <v>2968</v>
      </c>
    </row>
    <row r="300" spans="2:65" s="12" customFormat="1">
      <c r="B300" s="161"/>
      <c r="D300" s="143" t="s">
        <v>1665</v>
      </c>
      <c r="E300" s="162" t="s">
        <v>1</v>
      </c>
      <c r="F300" s="163" t="s">
        <v>2842</v>
      </c>
      <c r="H300" s="162" t="s">
        <v>1</v>
      </c>
      <c r="I300" s="164"/>
      <c r="L300" s="161"/>
      <c r="M300" s="165"/>
      <c r="T300" s="166"/>
      <c r="AT300" s="162" t="s">
        <v>1665</v>
      </c>
      <c r="AU300" s="162" t="s">
        <v>89</v>
      </c>
      <c r="AV300" s="12" t="s">
        <v>87</v>
      </c>
      <c r="AW300" s="12" t="s">
        <v>36</v>
      </c>
      <c r="AX300" s="12" t="s">
        <v>80</v>
      </c>
      <c r="AY300" s="162" t="s">
        <v>248</v>
      </c>
    </row>
    <row r="301" spans="2:65" s="12" customFormat="1">
      <c r="B301" s="161"/>
      <c r="D301" s="143" t="s">
        <v>1665</v>
      </c>
      <c r="E301" s="162" t="s">
        <v>1</v>
      </c>
      <c r="F301" s="163" t="s">
        <v>2969</v>
      </c>
      <c r="H301" s="162" t="s">
        <v>1</v>
      </c>
      <c r="I301" s="164"/>
      <c r="L301" s="161"/>
      <c r="M301" s="165"/>
      <c r="T301" s="166"/>
      <c r="AT301" s="162" t="s">
        <v>1665</v>
      </c>
      <c r="AU301" s="162" t="s">
        <v>89</v>
      </c>
      <c r="AV301" s="12" t="s">
        <v>87</v>
      </c>
      <c r="AW301" s="12" t="s">
        <v>36</v>
      </c>
      <c r="AX301" s="12" t="s">
        <v>80</v>
      </c>
      <c r="AY301" s="162" t="s">
        <v>248</v>
      </c>
    </row>
    <row r="302" spans="2:65" s="13" customFormat="1" ht="22.5">
      <c r="B302" s="167"/>
      <c r="D302" s="143" t="s">
        <v>1665</v>
      </c>
      <c r="E302" s="168" t="s">
        <v>1</v>
      </c>
      <c r="F302" s="169" t="s">
        <v>2970</v>
      </c>
      <c r="H302" s="170">
        <v>22.4</v>
      </c>
      <c r="I302" s="171"/>
      <c r="L302" s="167"/>
      <c r="M302" s="172"/>
      <c r="T302" s="173"/>
      <c r="AT302" s="168" t="s">
        <v>1665</v>
      </c>
      <c r="AU302" s="168" t="s">
        <v>89</v>
      </c>
      <c r="AV302" s="13" t="s">
        <v>89</v>
      </c>
      <c r="AW302" s="13" t="s">
        <v>36</v>
      </c>
      <c r="AX302" s="13" t="s">
        <v>80</v>
      </c>
      <c r="AY302" s="168" t="s">
        <v>248</v>
      </c>
    </row>
    <row r="303" spans="2:65" s="13" customFormat="1" ht="22.5">
      <c r="B303" s="167"/>
      <c r="D303" s="143" t="s">
        <v>1665</v>
      </c>
      <c r="E303" s="168" t="s">
        <v>1</v>
      </c>
      <c r="F303" s="169" t="s">
        <v>2971</v>
      </c>
      <c r="H303" s="170">
        <v>6.3</v>
      </c>
      <c r="I303" s="171"/>
      <c r="L303" s="167"/>
      <c r="M303" s="172"/>
      <c r="T303" s="173"/>
      <c r="AT303" s="168" t="s">
        <v>1665</v>
      </c>
      <c r="AU303" s="168" t="s">
        <v>89</v>
      </c>
      <c r="AV303" s="13" t="s">
        <v>89</v>
      </c>
      <c r="AW303" s="13" t="s">
        <v>36</v>
      </c>
      <c r="AX303" s="13" t="s">
        <v>80</v>
      </c>
      <c r="AY303" s="168" t="s">
        <v>248</v>
      </c>
    </row>
    <row r="304" spans="2:65" s="14" customFormat="1">
      <c r="B304" s="174"/>
      <c r="D304" s="143" t="s">
        <v>1665</v>
      </c>
      <c r="E304" s="175" t="s">
        <v>1</v>
      </c>
      <c r="F304" s="176" t="s">
        <v>1668</v>
      </c>
      <c r="H304" s="177">
        <v>28.7</v>
      </c>
      <c r="I304" s="178"/>
      <c r="L304" s="174"/>
      <c r="M304" s="179"/>
      <c r="T304" s="180"/>
      <c r="AT304" s="175" t="s">
        <v>1665</v>
      </c>
      <c r="AU304" s="175" t="s">
        <v>89</v>
      </c>
      <c r="AV304" s="14" t="s">
        <v>264</v>
      </c>
      <c r="AW304" s="14" t="s">
        <v>36</v>
      </c>
      <c r="AX304" s="14" t="s">
        <v>87</v>
      </c>
      <c r="AY304" s="175" t="s">
        <v>248</v>
      </c>
    </row>
    <row r="305" spans="2:65" s="1" customFormat="1" ht="16.5" customHeight="1">
      <c r="B305" s="32"/>
      <c r="C305" s="130" t="s">
        <v>410</v>
      </c>
      <c r="D305" s="130" t="s">
        <v>249</v>
      </c>
      <c r="E305" s="131" t="s">
        <v>2972</v>
      </c>
      <c r="F305" s="132" t="s">
        <v>2973</v>
      </c>
      <c r="G305" s="133" t="s">
        <v>1662</v>
      </c>
      <c r="H305" s="134">
        <v>28.7</v>
      </c>
      <c r="I305" s="135"/>
      <c r="J305" s="136">
        <f>ROUND(I305*H305,2)</f>
        <v>0</v>
      </c>
      <c r="K305" s="132" t="s">
        <v>1</v>
      </c>
      <c r="L305" s="32"/>
      <c r="M305" s="137" t="s">
        <v>1</v>
      </c>
      <c r="N305" s="138" t="s">
        <v>45</v>
      </c>
      <c r="P305" s="139">
        <f>O305*H305</f>
        <v>0</v>
      </c>
      <c r="Q305" s="139">
        <v>6.4999999999999997E-4</v>
      </c>
      <c r="R305" s="139">
        <f>Q305*H305</f>
        <v>1.8654999999999998E-2</v>
      </c>
      <c r="S305" s="139">
        <v>0</v>
      </c>
      <c r="T305" s="140">
        <f>S305*H305</f>
        <v>0</v>
      </c>
      <c r="AR305" s="141" t="s">
        <v>264</v>
      </c>
      <c r="AT305" s="141" t="s">
        <v>249</v>
      </c>
      <c r="AU305" s="141" t="s">
        <v>89</v>
      </c>
      <c r="AY305" s="17" t="s">
        <v>248</v>
      </c>
      <c r="BE305" s="142">
        <f>IF(N305="základní",J305,0)</f>
        <v>0</v>
      </c>
      <c r="BF305" s="142">
        <f>IF(N305="snížená",J305,0)</f>
        <v>0</v>
      </c>
      <c r="BG305" s="142">
        <f>IF(N305="zákl. přenesená",J305,0)</f>
        <v>0</v>
      </c>
      <c r="BH305" s="142">
        <f>IF(N305="sníž. přenesená",J305,0)</f>
        <v>0</v>
      </c>
      <c r="BI305" s="142">
        <f>IF(N305="nulová",J305,0)</f>
        <v>0</v>
      </c>
      <c r="BJ305" s="17" t="s">
        <v>87</v>
      </c>
      <c r="BK305" s="142">
        <f>ROUND(I305*H305,2)</f>
        <v>0</v>
      </c>
      <c r="BL305" s="17" t="s">
        <v>264</v>
      </c>
      <c r="BM305" s="141" t="s">
        <v>2974</v>
      </c>
    </row>
    <row r="306" spans="2:65" s="12" customFormat="1">
      <c r="B306" s="161"/>
      <c r="D306" s="143" t="s">
        <v>1665</v>
      </c>
      <c r="E306" s="162" t="s">
        <v>1</v>
      </c>
      <c r="F306" s="163" t="s">
        <v>2842</v>
      </c>
      <c r="H306" s="162" t="s">
        <v>1</v>
      </c>
      <c r="I306" s="164"/>
      <c r="L306" s="161"/>
      <c r="M306" s="165"/>
      <c r="T306" s="166"/>
      <c r="AT306" s="162" t="s">
        <v>1665</v>
      </c>
      <c r="AU306" s="162" t="s">
        <v>89</v>
      </c>
      <c r="AV306" s="12" t="s">
        <v>87</v>
      </c>
      <c r="AW306" s="12" t="s">
        <v>36</v>
      </c>
      <c r="AX306" s="12" t="s">
        <v>80</v>
      </c>
      <c r="AY306" s="162" t="s">
        <v>248</v>
      </c>
    </row>
    <row r="307" spans="2:65" s="12" customFormat="1">
      <c r="B307" s="161"/>
      <c r="D307" s="143" t="s">
        <v>1665</v>
      </c>
      <c r="E307" s="162" t="s">
        <v>1</v>
      </c>
      <c r="F307" s="163" t="s">
        <v>2975</v>
      </c>
      <c r="H307" s="162" t="s">
        <v>1</v>
      </c>
      <c r="I307" s="164"/>
      <c r="L307" s="161"/>
      <c r="M307" s="165"/>
      <c r="T307" s="166"/>
      <c r="AT307" s="162" t="s">
        <v>1665</v>
      </c>
      <c r="AU307" s="162" t="s">
        <v>89</v>
      </c>
      <c r="AV307" s="12" t="s">
        <v>87</v>
      </c>
      <c r="AW307" s="12" t="s">
        <v>36</v>
      </c>
      <c r="AX307" s="12" t="s">
        <v>80</v>
      </c>
      <c r="AY307" s="162" t="s">
        <v>248</v>
      </c>
    </row>
    <row r="308" spans="2:65" s="13" customFormat="1" ht="22.5">
      <c r="B308" s="167"/>
      <c r="D308" s="143" t="s">
        <v>1665</v>
      </c>
      <c r="E308" s="168" t="s">
        <v>1</v>
      </c>
      <c r="F308" s="169" t="s">
        <v>2976</v>
      </c>
      <c r="H308" s="170">
        <v>22.4</v>
      </c>
      <c r="I308" s="171"/>
      <c r="L308" s="167"/>
      <c r="M308" s="172"/>
      <c r="T308" s="173"/>
      <c r="AT308" s="168" t="s">
        <v>1665</v>
      </c>
      <c r="AU308" s="168" t="s">
        <v>89</v>
      </c>
      <c r="AV308" s="13" t="s">
        <v>89</v>
      </c>
      <c r="AW308" s="13" t="s">
        <v>36</v>
      </c>
      <c r="AX308" s="13" t="s">
        <v>80</v>
      </c>
      <c r="AY308" s="168" t="s">
        <v>248</v>
      </c>
    </row>
    <row r="309" spans="2:65" s="13" customFormat="1" ht="22.5">
      <c r="B309" s="167"/>
      <c r="D309" s="143" t="s">
        <v>1665</v>
      </c>
      <c r="E309" s="168" t="s">
        <v>1</v>
      </c>
      <c r="F309" s="169" t="s">
        <v>2977</v>
      </c>
      <c r="H309" s="170">
        <v>6.3</v>
      </c>
      <c r="I309" s="171"/>
      <c r="L309" s="167"/>
      <c r="M309" s="172"/>
      <c r="T309" s="173"/>
      <c r="AT309" s="168" t="s">
        <v>1665</v>
      </c>
      <c r="AU309" s="168" t="s">
        <v>89</v>
      </c>
      <c r="AV309" s="13" t="s">
        <v>89</v>
      </c>
      <c r="AW309" s="13" t="s">
        <v>36</v>
      </c>
      <c r="AX309" s="13" t="s">
        <v>80</v>
      </c>
      <c r="AY309" s="168" t="s">
        <v>248</v>
      </c>
    </row>
    <row r="310" spans="2:65" s="14" customFormat="1">
      <c r="B310" s="174"/>
      <c r="D310" s="143" t="s">
        <v>1665</v>
      </c>
      <c r="E310" s="175" t="s">
        <v>1</v>
      </c>
      <c r="F310" s="176" t="s">
        <v>1668</v>
      </c>
      <c r="H310" s="177">
        <v>28.7</v>
      </c>
      <c r="I310" s="178"/>
      <c r="L310" s="174"/>
      <c r="M310" s="179"/>
      <c r="T310" s="180"/>
      <c r="AT310" s="175" t="s">
        <v>1665</v>
      </c>
      <c r="AU310" s="175" t="s">
        <v>89</v>
      </c>
      <c r="AV310" s="14" t="s">
        <v>264</v>
      </c>
      <c r="AW310" s="14" t="s">
        <v>36</v>
      </c>
      <c r="AX310" s="14" t="s">
        <v>87</v>
      </c>
      <c r="AY310" s="175" t="s">
        <v>248</v>
      </c>
    </row>
    <row r="311" spans="2:65" s="10" customFormat="1" ht="22.9" customHeight="1">
      <c r="B311" s="120"/>
      <c r="D311" s="121" t="s">
        <v>79</v>
      </c>
      <c r="E311" s="155" t="s">
        <v>274</v>
      </c>
      <c r="F311" s="155" t="s">
        <v>1741</v>
      </c>
      <c r="I311" s="123"/>
      <c r="J311" s="156">
        <f>BK311</f>
        <v>0</v>
      </c>
      <c r="L311" s="120"/>
      <c r="M311" s="125"/>
      <c r="P311" s="126">
        <f>SUM(P312:P482)</f>
        <v>0</v>
      </c>
      <c r="R311" s="126">
        <f>SUM(R312:R482)</f>
        <v>103.57160001</v>
      </c>
      <c r="T311" s="127">
        <f>SUM(T312:T482)</f>
        <v>0</v>
      </c>
      <c r="AR311" s="121" t="s">
        <v>87</v>
      </c>
      <c r="AT311" s="128" t="s">
        <v>79</v>
      </c>
      <c r="AU311" s="128" t="s">
        <v>87</v>
      </c>
      <c r="AY311" s="121" t="s">
        <v>248</v>
      </c>
      <c r="BK311" s="129">
        <f>SUM(BK312:BK482)</f>
        <v>0</v>
      </c>
    </row>
    <row r="312" spans="2:65" s="1" customFormat="1" ht="21.75" customHeight="1">
      <c r="B312" s="32"/>
      <c r="C312" s="130" t="s">
        <v>414</v>
      </c>
      <c r="D312" s="130" t="s">
        <v>249</v>
      </c>
      <c r="E312" s="131" t="s">
        <v>2978</v>
      </c>
      <c r="F312" s="132" t="s">
        <v>2979</v>
      </c>
      <c r="G312" s="133" t="s">
        <v>1662</v>
      </c>
      <c r="H312" s="134">
        <v>25.25</v>
      </c>
      <c r="I312" s="135"/>
      <c r="J312" s="136">
        <f>ROUND(I312*H312,2)</f>
        <v>0</v>
      </c>
      <c r="K312" s="132" t="s">
        <v>1663</v>
      </c>
      <c r="L312" s="32"/>
      <c r="M312" s="137" t="s">
        <v>1</v>
      </c>
      <c r="N312" s="138" t="s">
        <v>45</v>
      </c>
      <c r="P312" s="139">
        <f>O312*H312</f>
        <v>0</v>
      </c>
      <c r="Q312" s="139">
        <v>0</v>
      </c>
      <c r="R312" s="139">
        <f>Q312*H312</f>
        <v>0</v>
      </c>
      <c r="S312" s="139">
        <v>0</v>
      </c>
      <c r="T312" s="140">
        <f>S312*H312</f>
        <v>0</v>
      </c>
      <c r="AR312" s="141" t="s">
        <v>264</v>
      </c>
      <c r="AT312" s="141" t="s">
        <v>249</v>
      </c>
      <c r="AU312" s="141" t="s">
        <v>89</v>
      </c>
      <c r="AY312" s="17" t="s">
        <v>248</v>
      </c>
      <c r="BE312" s="142">
        <f>IF(N312="základní",J312,0)</f>
        <v>0</v>
      </c>
      <c r="BF312" s="142">
        <f>IF(N312="snížená",J312,0)</f>
        <v>0</v>
      </c>
      <c r="BG312" s="142">
        <f>IF(N312="zákl. přenesená",J312,0)</f>
        <v>0</v>
      </c>
      <c r="BH312" s="142">
        <f>IF(N312="sníž. přenesená",J312,0)</f>
        <v>0</v>
      </c>
      <c r="BI312" s="142">
        <f>IF(N312="nulová",J312,0)</f>
        <v>0</v>
      </c>
      <c r="BJ312" s="17" t="s">
        <v>87</v>
      </c>
      <c r="BK312" s="142">
        <f>ROUND(I312*H312,2)</f>
        <v>0</v>
      </c>
      <c r="BL312" s="17" t="s">
        <v>264</v>
      </c>
      <c r="BM312" s="141" t="s">
        <v>2980</v>
      </c>
    </row>
    <row r="313" spans="2:65" s="1" customFormat="1" ht="19.5">
      <c r="B313" s="32"/>
      <c r="D313" s="143" t="s">
        <v>255</v>
      </c>
      <c r="F313" s="144" t="s">
        <v>2981</v>
      </c>
      <c r="I313" s="145"/>
      <c r="L313" s="32"/>
      <c r="M313" s="146"/>
      <c r="T313" s="56"/>
      <c r="AT313" s="17" t="s">
        <v>255</v>
      </c>
      <c r="AU313" s="17" t="s">
        <v>89</v>
      </c>
    </row>
    <row r="314" spans="2:65" s="12" customFormat="1">
      <c r="B314" s="161"/>
      <c r="D314" s="143" t="s">
        <v>1665</v>
      </c>
      <c r="E314" s="162" t="s">
        <v>1</v>
      </c>
      <c r="F314" s="163" t="s">
        <v>2982</v>
      </c>
      <c r="H314" s="162" t="s">
        <v>1</v>
      </c>
      <c r="I314" s="164"/>
      <c r="L314" s="161"/>
      <c r="M314" s="165"/>
      <c r="T314" s="166"/>
      <c r="AT314" s="162" t="s">
        <v>1665</v>
      </c>
      <c r="AU314" s="162" t="s">
        <v>89</v>
      </c>
      <c r="AV314" s="12" t="s">
        <v>87</v>
      </c>
      <c r="AW314" s="12" t="s">
        <v>36</v>
      </c>
      <c r="AX314" s="12" t="s">
        <v>80</v>
      </c>
      <c r="AY314" s="162" t="s">
        <v>248</v>
      </c>
    </row>
    <row r="315" spans="2:65" s="13" customFormat="1">
      <c r="B315" s="167"/>
      <c r="D315" s="143" t="s">
        <v>1665</v>
      </c>
      <c r="E315" s="168" t="s">
        <v>1</v>
      </c>
      <c r="F315" s="169" t="s">
        <v>2983</v>
      </c>
      <c r="H315" s="170">
        <v>25.25</v>
      </c>
      <c r="I315" s="171"/>
      <c r="L315" s="167"/>
      <c r="M315" s="172"/>
      <c r="T315" s="173"/>
      <c r="AT315" s="168" t="s">
        <v>1665</v>
      </c>
      <c r="AU315" s="168" t="s">
        <v>89</v>
      </c>
      <c r="AV315" s="13" t="s">
        <v>89</v>
      </c>
      <c r="AW315" s="13" t="s">
        <v>36</v>
      </c>
      <c r="AX315" s="13" t="s">
        <v>80</v>
      </c>
      <c r="AY315" s="168" t="s">
        <v>248</v>
      </c>
    </row>
    <row r="316" spans="2:65" s="14" customFormat="1">
      <c r="B316" s="174"/>
      <c r="D316" s="143" t="s">
        <v>1665</v>
      </c>
      <c r="E316" s="175" t="s">
        <v>1</v>
      </c>
      <c r="F316" s="176" t="s">
        <v>1668</v>
      </c>
      <c r="H316" s="177">
        <v>25.25</v>
      </c>
      <c r="I316" s="178"/>
      <c r="L316" s="174"/>
      <c r="M316" s="179"/>
      <c r="T316" s="180"/>
      <c r="AT316" s="175" t="s">
        <v>1665</v>
      </c>
      <c r="AU316" s="175" t="s">
        <v>89</v>
      </c>
      <c r="AV316" s="14" t="s">
        <v>264</v>
      </c>
      <c r="AW316" s="14" t="s">
        <v>36</v>
      </c>
      <c r="AX316" s="14" t="s">
        <v>87</v>
      </c>
      <c r="AY316" s="175" t="s">
        <v>248</v>
      </c>
    </row>
    <row r="317" spans="2:65" s="1" customFormat="1" ht="24.2" customHeight="1">
      <c r="B317" s="32"/>
      <c r="C317" s="130" t="s">
        <v>419</v>
      </c>
      <c r="D317" s="130" t="s">
        <v>249</v>
      </c>
      <c r="E317" s="131" t="s">
        <v>2984</v>
      </c>
      <c r="F317" s="132" t="s">
        <v>2985</v>
      </c>
      <c r="G317" s="133" t="s">
        <v>1662</v>
      </c>
      <c r="H317" s="134">
        <v>16</v>
      </c>
      <c r="I317" s="135"/>
      <c r="J317" s="136">
        <f>ROUND(I317*H317,2)</f>
        <v>0</v>
      </c>
      <c r="K317" s="132" t="s">
        <v>1663</v>
      </c>
      <c r="L317" s="32"/>
      <c r="M317" s="137" t="s">
        <v>1</v>
      </c>
      <c r="N317" s="138" t="s">
        <v>45</v>
      </c>
      <c r="P317" s="139">
        <f>O317*H317</f>
        <v>0</v>
      </c>
      <c r="Q317" s="139">
        <v>3.0000000000000001E-3</v>
      </c>
      <c r="R317" s="139">
        <f>Q317*H317</f>
        <v>4.8000000000000001E-2</v>
      </c>
      <c r="S317" s="139">
        <v>0</v>
      </c>
      <c r="T317" s="140">
        <f>S317*H317</f>
        <v>0</v>
      </c>
      <c r="AR317" s="141" t="s">
        <v>264</v>
      </c>
      <c r="AT317" s="141" t="s">
        <v>249</v>
      </c>
      <c r="AU317" s="141" t="s">
        <v>89</v>
      </c>
      <c r="AY317" s="17" t="s">
        <v>248</v>
      </c>
      <c r="BE317" s="142">
        <f>IF(N317="základní",J317,0)</f>
        <v>0</v>
      </c>
      <c r="BF317" s="142">
        <f>IF(N317="snížená",J317,0)</f>
        <v>0</v>
      </c>
      <c r="BG317" s="142">
        <f>IF(N317="zákl. přenesená",J317,0)</f>
        <v>0</v>
      </c>
      <c r="BH317" s="142">
        <f>IF(N317="sníž. přenesená",J317,0)</f>
        <v>0</v>
      </c>
      <c r="BI317" s="142">
        <f>IF(N317="nulová",J317,0)</f>
        <v>0</v>
      </c>
      <c r="BJ317" s="17" t="s">
        <v>87</v>
      </c>
      <c r="BK317" s="142">
        <f>ROUND(I317*H317,2)</f>
        <v>0</v>
      </c>
      <c r="BL317" s="17" t="s">
        <v>264</v>
      </c>
      <c r="BM317" s="141" t="s">
        <v>2986</v>
      </c>
    </row>
    <row r="318" spans="2:65" s="12" customFormat="1">
      <c r="B318" s="161"/>
      <c r="D318" s="143" t="s">
        <v>1665</v>
      </c>
      <c r="E318" s="162" t="s">
        <v>1</v>
      </c>
      <c r="F318" s="163" t="s">
        <v>2864</v>
      </c>
      <c r="H318" s="162" t="s">
        <v>1</v>
      </c>
      <c r="I318" s="164"/>
      <c r="L318" s="161"/>
      <c r="M318" s="165"/>
      <c r="T318" s="166"/>
      <c r="AT318" s="162" t="s">
        <v>1665</v>
      </c>
      <c r="AU318" s="162" t="s">
        <v>89</v>
      </c>
      <c r="AV318" s="12" t="s">
        <v>87</v>
      </c>
      <c r="AW318" s="12" t="s">
        <v>36</v>
      </c>
      <c r="AX318" s="12" t="s">
        <v>80</v>
      </c>
      <c r="AY318" s="162" t="s">
        <v>248</v>
      </c>
    </row>
    <row r="319" spans="2:65" s="12" customFormat="1">
      <c r="B319" s="161"/>
      <c r="D319" s="143" t="s">
        <v>1665</v>
      </c>
      <c r="E319" s="162" t="s">
        <v>1</v>
      </c>
      <c r="F319" s="163" t="s">
        <v>2859</v>
      </c>
      <c r="H319" s="162" t="s">
        <v>1</v>
      </c>
      <c r="I319" s="164"/>
      <c r="L319" s="161"/>
      <c r="M319" s="165"/>
      <c r="T319" s="166"/>
      <c r="AT319" s="162" t="s">
        <v>1665</v>
      </c>
      <c r="AU319" s="162" t="s">
        <v>89</v>
      </c>
      <c r="AV319" s="12" t="s">
        <v>87</v>
      </c>
      <c r="AW319" s="12" t="s">
        <v>36</v>
      </c>
      <c r="AX319" s="12" t="s">
        <v>80</v>
      </c>
      <c r="AY319" s="162" t="s">
        <v>248</v>
      </c>
    </row>
    <row r="320" spans="2:65" s="13" customFormat="1">
      <c r="B320" s="167"/>
      <c r="D320" s="143" t="s">
        <v>1665</v>
      </c>
      <c r="E320" s="168" t="s">
        <v>1</v>
      </c>
      <c r="F320" s="169" t="s">
        <v>2987</v>
      </c>
      <c r="H320" s="170">
        <v>16</v>
      </c>
      <c r="I320" s="171"/>
      <c r="L320" s="167"/>
      <c r="M320" s="172"/>
      <c r="T320" s="173"/>
      <c r="AT320" s="168" t="s">
        <v>1665</v>
      </c>
      <c r="AU320" s="168" t="s">
        <v>89</v>
      </c>
      <c r="AV320" s="13" t="s">
        <v>89</v>
      </c>
      <c r="AW320" s="13" t="s">
        <v>36</v>
      </c>
      <c r="AX320" s="13" t="s">
        <v>80</v>
      </c>
      <c r="AY320" s="168" t="s">
        <v>248</v>
      </c>
    </row>
    <row r="321" spans="2:65" s="14" customFormat="1">
      <c r="B321" s="174"/>
      <c r="D321" s="143" t="s">
        <v>1665</v>
      </c>
      <c r="E321" s="175" t="s">
        <v>1</v>
      </c>
      <c r="F321" s="176" t="s">
        <v>1668</v>
      </c>
      <c r="H321" s="177">
        <v>16</v>
      </c>
      <c r="I321" s="178"/>
      <c r="L321" s="174"/>
      <c r="M321" s="179"/>
      <c r="T321" s="180"/>
      <c r="AT321" s="175" t="s">
        <v>1665</v>
      </c>
      <c r="AU321" s="175" t="s">
        <v>89</v>
      </c>
      <c r="AV321" s="14" t="s">
        <v>264</v>
      </c>
      <c r="AW321" s="14" t="s">
        <v>36</v>
      </c>
      <c r="AX321" s="14" t="s">
        <v>87</v>
      </c>
      <c r="AY321" s="175" t="s">
        <v>248</v>
      </c>
    </row>
    <row r="322" spans="2:65" s="1" customFormat="1" ht="24.2" customHeight="1">
      <c r="B322" s="32"/>
      <c r="C322" s="130" t="s">
        <v>424</v>
      </c>
      <c r="D322" s="130" t="s">
        <v>249</v>
      </c>
      <c r="E322" s="131" t="s">
        <v>2988</v>
      </c>
      <c r="F322" s="132" t="s">
        <v>2989</v>
      </c>
      <c r="G322" s="133" t="s">
        <v>1662</v>
      </c>
      <c r="H322" s="134">
        <v>61.774999999999999</v>
      </c>
      <c r="I322" s="135"/>
      <c r="J322" s="136">
        <f>ROUND(I322*H322,2)</f>
        <v>0</v>
      </c>
      <c r="K322" s="132" t="s">
        <v>1663</v>
      </c>
      <c r="L322" s="32"/>
      <c r="M322" s="137" t="s">
        <v>1</v>
      </c>
      <c r="N322" s="138" t="s">
        <v>45</v>
      </c>
      <c r="P322" s="139">
        <f>O322*H322</f>
        <v>0</v>
      </c>
      <c r="Q322" s="139">
        <v>1.54E-2</v>
      </c>
      <c r="R322" s="139">
        <f>Q322*H322</f>
        <v>0.95133500000000004</v>
      </c>
      <c r="S322" s="139">
        <v>0</v>
      </c>
      <c r="T322" s="140">
        <f>S322*H322</f>
        <v>0</v>
      </c>
      <c r="AR322" s="141" t="s">
        <v>264</v>
      </c>
      <c r="AT322" s="141" t="s">
        <v>249</v>
      </c>
      <c r="AU322" s="141" t="s">
        <v>89</v>
      </c>
      <c r="AY322" s="17" t="s">
        <v>248</v>
      </c>
      <c r="BE322" s="142">
        <f>IF(N322="základní",J322,0)</f>
        <v>0</v>
      </c>
      <c r="BF322" s="142">
        <f>IF(N322="snížená",J322,0)</f>
        <v>0</v>
      </c>
      <c r="BG322" s="142">
        <f>IF(N322="zákl. přenesená",J322,0)</f>
        <v>0</v>
      </c>
      <c r="BH322" s="142">
        <f>IF(N322="sníž. přenesená",J322,0)</f>
        <v>0</v>
      </c>
      <c r="BI322" s="142">
        <f>IF(N322="nulová",J322,0)</f>
        <v>0</v>
      </c>
      <c r="BJ322" s="17" t="s">
        <v>87</v>
      </c>
      <c r="BK322" s="142">
        <f>ROUND(I322*H322,2)</f>
        <v>0</v>
      </c>
      <c r="BL322" s="17" t="s">
        <v>264</v>
      </c>
      <c r="BM322" s="141" t="s">
        <v>2990</v>
      </c>
    </row>
    <row r="323" spans="2:65" s="12" customFormat="1">
      <c r="B323" s="161"/>
      <c r="D323" s="143" t="s">
        <v>1665</v>
      </c>
      <c r="E323" s="162" t="s">
        <v>1</v>
      </c>
      <c r="F323" s="163" t="s">
        <v>2864</v>
      </c>
      <c r="H323" s="162" t="s">
        <v>1</v>
      </c>
      <c r="I323" s="164"/>
      <c r="L323" s="161"/>
      <c r="M323" s="165"/>
      <c r="T323" s="166"/>
      <c r="AT323" s="162" t="s">
        <v>1665</v>
      </c>
      <c r="AU323" s="162" t="s">
        <v>89</v>
      </c>
      <c r="AV323" s="12" t="s">
        <v>87</v>
      </c>
      <c r="AW323" s="12" t="s">
        <v>36</v>
      </c>
      <c r="AX323" s="12" t="s">
        <v>80</v>
      </c>
      <c r="AY323" s="162" t="s">
        <v>248</v>
      </c>
    </row>
    <row r="324" spans="2:65" s="12" customFormat="1">
      <c r="B324" s="161"/>
      <c r="D324" s="143" t="s">
        <v>1665</v>
      </c>
      <c r="E324" s="162" t="s">
        <v>1</v>
      </c>
      <c r="F324" s="163" t="s">
        <v>2991</v>
      </c>
      <c r="H324" s="162" t="s">
        <v>1</v>
      </c>
      <c r="I324" s="164"/>
      <c r="L324" s="161"/>
      <c r="M324" s="165"/>
      <c r="T324" s="166"/>
      <c r="AT324" s="162" t="s">
        <v>1665</v>
      </c>
      <c r="AU324" s="162" t="s">
        <v>89</v>
      </c>
      <c r="AV324" s="12" t="s">
        <v>87</v>
      </c>
      <c r="AW324" s="12" t="s">
        <v>36</v>
      </c>
      <c r="AX324" s="12" t="s">
        <v>80</v>
      </c>
      <c r="AY324" s="162" t="s">
        <v>248</v>
      </c>
    </row>
    <row r="325" spans="2:65" s="12" customFormat="1">
      <c r="B325" s="161"/>
      <c r="D325" s="143" t="s">
        <v>1665</v>
      </c>
      <c r="E325" s="162" t="s">
        <v>1</v>
      </c>
      <c r="F325" s="163" t="s">
        <v>2992</v>
      </c>
      <c r="H325" s="162" t="s">
        <v>1</v>
      </c>
      <c r="I325" s="164"/>
      <c r="L325" s="161"/>
      <c r="M325" s="165"/>
      <c r="T325" s="166"/>
      <c r="AT325" s="162" t="s">
        <v>1665</v>
      </c>
      <c r="AU325" s="162" t="s">
        <v>89</v>
      </c>
      <c r="AV325" s="12" t="s">
        <v>87</v>
      </c>
      <c r="AW325" s="12" t="s">
        <v>36</v>
      </c>
      <c r="AX325" s="12" t="s">
        <v>80</v>
      </c>
      <c r="AY325" s="162" t="s">
        <v>248</v>
      </c>
    </row>
    <row r="326" spans="2:65" s="13" customFormat="1">
      <c r="B326" s="167"/>
      <c r="D326" s="143" t="s">
        <v>1665</v>
      </c>
      <c r="E326" s="168" t="s">
        <v>1</v>
      </c>
      <c r="F326" s="169" t="s">
        <v>2993</v>
      </c>
      <c r="H326" s="170">
        <v>18.899999999999999</v>
      </c>
      <c r="I326" s="171"/>
      <c r="L326" s="167"/>
      <c r="M326" s="172"/>
      <c r="T326" s="173"/>
      <c r="AT326" s="168" t="s">
        <v>1665</v>
      </c>
      <c r="AU326" s="168" t="s">
        <v>89</v>
      </c>
      <c r="AV326" s="13" t="s">
        <v>89</v>
      </c>
      <c r="AW326" s="13" t="s">
        <v>36</v>
      </c>
      <c r="AX326" s="13" t="s">
        <v>80</v>
      </c>
      <c r="AY326" s="168" t="s">
        <v>248</v>
      </c>
    </row>
    <row r="327" spans="2:65" s="15" customFormat="1">
      <c r="B327" s="181"/>
      <c r="D327" s="143" t="s">
        <v>1665</v>
      </c>
      <c r="E327" s="182" t="s">
        <v>1</v>
      </c>
      <c r="F327" s="183" t="s">
        <v>1683</v>
      </c>
      <c r="H327" s="184">
        <v>18.899999999999999</v>
      </c>
      <c r="I327" s="185"/>
      <c r="L327" s="181"/>
      <c r="M327" s="186"/>
      <c r="T327" s="187"/>
      <c r="AT327" s="182" t="s">
        <v>1665</v>
      </c>
      <c r="AU327" s="182" t="s">
        <v>89</v>
      </c>
      <c r="AV327" s="15" t="s">
        <v>247</v>
      </c>
      <c r="AW327" s="15" t="s">
        <v>36</v>
      </c>
      <c r="AX327" s="15" t="s">
        <v>80</v>
      </c>
      <c r="AY327" s="182" t="s">
        <v>248</v>
      </c>
    </row>
    <row r="328" spans="2:65" s="12" customFormat="1">
      <c r="B328" s="161"/>
      <c r="D328" s="143" t="s">
        <v>1665</v>
      </c>
      <c r="E328" s="162" t="s">
        <v>1</v>
      </c>
      <c r="F328" s="163" t="s">
        <v>2859</v>
      </c>
      <c r="H328" s="162" t="s">
        <v>1</v>
      </c>
      <c r="I328" s="164"/>
      <c r="L328" s="161"/>
      <c r="M328" s="165"/>
      <c r="T328" s="166"/>
      <c r="AT328" s="162" t="s">
        <v>1665</v>
      </c>
      <c r="AU328" s="162" t="s">
        <v>89</v>
      </c>
      <c r="AV328" s="12" t="s">
        <v>87</v>
      </c>
      <c r="AW328" s="12" t="s">
        <v>36</v>
      </c>
      <c r="AX328" s="12" t="s">
        <v>80</v>
      </c>
      <c r="AY328" s="162" t="s">
        <v>248</v>
      </c>
    </row>
    <row r="329" spans="2:65" s="13" customFormat="1" ht="22.5">
      <c r="B329" s="167"/>
      <c r="D329" s="143" t="s">
        <v>1665</v>
      </c>
      <c r="E329" s="168" t="s">
        <v>1</v>
      </c>
      <c r="F329" s="169" t="s">
        <v>2994</v>
      </c>
      <c r="H329" s="170">
        <v>42.875</v>
      </c>
      <c r="I329" s="171"/>
      <c r="L329" s="167"/>
      <c r="M329" s="172"/>
      <c r="T329" s="173"/>
      <c r="AT329" s="168" t="s">
        <v>1665</v>
      </c>
      <c r="AU329" s="168" t="s">
        <v>89</v>
      </c>
      <c r="AV329" s="13" t="s">
        <v>89</v>
      </c>
      <c r="AW329" s="13" t="s">
        <v>36</v>
      </c>
      <c r="AX329" s="13" t="s">
        <v>80</v>
      </c>
      <c r="AY329" s="168" t="s">
        <v>248</v>
      </c>
    </row>
    <row r="330" spans="2:65" s="14" customFormat="1">
      <c r="B330" s="174"/>
      <c r="D330" s="143" t="s">
        <v>1665</v>
      </c>
      <c r="E330" s="175" t="s">
        <v>1</v>
      </c>
      <c r="F330" s="176" t="s">
        <v>1668</v>
      </c>
      <c r="H330" s="177">
        <v>61.774999999999999</v>
      </c>
      <c r="I330" s="178"/>
      <c r="L330" s="174"/>
      <c r="M330" s="179"/>
      <c r="T330" s="180"/>
      <c r="AT330" s="175" t="s">
        <v>1665</v>
      </c>
      <c r="AU330" s="175" t="s">
        <v>89</v>
      </c>
      <c r="AV330" s="14" t="s">
        <v>264</v>
      </c>
      <c r="AW330" s="14" t="s">
        <v>36</v>
      </c>
      <c r="AX330" s="14" t="s">
        <v>87</v>
      </c>
      <c r="AY330" s="175" t="s">
        <v>248</v>
      </c>
    </row>
    <row r="331" spans="2:65" s="1" customFormat="1" ht="21.75" customHeight="1">
      <c r="B331" s="32"/>
      <c r="C331" s="130" t="s">
        <v>428</v>
      </c>
      <c r="D331" s="130" t="s">
        <v>249</v>
      </c>
      <c r="E331" s="131" t="s">
        <v>2995</v>
      </c>
      <c r="F331" s="132" t="s">
        <v>2996</v>
      </c>
      <c r="G331" s="133" t="s">
        <v>1662</v>
      </c>
      <c r="H331" s="134">
        <v>42.875</v>
      </c>
      <c r="I331" s="135"/>
      <c r="J331" s="136">
        <f>ROUND(I331*H331,2)</f>
        <v>0</v>
      </c>
      <c r="K331" s="132" t="s">
        <v>1663</v>
      </c>
      <c r="L331" s="32"/>
      <c r="M331" s="137" t="s">
        <v>1</v>
      </c>
      <c r="N331" s="138" t="s">
        <v>45</v>
      </c>
      <c r="P331" s="139">
        <f>O331*H331</f>
        <v>0</v>
      </c>
      <c r="Q331" s="139">
        <v>3.0000000000000001E-3</v>
      </c>
      <c r="R331" s="139">
        <f>Q331*H331</f>
        <v>0.12862499999999999</v>
      </c>
      <c r="S331" s="139">
        <v>0</v>
      </c>
      <c r="T331" s="140">
        <f>S331*H331</f>
        <v>0</v>
      </c>
      <c r="AR331" s="141" t="s">
        <v>264</v>
      </c>
      <c r="AT331" s="141" t="s">
        <v>249</v>
      </c>
      <c r="AU331" s="141" t="s">
        <v>89</v>
      </c>
      <c r="AY331" s="17" t="s">
        <v>248</v>
      </c>
      <c r="BE331" s="142">
        <f>IF(N331="základní",J331,0)</f>
        <v>0</v>
      </c>
      <c r="BF331" s="142">
        <f>IF(N331="snížená",J331,0)</f>
        <v>0</v>
      </c>
      <c r="BG331" s="142">
        <f>IF(N331="zákl. přenesená",J331,0)</f>
        <v>0</v>
      </c>
      <c r="BH331" s="142">
        <f>IF(N331="sníž. přenesená",J331,0)</f>
        <v>0</v>
      </c>
      <c r="BI331" s="142">
        <f>IF(N331="nulová",J331,0)</f>
        <v>0</v>
      </c>
      <c r="BJ331" s="17" t="s">
        <v>87</v>
      </c>
      <c r="BK331" s="142">
        <f>ROUND(I331*H331,2)</f>
        <v>0</v>
      </c>
      <c r="BL331" s="17" t="s">
        <v>264</v>
      </c>
      <c r="BM331" s="141" t="s">
        <v>2997</v>
      </c>
    </row>
    <row r="332" spans="2:65" s="12" customFormat="1">
      <c r="B332" s="161"/>
      <c r="D332" s="143" t="s">
        <v>1665</v>
      </c>
      <c r="E332" s="162" t="s">
        <v>1</v>
      </c>
      <c r="F332" s="163" t="s">
        <v>2864</v>
      </c>
      <c r="H332" s="162" t="s">
        <v>1</v>
      </c>
      <c r="I332" s="164"/>
      <c r="L332" s="161"/>
      <c r="M332" s="165"/>
      <c r="T332" s="166"/>
      <c r="AT332" s="162" t="s">
        <v>1665</v>
      </c>
      <c r="AU332" s="162" t="s">
        <v>89</v>
      </c>
      <c r="AV332" s="12" t="s">
        <v>87</v>
      </c>
      <c r="AW332" s="12" t="s">
        <v>36</v>
      </c>
      <c r="AX332" s="12" t="s">
        <v>80</v>
      </c>
      <c r="AY332" s="162" t="s">
        <v>248</v>
      </c>
    </row>
    <row r="333" spans="2:65" s="12" customFormat="1">
      <c r="B333" s="161"/>
      <c r="D333" s="143" t="s">
        <v>1665</v>
      </c>
      <c r="E333" s="162" t="s">
        <v>1</v>
      </c>
      <c r="F333" s="163" t="s">
        <v>2859</v>
      </c>
      <c r="H333" s="162" t="s">
        <v>1</v>
      </c>
      <c r="I333" s="164"/>
      <c r="L333" s="161"/>
      <c r="M333" s="165"/>
      <c r="T333" s="166"/>
      <c r="AT333" s="162" t="s">
        <v>1665</v>
      </c>
      <c r="AU333" s="162" t="s">
        <v>89</v>
      </c>
      <c r="AV333" s="12" t="s">
        <v>87</v>
      </c>
      <c r="AW333" s="12" t="s">
        <v>36</v>
      </c>
      <c r="AX333" s="12" t="s">
        <v>80</v>
      </c>
      <c r="AY333" s="162" t="s">
        <v>248</v>
      </c>
    </row>
    <row r="334" spans="2:65" s="13" customFormat="1" ht="22.5">
      <c r="B334" s="167"/>
      <c r="D334" s="143" t="s">
        <v>1665</v>
      </c>
      <c r="E334" s="168" t="s">
        <v>1</v>
      </c>
      <c r="F334" s="169" t="s">
        <v>2994</v>
      </c>
      <c r="H334" s="170">
        <v>42.875</v>
      </c>
      <c r="I334" s="171"/>
      <c r="L334" s="167"/>
      <c r="M334" s="172"/>
      <c r="T334" s="173"/>
      <c r="AT334" s="168" t="s">
        <v>1665</v>
      </c>
      <c r="AU334" s="168" t="s">
        <v>89</v>
      </c>
      <c r="AV334" s="13" t="s">
        <v>89</v>
      </c>
      <c r="AW334" s="13" t="s">
        <v>36</v>
      </c>
      <c r="AX334" s="13" t="s">
        <v>80</v>
      </c>
      <c r="AY334" s="168" t="s">
        <v>248</v>
      </c>
    </row>
    <row r="335" spans="2:65" s="14" customFormat="1">
      <c r="B335" s="174"/>
      <c r="D335" s="143" t="s">
        <v>1665</v>
      </c>
      <c r="E335" s="175" t="s">
        <v>1</v>
      </c>
      <c r="F335" s="176" t="s">
        <v>1668</v>
      </c>
      <c r="H335" s="177">
        <v>42.875</v>
      </c>
      <c r="I335" s="178"/>
      <c r="L335" s="174"/>
      <c r="M335" s="179"/>
      <c r="T335" s="180"/>
      <c r="AT335" s="175" t="s">
        <v>1665</v>
      </c>
      <c r="AU335" s="175" t="s">
        <v>89</v>
      </c>
      <c r="AV335" s="14" t="s">
        <v>264</v>
      </c>
      <c r="AW335" s="14" t="s">
        <v>36</v>
      </c>
      <c r="AX335" s="14" t="s">
        <v>87</v>
      </c>
      <c r="AY335" s="175" t="s">
        <v>248</v>
      </c>
    </row>
    <row r="336" spans="2:65" s="1" customFormat="1" ht="21.75" customHeight="1">
      <c r="B336" s="32"/>
      <c r="C336" s="130" t="s">
        <v>432</v>
      </c>
      <c r="D336" s="130" t="s">
        <v>249</v>
      </c>
      <c r="E336" s="131" t="s">
        <v>2998</v>
      </c>
      <c r="F336" s="132" t="s">
        <v>2999</v>
      </c>
      <c r="G336" s="133" t="s">
        <v>1662</v>
      </c>
      <c r="H336" s="134">
        <v>21.68</v>
      </c>
      <c r="I336" s="135"/>
      <c r="J336" s="136">
        <f>ROUND(I336*H336,2)</f>
        <v>0</v>
      </c>
      <c r="K336" s="132" t="s">
        <v>1663</v>
      </c>
      <c r="L336" s="32"/>
      <c r="M336" s="137" t="s">
        <v>1</v>
      </c>
      <c r="N336" s="138" t="s">
        <v>45</v>
      </c>
      <c r="P336" s="139">
        <f>O336*H336</f>
        <v>0</v>
      </c>
      <c r="Q336" s="139">
        <v>1.6199999999999999E-2</v>
      </c>
      <c r="R336" s="139">
        <f>Q336*H336</f>
        <v>0.35121599999999997</v>
      </c>
      <c r="S336" s="139">
        <v>0</v>
      </c>
      <c r="T336" s="140">
        <f>S336*H336</f>
        <v>0</v>
      </c>
      <c r="AR336" s="141" t="s">
        <v>264</v>
      </c>
      <c r="AT336" s="141" t="s">
        <v>249</v>
      </c>
      <c r="AU336" s="141" t="s">
        <v>89</v>
      </c>
      <c r="AY336" s="17" t="s">
        <v>248</v>
      </c>
      <c r="BE336" s="142">
        <f>IF(N336="základní",J336,0)</f>
        <v>0</v>
      </c>
      <c r="BF336" s="142">
        <f>IF(N336="snížená",J336,0)</f>
        <v>0</v>
      </c>
      <c r="BG336" s="142">
        <f>IF(N336="zákl. přenesená",J336,0)</f>
        <v>0</v>
      </c>
      <c r="BH336" s="142">
        <f>IF(N336="sníž. přenesená",J336,0)</f>
        <v>0</v>
      </c>
      <c r="BI336" s="142">
        <f>IF(N336="nulová",J336,0)</f>
        <v>0</v>
      </c>
      <c r="BJ336" s="17" t="s">
        <v>87</v>
      </c>
      <c r="BK336" s="142">
        <f>ROUND(I336*H336,2)</f>
        <v>0</v>
      </c>
      <c r="BL336" s="17" t="s">
        <v>264</v>
      </c>
      <c r="BM336" s="141" t="s">
        <v>3000</v>
      </c>
    </row>
    <row r="337" spans="2:65" s="12" customFormat="1">
      <c r="B337" s="161"/>
      <c r="D337" s="143" t="s">
        <v>1665</v>
      </c>
      <c r="E337" s="162" t="s">
        <v>1</v>
      </c>
      <c r="F337" s="163" t="s">
        <v>2864</v>
      </c>
      <c r="H337" s="162" t="s">
        <v>1</v>
      </c>
      <c r="I337" s="164"/>
      <c r="L337" s="161"/>
      <c r="M337" s="165"/>
      <c r="T337" s="166"/>
      <c r="AT337" s="162" t="s">
        <v>1665</v>
      </c>
      <c r="AU337" s="162" t="s">
        <v>89</v>
      </c>
      <c r="AV337" s="12" t="s">
        <v>87</v>
      </c>
      <c r="AW337" s="12" t="s">
        <v>36</v>
      </c>
      <c r="AX337" s="12" t="s">
        <v>80</v>
      </c>
      <c r="AY337" s="162" t="s">
        <v>248</v>
      </c>
    </row>
    <row r="338" spans="2:65" s="12" customFormat="1">
      <c r="B338" s="161"/>
      <c r="D338" s="143" t="s">
        <v>1665</v>
      </c>
      <c r="E338" s="162" t="s">
        <v>1</v>
      </c>
      <c r="F338" s="163" t="s">
        <v>2991</v>
      </c>
      <c r="H338" s="162" t="s">
        <v>1</v>
      </c>
      <c r="I338" s="164"/>
      <c r="L338" s="161"/>
      <c r="M338" s="165"/>
      <c r="T338" s="166"/>
      <c r="AT338" s="162" t="s">
        <v>1665</v>
      </c>
      <c r="AU338" s="162" t="s">
        <v>89</v>
      </c>
      <c r="AV338" s="12" t="s">
        <v>87</v>
      </c>
      <c r="AW338" s="12" t="s">
        <v>36</v>
      </c>
      <c r="AX338" s="12" t="s">
        <v>80</v>
      </c>
      <c r="AY338" s="162" t="s">
        <v>248</v>
      </c>
    </row>
    <row r="339" spans="2:65" s="13" customFormat="1" ht="22.5">
      <c r="B339" s="167"/>
      <c r="D339" s="143" t="s">
        <v>1665</v>
      </c>
      <c r="E339" s="168" t="s">
        <v>1</v>
      </c>
      <c r="F339" s="169" t="s">
        <v>3001</v>
      </c>
      <c r="H339" s="170">
        <v>21.68</v>
      </c>
      <c r="I339" s="171"/>
      <c r="L339" s="167"/>
      <c r="M339" s="172"/>
      <c r="T339" s="173"/>
      <c r="AT339" s="168" t="s">
        <v>1665</v>
      </c>
      <c r="AU339" s="168" t="s">
        <v>89</v>
      </c>
      <c r="AV339" s="13" t="s">
        <v>89</v>
      </c>
      <c r="AW339" s="13" t="s">
        <v>36</v>
      </c>
      <c r="AX339" s="13" t="s">
        <v>80</v>
      </c>
      <c r="AY339" s="168" t="s">
        <v>248</v>
      </c>
    </row>
    <row r="340" spans="2:65" s="14" customFormat="1">
      <c r="B340" s="174"/>
      <c r="D340" s="143" t="s">
        <v>1665</v>
      </c>
      <c r="E340" s="175" t="s">
        <v>1</v>
      </c>
      <c r="F340" s="176" t="s">
        <v>1668</v>
      </c>
      <c r="H340" s="177">
        <v>21.68</v>
      </c>
      <c r="I340" s="178"/>
      <c r="L340" s="174"/>
      <c r="M340" s="179"/>
      <c r="T340" s="180"/>
      <c r="AT340" s="175" t="s">
        <v>1665</v>
      </c>
      <c r="AU340" s="175" t="s">
        <v>89</v>
      </c>
      <c r="AV340" s="14" t="s">
        <v>264</v>
      </c>
      <c r="AW340" s="14" t="s">
        <v>36</v>
      </c>
      <c r="AX340" s="14" t="s">
        <v>87</v>
      </c>
      <c r="AY340" s="175" t="s">
        <v>248</v>
      </c>
    </row>
    <row r="341" spans="2:65" s="1" customFormat="1" ht="24.2" customHeight="1">
      <c r="B341" s="32"/>
      <c r="C341" s="130" t="s">
        <v>436</v>
      </c>
      <c r="D341" s="130" t="s">
        <v>249</v>
      </c>
      <c r="E341" s="131" t="s">
        <v>3002</v>
      </c>
      <c r="F341" s="132" t="s">
        <v>3003</v>
      </c>
      <c r="G341" s="133" t="s">
        <v>1662</v>
      </c>
      <c r="H341" s="134">
        <v>23.366</v>
      </c>
      <c r="I341" s="135"/>
      <c r="J341" s="136">
        <f>ROUND(I341*H341,2)</f>
        <v>0</v>
      </c>
      <c r="K341" s="132" t="s">
        <v>1663</v>
      </c>
      <c r="L341" s="32"/>
      <c r="M341" s="137" t="s">
        <v>1</v>
      </c>
      <c r="N341" s="138" t="s">
        <v>45</v>
      </c>
      <c r="P341" s="139">
        <f>O341*H341</f>
        <v>0</v>
      </c>
      <c r="Q341" s="139">
        <v>5.3099999999999996E-3</v>
      </c>
      <c r="R341" s="139">
        <f>Q341*H341</f>
        <v>0.12407345999999998</v>
      </c>
      <c r="S341" s="139">
        <v>0</v>
      </c>
      <c r="T341" s="140">
        <f>S341*H341</f>
        <v>0</v>
      </c>
      <c r="AR341" s="141" t="s">
        <v>264</v>
      </c>
      <c r="AT341" s="141" t="s">
        <v>249</v>
      </c>
      <c r="AU341" s="141" t="s">
        <v>89</v>
      </c>
      <c r="AY341" s="17" t="s">
        <v>248</v>
      </c>
      <c r="BE341" s="142">
        <f>IF(N341="základní",J341,0)</f>
        <v>0</v>
      </c>
      <c r="BF341" s="142">
        <f>IF(N341="snížená",J341,0)</f>
        <v>0</v>
      </c>
      <c r="BG341" s="142">
        <f>IF(N341="zákl. přenesená",J341,0)</f>
        <v>0</v>
      </c>
      <c r="BH341" s="142">
        <f>IF(N341="sníž. přenesená",J341,0)</f>
        <v>0</v>
      </c>
      <c r="BI341" s="142">
        <f>IF(N341="nulová",J341,0)</f>
        <v>0</v>
      </c>
      <c r="BJ341" s="17" t="s">
        <v>87</v>
      </c>
      <c r="BK341" s="142">
        <f>ROUND(I341*H341,2)</f>
        <v>0</v>
      </c>
      <c r="BL341" s="17" t="s">
        <v>264</v>
      </c>
      <c r="BM341" s="141" t="s">
        <v>3004</v>
      </c>
    </row>
    <row r="342" spans="2:65" s="12" customFormat="1">
      <c r="B342" s="161"/>
      <c r="D342" s="143" t="s">
        <v>1665</v>
      </c>
      <c r="E342" s="162" t="s">
        <v>1</v>
      </c>
      <c r="F342" s="163" t="s">
        <v>2864</v>
      </c>
      <c r="H342" s="162" t="s">
        <v>1</v>
      </c>
      <c r="I342" s="164"/>
      <c r="L342" s="161"/>
      <c r="M342" s="165"/>
      <c r="T342" s="166"/>
      <c r="AT342" s="162" t="s">
        <v>1665</v>
      </c>
      <c r="AU342" s="162" t="s">
        <v>89</v>
      </c>
      <c r="AV342" s="12" t="s">
        <v>87</v>
      </c>
      <c r="AW342" s="12" t="s">
        <v>36</v>
      </c>
      <c r="AX342" s="12" t="s">
        <v>80</v>
      </c>
      <c r="AY342" s="162" t="s">
        <v>248</v>
      </c>
    </row>
    <row r="343" spans="2:65" s="12" customFormat="1">
      <c r="B343" s="161"/>
      <c r="D343" s="143" t="s">
        <v>1665</v>
      </c>
      <c r="E343" s="162" t="s">
        <v>1</v>
      </c>
      <c r="F343" s="163" t="s">
        <v>2991</v>
      </c>
      <c r="H343" s="162" t="s">
        <v>1</v>
      </c>
      <c r="I343" s="164"/>
      <c r="L343" s="161"/>
      <c r="M343" s="165"/>
      <c r="T343" s="166"/>
      <c r="AT343" s="162" t="s">
        <v>1665</v>
      </c>
      <c r="AU343" s="162" t="s">
        <v>89</v>
      </c>
      <c r="AV343" s="12" t="s">
        <v>87</v>
      </c>
      <c r="AW343" s="12" t="s">
        <v>36</v>
      </c>
      <c r="AX343" s="12" t="s">
        <v>80</v>
      </c>
      <c r="AY343" s="162" t="s">
        <v>248</v>
      </c>
    </row>
    <row r="344" spans="2:65" s="12" customFormat="1">
      <c r="B344" s="161"/>
      <c r="D344" s="143" t="s">
        <v>1665</v>
      </c>
      <c r="E344" s="162" t="s">
        <v>1</v>
      </c>
      <c r="F344" s="163" t="s">
        <v>3005</v>
      </c>
      <c r="H344" s="162" t="s">
        <v>1</v>
      </c>
      <c r="I344" s="164"/>
      <c r="L344" s="161"/>
      <c r="M344" s="165"/>
      <c r="T344" s="166"/>
      <c r="AT344" s="162" t="s">
        <v>1665</v>
      </c>
      <c r="AU344" s="162" t="s">
        <v>89</v>
      </c>
      <c r="AV344" s="12" t="s">
        <v>87</v>
      </c>
      <c r="AW344" s="12" t="s">
        <v>36</v>
      </c>
      <c r="AX344" s="12" t="s">
        <v>80</v>
      </c>
      <c r="AY344" s="162" t="s">
        <v>248</v>
      </c>
    </row>
    <row r="345" spans="2:65" s="13" customFormat="1" ht="22.5">
      <c r="B345" s="167"/>
      <c r="D345" s="143" t="s">
        <v>1665</v>
      </c>
      <c r="E345" s="168" t="s">
        <v>1</v>
      </c>
      <c r="F345" s="169" t="s">
        <v>3006</v>
      </c>
      <c r="H345" s="170">
        <v>23.366</v>
      </c>
      <c r="I345" s="171"/>
      <c r="L345" s="167"/>
      <c r="M345" s="172"/>
      <c r="T345" s="173"/>
      <c r="AT345" s="168" t="s">
        <v>1665</v>
      </c>
      <c r="AU345" s="168" t="s">
        <v>89</v>
      </c>
      <c r="AV345" s="13" t="s">
        <v>89</v>
      </c>
      <c r="AW345" s="13" t="s">
        <v>36</v>
      </c>
      <c r="AX345" s="13" t="s">
        <v>80</v>
      </c>
      <c r="AY345" s="168" t="s">
        <v>248</v>
      </c>
    </row>
    <row r="346" spans="2:65" s="15" customFormat="1">
      <c r="B346" s="181"/>
      <c r="D346" s="143" t="s">
        <v>1665</v>
      </c>
      <c r="E346" s="182" t="s">
        <v>1</v>
      </c>
      <c r="F346" s="183" t="s">
        <v>1683</v>
      </c>
      <c r="H346" s="184">
        <v>23.366</v>
      </c>
      <c r="I346" s="185"/>
      <c r="L346" s="181"/>
      <c r="M346" s="186"/>
      <c r="T346" s="187"/>
      <c r="AT346" s="182" t="s">
        <v>1665</v>
      </c>
      <c r="AU346" s="182" t="s">
        <v>89</v>
      </c>
      <c r="AV346" s="15" t="s">
        <v>247</v>
      </c>
      <c r="AW346" s="15" t="s">
        <v>36</v>
      </c>
      <c r="AX346" s="15" t="s">
        <v>80</v>
      </c>
      <c r="AY346" s="182" t="s">
        <v>248</v>
      </c>
    </row>
    <row r="347" spans="2:65" s="14" customFormat="1">
      <c r="B347" s="174"/>
      <c r="D347" s="143" t="s">
        <v>1665</v>
      </c>
      <c r="E347" s="175" t="s">
        <v>1</v>
      </c>
      <c r="F347" s="176" t="s">
        <v>1668</v>
      </c>
      <c r="H347" s="177">
        <v>23.366</v>
      </c>
      <c r="I347" s="178"/>
      <c r="L347" s="174"/>
      <c r="M347" s="179"/>
      <c r="T347" s="180"/>
      <c r="AT347" s="175" t="s">
        <v>1665</v>
      </c>
      <c r="AU347" s="175" t="s">
        <v>89</v>
      </c>
      <c r="AV347" s="14" t="s">
        <v>264</v>
      </c>
      <c r="AW347" s="14" t="s">
        <v>36</v>
      </c>
      <c r="AX347" s="14" t="s">
        <v>87</v>
      </c>
      <c r="AY347" s="175" t="s">
        <v>248</v>
      </c>
    </row>
    <row r="348" spans="2:65" s="1" customFormat="1" ht="16.5" customHeight="1">
      <c r="B348" s="32"/>
      <c r="C348" s="130" t="s">
        <v>440</v>
      </c>
      <c r="D348" s="130" t="s">
        <v>249</v>
      </c>
      <c r="E348" s="131" t="s">
        <v>3007</v>
      </c>
      <c r="F348" s="132" t="s">
        <v>3008</v>
      </c>
      <c r="G348" s="133" t="s">
        <v>1662</v>
      </c>
      <c r="H348" s="134">
        <v>21.68</v>
      </c>
      <c r="I348" s="135"/>
      <c r="J348" s="136">
        <f>ROUND(I348*H348,2)</f>
        <v>0</v>
      </c>
      <c r="K348" s="132" t="s">
        <v>1663</v>
      </c>
      <c r="L348" s="32"/>
      <c r="M348" s="137" t="s">
        <v>1</v>
      </c>
      <c r="N348" s="138" t="s">
        <v>45</v>
      </c>
      <c r="P348" s="139">
        <f>O348*H348</f>
        <v>0</v>
      </c>
      <c r="Q348" s="139">
        <v>4.0000000000000001E-3</v>
      </c>
      <c r="R348" s="139">
        <f>Q348*H348</f>
        <v>8.6720000000000005E-2</v>
      </c>
      <c r="S348" s="139">
        <v>0</v>
      </c>
      <c r="T348" s="140">
        <f>S348*H348</f>
        <v>0</v>
      </c>
      <c r="AR348" s="141" t="s">
        <v>264</v>
      </c>
      <c r="AT348" s="141" t="s">
        <v>249</v>
      </c>
      <c r="AU348" s="141" t="s">
        <v>89</v>
      </c>
      <c r="AY348" s="17" t="s">
        <v>248</v>
      </c>
      <c r="BE348" s="142">
        <f>IF(N348="základní",J348,0)</f>
        <v>0</v>
      </c>
      <c r="BF348" s="142">
        <f>IF(N348="snížená",J348,0)</f>
        <v>0</v>
      </c>
      <c r="BG348" s="142">
        <f>IF(N348="zákl. přenesená",J348,0)</f>
        <v>0</v>
      </c>
      <c r="BH348" s="142">
        <f>IF(N348="sníž. přenesená",J348,0)</f>
        <v>0</v>
      </c>
      <c r="BI348" s="142">
        <f>IF(N348="nulová",J348,0)</f>
        <v>0</v>
      </c>
      <c r="BJ348" s="17" t="s">
        <v>87</v>
      </c>
      <c r="BK348" s="142">
        <f>ROUND(I348*H348,2)</f>
        <v>0</v>
      </c>
      <c r="BL348" s="17" t="s">
        <v>264</v>
      </c>
      <c r="BM348" s="141" t="s">
        <v>3009</v>
      </c>
    </row>
    <row r="349" spans="2:65" s="12" customFormat="1">
      <c r="B349" s="161"/>
      <c r="D349" s="143" t="s">
        <v>1665</v>
      </c>
      <c r="E349" s="162" t="s">
        <v>1</v>
      </c>
      <c r="F349" s="163" t="s">
        <v>2864</v>
      </c>
      <c r="H349" s="162" t="s">
        <v>1</v>
      </c>
      <c r="I349" s="164"/>
      <c r="L349" s="161"/>
      <c r="M349" s="165"/>
      <c r="T349" s="166"/>
      <c r="AT349" s="162" t="s">
        <v>1665</v>
      </c>
      <c r="AU349" s="162" t="s">
        <v>89</v>
      </c>
      <c r="AV349" s="12" t="s">
        <v>87</v>
      </c>
      <c r="AW349" s="12" t="s">
        <v>36</v>
      </c>
      <c r="AX349" s="12" t="s">
        <v>80</v>
      </c>
      <c r="AY349" s="162" t="s">
        <v>248</v>
      </c>
    </row>
    <row r="350" spans="2:65" s="12" customFormat="1">
      <c r="B350" s="161"/>
      <c r="D350" s="143" t="s">
        <v>1665</v>
      </c>
      <c r="E350" s="162" t="s">
        <v>1</v>
      </c>
      <c r="F350" s="163" t="s">
        <v>2991</v>
      </c>
      <c r="H350" s="162" t="s">
        <v>1</v>
      </c>
      <c r="I350" s="164"/>
      <c r="L350" s="161"/>
      <c r="M350" s="165"/>
      <c r="T350" s="166"/>
      <c r="AT350" s="162" t="s">
        <v>1665</v>
      </c>
      <c r="AU350" s="162" t="s">
        <v>89</v>
      </c>
      <c r="AV350" s="12" t="s">
        <v>87</v>
      </c>
      <c r="AW350" s="12" t="s">
        <v>36</v>
      </c>
      <c r="AX350" s="12" t="s">
        <v>80</v>
      </c>
      <c r="AY350" s="162" t="s">
        <v>248</v>
      </c>
    </row>
    <row r="351" spans="2:65" s="13" customFormat="1" ht="22.5">
      <c r="B351" s="167"/>
      <c r="D351" s="143" t="s">
        <v>1665</v>
      </c>
      <c r="E351" s="168" t="s">
        <v>1</v>
      </c>
      <c r="F351" s="169" t="s">
        <v>3001</v>
      </c>
      <c r="H351" s="170">
        <v>21.68</v>
      </c>
      <c r="I351" s="171"/>
      <c r="L351" s="167"/>
      <c r="M351" s="172"/>
      <c r="T351" s="173"/>
      <c r="AT351" s="168" t="s">
        <v>1665</v>
      </c>
      <c r="AU351" s="168" t="s">
        <v>89</v>
      </c>
      <c r="AV351" s="13" t="s">
        <v>89</v>
      </c>
      <c r="AW351" s="13" t="s">
        <v>36</v>
      </c>
      <c r="AX351" s="13" t="s">
        <v>80</v>
      </c>
      <c r="AY351" s="168" t="s">
        <v>248</v>
      </c>
    </row>
    <row r="352" spans="2:65" s="14" customFormat="1">
      <c r="B352" s="174"/>
      <c r="D352" s="143" t="s">
        <v>1665</v>
      </c>
      <c r="E352" s="175" t="s">
        <v>1</v>
      </c>
      <c r="F352" s="176" t="s">
        <v>1668</v>
      </c>
      <c r="H352" s="177">
        <v>21.68</v>
      </c>
      <c r="I352" s="178"/>
      <c r="L352" s="174"/>
      <c r="M352" s="179"/>
      <c r="T352" s="180"/>
      <c r="AT352" s="175" t="s">
        <v>1665</v>
      </c>
      <c r="AU352" s="175" t="s">
        <v>89</v>
      </c>
      <c r="AV352" s="14" t="s">
        <v>264</v>
      </c>
      <c r="AW352" s="14" t="s">
        <v>36</v>
      </c>
      <c r="AX352" s="14" t="s">
        <v>87</v>
      </c>
      <c r="AY352" s="175" t="s">
        <v>248</v>
      </c>
    </row>
    <row r="353" spans="2:65" s="1" customFormat="1" ht="24.2" customHeight="1">
      <c r="B353" s="32"/>
      <c r="C353" s="130" t="s">
        <v>444</v>
      </c>
      <c r="D353" s="130" t="s">
        <v>249</v>
      </c>
      <c r="E353" s="131" t="s">
        <v>1764</v>
      </c>
      <c r="F353" s="132" t="s">
        <v>1765</v>
      </c>
      <c r="G353" s="133" t="s">
        <v>1662</v>
      </c>
      <c r="H353" s="134">
        <v>145.279</v>
      </c>
      <c r="I353" s="135"/>
      <c r="J353" s="136">
        <f>ROUND(I353*H353,2)</f>
        <v>0</v>
      </c>
      <c r="K353" s="132" t="s">
        <v>1663</v>
      </c>
      <c r="L353" s="32"/>
      <c r="M353" s="137" t="s">
        <v>1</v>
      </c>
      <c r="N353" s="138" t="s">
        <v>45</v>
      </c>
      <c r="P353" s="139">
        <f>O353*H353</f>
        <v>0</v>
      </c>
      <c r="Q353" s="139">
        <v>7.3499999999999998E-3</v>
      </c>
      <c r="R353" s="139">
        <f>Q353*H353</f>
        <v>1.0678006499999999</v>
      </c>
      <c r="S353" s="139">
        <v>0</v>
      </c>
      <c r="T353" s="140">
        <f>S353*H353</f>
        <v>0</v>
      </c>
      <c r="AR353" s="141" t="s">
        <v>264</v>
      </c>
      <c r="AT353" s="141" t="s">
        <v>249</v>
      </c>
      <c r="AU353" s="141" t="s">
        <v>89</v>
      </c>
      <c r="AY353" s="17" t="s">
        <v>248</v>
      </c>
      <c r="BE353" s="142">
        <f>IF(N353="základní",J353,0)</f>
        <v>0</v>
      </c>
      <c r="BF353" s="142">
        <f>IF(N353="snížená",J353,0)</f>
        <v>0</v>
      </c>
      <c r="BG353" s="142">
        <f>IF(N353="zákl. přenesená",J353,0)</f>
        <v>0</v>
      </c>
      <c r="BH353" s="142">
        <f>IF(N353="sníž. přenesená",J353,0)</f>
        <v>0</v>
      </c>
      <c r="BI353" s="142">
        <f>IF(N353="nulová",J353,0)</f>
        <v>0</v>
      </c>
      <c r="BJ353" s="17" t="s">
        <v>87</v>
      </c>
      <c r="BK353" s="142">
        <f>ROUND(I353*H353,2)</f>
        <v>0</v>
      </c>
      <c r="BL353" s="17" t="s">
        <v>264</v>
      </c>
      <c r="BM353" s="141" t="s">
        <v>3010</v>
      </c>
    </row>
    <row r="354" spans="2:65" s="12" customFormat="1" ht="22.5">
      <c r="B354" s="161"/>
      <c r="D354" s="143" t="s">
        <v>1665</v>
      </c>
      <c r="E354" s="162" t="s">
        <v>1</v>
      </c>
      <c r="F354" s="163" t="s">
        <v>3011</v>
      </c>
      <c r="H354" s="162" t="s">
        <v>1</v>
      </c>
      <c r="I354" s="164"/>
      <c r="L354" s="161"/>
      <c r="M354" s="165"/>
      <c r="T354" s="166"/>
      <c r="AT354" s="162" t="s">
        <v>1665</v>
      </c>
      <c r="AU354" s="162" t="s">
        <v>89</v>
      </c>
      <c r="AV354" s="12" t="s">
        <v>87</v>
      </c>
      <c r="AW354" s="12" t="s">
        <v>36</v>
      </c>
      <c r="AX354" s="12" t="s">
        <v>80</v>
      </c>
      <c r="AY354" s="162" t="s">
        <v>248</v>
      </c>
    </row>
    <row r="355" spans="2:65" s="12" customFormat="1">
      <c r="B355" s="161"/>
      <c r="D355" s="143" t="s">
        <v>1665</v>
      </c>
      <c r="E355" s="162" t="s">
        <v>1</v>
      </c>
      <c r="F355" s="163" t="s">
        <v>2991</v>
      </c>
      <c r="H355" s="162" t="s">
        <v>1</v>
      </c>
      <c r="I355" s="164"/>
      <c r="L355" s="161"/>
      <c r="M355" s="165"/>
      <c r="T355" s="166"/>
      <c r="AT355" s="162" t="s">
        <v>1665</v>
      </c>
      <c r="AU355" s="162" t="s">
        <v>89</v>
      </c>
      <c r="AV355" s="12" t="s">
        <v>87</v>
      </c>
      <c r="AW355" s="12" t="s">
        <v>36</v>
      </c>
      <c r="AX355" s="12" t="s">
        <v>80</v>
      </c>
      <c r="AY355" s="162" t="s">
        <v>248</v>
      </c>
    </row>
    <row r="356" spans="2:65" s="12" customFormat="1">
      <c r="B356" s="161"/>
      <c r="D356" s="143" t="s">
        <v>1665</v>
      </c>
      <c r="E356" s="162" t="s">
        <v>1</v>
      </c>
      <c r="F356" s="163" t="s">
        <v>1768</v>
      </c>
      <c r="H356" s="162" t="s">
        <v>1</v>
      </c>
      <c r="I356" s="164"/>
      <c r="L356" s="161"/>
      <c r="M356" s="165"/>
      <c r="T356" s="166"/>
      <c r="AT356" s="162" t="s">
        <v>1665</v>
      </c>
      <c r="AU356" s="162" t="s">
        <v>89</v>
      </c>
      <c r="AV356" s="12" t="s">
        <v>87</v>
      </c>
      <c r="AW356" s="12" t="s">
        <v>36</v>
      </c>
      <c r="AX356" s="12" t="s">
        <v>80</v>
      </c>
      <c r="AY356" s="162" t="s">
        <v>248</v>
      </c>
    </row>
    <row r="357" spans="2:65" s="12" customFormat="1">
      <c r="B357" s="161"/>
      <c r="D357" s="143" t="s">
        <v>1665</v>
      </c>
      <c r="E357" s="162" t="s">
        <v>1</v>
      </c>
      <c r="F357" s="163" t="s">
        <v>3012</v>
      </c>
      <c r="H357" s="162" t="s">
        <v>1</v>
      </c>
      <c r="I357" s="164"/>
      <c r="L357" s="161"/>
      <c r="M357" s="165"/>
      <c r="T357" s="166"/>
      <c r="AT357" s="162" t="s">
        <v>1665</v>
      </c>
      <c r="AU357" s="162" t="s">
        <v>89</v>
      </c>
      <c r="AV357" s="12" t="s">
        <v>87</v>
      </c>
      <c r="AW357" s="12" t="s">
        <v>36</v>
      </c>
      <c r="AX357" s="12" t="s">
        <v>80</v>
      </c>
      <c r="AY357" s="162" t="s">
        <v>248</v>
      </c>
    </row>
    <row r="358" spans="2:65" s="13" customFormat="1" ht="22.5">
      <c r="B358" s="167"/>
      <c r="D358" s="143" t="s">
        <v>1665</v>
      </c>
      <c r="E358" s="168" t="s">
        <v>1</v>
      </c>
      <c r="F358" s="169" t="s">
        <v>3013</v>
      </c>
      <c r="H358" s="170">
        <v>15.734999999999999</v>
      </c>
      <c r="I358" s="171"/>
      <c r="L358" s="167"/>
      <c r="M358" s="172"/>
      <c r="T358" s="173"/>
      <c r="AT358" s="168" t="s">
        <v>1665</v>
      </c>
      <c r="AU358" s="168" t="s">
        <v>89</v>
      </c>
      <c r="AV358" s="13" t="s">
        <v>89</v>
      </c>
      <c r="AW358" s="13" t="s">
        <v>36</v>
      </c>
      <c r="AX358" s="13" t="s">
        <v>80</v>
      </c>
      <c r="AY358" s="168" t="s">
        <v>248</v>
      </c>
    </row>
    <row r="359" spans="2:65" s="13" customFormat="1">
      <c r="B359" s="167"/>
      <c r="D359" s="143" t="s">
        <v>1665</v>
      </c>
      <c r="E359" s="168" t="s">
        <v>1</v>
      </c>
      <c r="F359" s="169" t="s">
        <v>3014</v>
      </c>
      <c r="H359" s="170">
        <v>19.568999999999999</v>
      </c>
      <c r="I359" s="171"/>
      <c r="L359" s="167"/>
      <c r="M359" s="172"/>
      <c r="T359" s="173"/>
      <c r="AT359" s="168" t="s">
        <v>1665</v>
      </c>
      <c r="AU359" s="168" t="s">
        <v>89</v>
      </c>
      <c r="AV359" s="13" t="s">
        <v>89</v>
      </c>
      <c r="AW359" s="13" t="s">
        <v>36</v>
      </c>
      <c r="AX359" s="13" t="s">
        <v>80</v>
      </c>
      <c r="AY359" s="168" t="s">
        <v>248</v>
      </c>
    </row>
    <row r="360" spans="2:65" s="13" customFormat="1">
      <c r="B360" s="167"/>
      <c r="D360" s="143" t="s">
        <v>1665</v>
      </c>
      <c r="E360" s="168" t="s">
        <v>1</v>
      </c>
      <c r="F360" s="169" t="s">
        <v>3015</v>
      </c>
      <c r="H360" s="170">
        <v>6.048</v>
      </c>
      <c r="I360" s="171"/>
      <c r="L360" s="167"/>
      <c r="M360" s="172"/>
      <c r="T360" s="173"/>
      <c r="AT360" s="168" t="s">
        <v>1665</v>
      </c>
      <c r="AU360" s="168" t="s">
        <v>89</v>
      </c>
      <c r="AV360" s="13" t="s">
        <v>89</v>
      </c>
      <c r="AW360" s="13" t="s">
        <v>36</v>
      </c>
      <c r="AX360" s="13" t="s">
        <v>80</v>
      </c>
      <c r="AY360" s="168" t="s">
        <v>248</v>
      </c>
    </row>
    <row r="361" spans="2:65" s="13" customFormat="1">
      <c r="B361" s="167"/>
      <c r="D361" s="143" t="s">
        <v>1665</v>
      </c>
      <c r="E361" s="168" t="s">
        <v>1</v>
      </c>
      <c r="F361" s="169" t="s">
        <v>3016</v>
      </c>
      <c r="H361" s="170">
        <v>19.422000000000001</v>
      </c>
      <c r="I361" s="171"/>
      <c r="L361" s="167"/>
      <c r="M361" s="172"/>
      <c r="T361" s="173"/>
      <c r="AT361" s="168" t="s">
        <v>1665</v>
      </c>
      <c r="AU361" s="168" t="s">
        <v>89</v>
      </c>
      <c r="AV361" s="13" t="s">
        <v>89</v>
      </c>
      <c r="AW361" s="13" t="s">
        <v>36</v>
      </c>
      <c r="AX361" s="13" t="s">
        <v>80</v>
      </c>
      <c r="AY361" s="168" t="s">
        <v>248</v>
      </c>
    </row>
    <row r="362" spans="2:65" s="12" customFormat="1">
      <c r="B362" s="161"/>
      <c r="D362" s="143" t="s">
        <v>1665</v>
      </c>
      <c r="E362" s="162" t="s">
        <v>1</v>
      </c>
      <c r="F362" s="163" t="s">
        <v>2992</v>
      </c>
      <c r="H362" s="162" t="s">
        <v>1</v>
      </c>
      <c r="I362" s="164"/>
      <c r="L362" s="161"/>
      <c r="M362" s="165"/>
      <c r="T362" s="166"/>
      <c r="AT362" s="162" t="s">
        <v>1665</v>
      </c>
      <c r="AU362" s="162" t="s">
        <v>89</v>
      </c>
      <c r="AV362" s="12" t="s">
        <v>87</v>
      </c>
      <c r="AW362" s="12" t="s">
        <v>36</v>
      </c>
      <c r="AX362" s="12" t="s">
        <v>80</v>
      </c>
      <c r="AY362" s="162" t="s">
        <v>248</v>
      </c>
    </row>
    <row r="363" spans="2:65" s="13" customFormat="1">
      <c r="B363" s="167"/>
      <c r="D363" s="143" t="s">
        <v>1665</v>
      </c>
      <c r="E363" s="168" t="s">
        <v>1</v>
      </c>
      <c r="F363" s="169" t="s">
        <v>2993</v>
      </c>
      <c r="H363" s="170">
        <v>18.899999999999999</v>
      </c>
      <c r="I363" s="171"/>
      <c r="L363" s="167"/>
      <c r="M363" s="172"/>
      <c r="T363" s="173"/>
      <c r="AT363" s="168" t="s">
        <v>1665</v>
      </c>
      <c r="AU363" s="168" t="s">
        <v>89</v>
      </c>
      <c r="AV363" s="13" t="s">
        <v>89</v>
      </c>
      <c r="AW363" s="13" t="s">
        <v>36</v>
      </c>
      <c r="AX363" s="13" t="s">
        <v>80</v>
      </c>
      <c r="AY363" s="168" t="s">
        <v>248</v>
      </c>
    </row>
    <row r="364" spans="2:65" s="15" customFormat="1">
      <c r="B364" s="181"/>
      <c r="D364" s="143" t="s">
        <v>1665</v>
      </c>
      <c r="E364" s="182" t="s">
        <v>1</v>
      </c>
      <c r="F364" s="183" t="s">
        <v>1683</v>
      </c>
      <c r="H364" s="184">
        <v>79.674000000000007</v>
      </c>
      <c r="I364" s="185"/>
      <c r="L364" s="181"/>
      <c r="M364" s="186"/>
      <c r="T364" s="187"/>
      <c r="AT364" s="182" t="s">
        <v>1665</v>
      </c>
      <c r="AU364" s="182" t="s">
        <v>89</v>
      </c>
      <c r="AV364" s="15" t="s">
        <v>247</v>
      </c>
      <c r="AW364" s="15" t="s">
        <v>36</v>
      </c>
      <c r="AX364" s="15" t="s">
        <v>80</v>
      </c>
      <c r="AY364" s="182" t="s">
        <v>248</v>
      </c>
    </row>
    <row r="365" spans="2:65" s="12" customFormat="1">
      <c r="B365" s="161"/>
      <c r="D365" s="143" t="s">
        <v>1665</v>
      </c>
      <c r="E365" s="162" t="s">
        <v>1</v>
      </c>
      <c r="F365" s="163" t="s">
        <v>2991</v>
      </c>
      <c r="H365" s="162" t="s">
        <v>1</v>
      </c>
      <c r="I365" s="164"/>
      <c r="L365" s="161"/>
      <c r="M365" s="165"/>
      <c r="T365" s="166"/>
      <c r="AT365" s="162" t="s">
        <v>1665</v>
      </c>
      <c r="AU365" s="162" t="s">
        <v>89</v>
      </c>
      <c r="AV365" s="12" t="s">
        <v>87</v>
      </c>
      <c r="AW365" s="12" t="s">
        <v>36</v>
      </c>
      <c r="AX365" s="12" t="s">
        <v>80</v>
      </c>
      <c r="AY365" s="162" t="s">
        <v>248</v>
      </c>
    </row>
    <row r="366" spans="2:65" s="12" customFormat="1">
      <c r="B366" s="161"/>
      <c r="D366" s="143" t="s">
        <v>1665</v>
      </c>
      <c r="E366" s="162" t="s">
        <v>1</v>
      </c>
      <c r="F366" s="163" t="s">
        <v>3017</v>
      </c>
      <c r="H366" s="162" t="s">
        <v>1</v>
      </c>
      <c r="I366" s="164"/>
      <c r="L366" s="161"/>
      <c r="M366" s="165"/>
      <c r="T366" s="166"/>
      <c r="AT366" s="162" t="s">
        <v>1665</v>
      </c>
      <c r="AU366" s="162" t="s">
        <v>89</v>
      </c>
      <c r="AV366" s="12" t="s">
        <v>87</v>
      </c>
      <c r="AW366" s="12" t="s">
        <v>36</v>
      </c>
      <c r="AX366" s="12" t="s">
        <v>80</v>
      </c>
      <c r="AY366" s="162" t="s">
        <v>248</v>
      </c>
    </row>
    <row r="367" spans="2:65" s="13" customFormat="1">
      <c r="B367" s="167"/>
      <c r="D367" s="143" t="s">
        <v>1665</v>
      </c>
      <c r="E367" s="168" t="s">
        <v>1</v>
      </c>
      <c r="F367" s="169" t="s">
        <v>3018</v>
      </c>
      <c r="H367" s="170">
        <v>5.49</v>
      </c>
      <c r="I367" s="171"/>
      <c r="L367" s="167"/>
      <c r="M367" s="172"/>
      <c r="T367" s="173"/>
      <c r="AT367" s="168" t="s">
        <v>1665</v>
      </c>
      <c r="AU367" s="168" t="s">
        <v>89</v>
      </c>
      <c r="AV367" s="13" t="s">
        <v>89</v>
      </c>
      <c r="AW367" s="13" t="s">
        <v>36</v>
      </c>
      <c r="AX367" s="13" t="s">
        <v>80</v>
      </c>
      <c r="AY367" s="168" t="s">
        <v>248</v>
      </c>
    </row>
    <row r="368" spans="2:65" s="13" customFormat="1">
      <c r="B368" s="167"/>
      <c r="D368" s="143" t="s">
        <v>1665</v>
      </c>
      <c r="E368" s="168" t="s">
        <v>1</v>
      </c>
      <c r="F368" s="169" t="s">
        <v>3019</v>
      </c>
      <c r="H368" s="170">
        <v>5.49</v>
      </c>
      <c r="I368" s="171"/>
      <c r="L368" s="167"/>
      <c r="M368" s="172"/>
      <c r="T368" s="173"/>
      <c r="AT368" s="168" t="s">
        <v>1665</v>
      </c>
      <c r="AU368" s="168" t="s">
        <v>89</v>
      </c>
      <c r="AV368" s="13" t="s">
        <v>89</v>
      </c>
      <c r="AW368" s="13" t="s">
        <v>36</v>
      </c>
      <c r="AX368" s="13" t="s">
        <v>80</v>
      </c>
      <c r="AY368" s="168" t="s">
        <v>248</v>
      </c>
    </row>
    <row r="369" spans="2:65" s="13" customFormat="1">
      <c r="B369" s="167"/>
      <c r="D369" s="143" t="s">
        <v>1665</v>
      </c>
      <c r="E369" s="168" t="s">
        <v>1</v>
      </c>
      <c r="F369" s="169" t="s">
        <v>3020</v>
      </c>
      <c r="H369" s="170">
        <v>0.54</v>
      </c>
      <c r="I369" s="171"/>
      <c r="L369" s="167"/>
      <c r="M369" s="172"/>
      <c r="T369" s="173"/>
      <c r="AT369" s="168" t="s">
        <v>1665</v>
      </c>
      <c r="AU369" s="168" t="s">
        <v>89</v>
      </c>
      <c r="AV369" s="13" t="s">
        <v>89</v>
      </c>
      <c r="AW369" s="13" t="s">
        <v>36</v>
      </c>
      <c r="AX369" s="13" t="s">
        <v>80</v>
      </c>
      <c r="AY369" s="168" t="s">
        <v>248</v>
      </c>
    </row>
    <row r="370" spans="2:65" s="13" customFormat="1">
      <c r="B370" s="167"/>
      <c r="D370" s="143" t="s">
        <v>1665</v>
      </c>
      <c r="E370" s="168" t="s">
        <v>1</v>
      </c>
      <c r="F370" s="169" t="s">
        <v>3021</v>
      </c>
      <c r="H370" s="170">
        <v>4.68</v>
      </c>
      <c r="I370" s="171"/>
      <c r="L370" s="167"/>
      <c r="M370" s="172"/>
      <c r="T370" s="173"/>
      <c r="AT370" s="168" t="s">
        <v>1665</v>
      </c>
      <c r="AU370" s="168" t="s">
        <v>89</v>
      </c>
      <c r="AV370" s="13" t="s">
        <v>89</v>
      </c>
      <c r="AW370" s="13" t="s">
        <v>36</v>
      </c>
      <c r="AX370" s="13" t="s">
        <v>80</v>
      </c>
      <c r="AY370" s="168" t="s">
        <v>248</v>
      </c>
    </row>
    <row r="371" spans="2:65" s="15" customFormat="1">
      <c r="B371" s="181"/>
      <c r="D371" s="143" t="s">
        <v>1665</v>
      </c>
      <c r="E371" s="182" t="s">
        <v>1</v>
      </c>
      <c r="F371" s="183" t="s">
        <v>1683</v>
      </c>
      <c r="H371" s="184">
        <v>16.2</v>
      </c>
      <c r="I371" s="185"/>
      <c r="L371" s="181"/>
      <c r="M371" s="186"/>
      <c r="T371" s="187"/>
      <c r="AT371" s="182" t="s">
        <v>1665</v>
      </c>
      <c r="AU371" s="182" t="s">
        <v>89</v>
      </c>
      <c r="AV371" s="15" t="s">
        <v>247</v>
      </c>
      <c r="AW371" s="15" t="s">
        <v>36</v>
      </c>
      <c r="AX371" s="15" t="s">
        <v>80</v>
      </c>
      <c r="AY371" s="182" t="s">
        <v>248</v>
      </c>
    </row>
    <row r="372" spans="2:65" s="12" customFormat="1">
      <c r="B372" s="161"/>
      <c r="D372" s="143" t="s">
        <v>1665</v>
      </c>
      <c r="E372" s="162" t="s">
        <v>1</v>
      </c>
      <c r="F372" s="163" t="s">
        <v>2859</v>
      </c>
      <c r="H372" s="162" t="s">
        <v>1</v>
      </c>
      <c r="I372" s="164"/>
      <c r="L372" s="161"/>
      <c r="M372" s="165"/>
      <c r="T372" s="166"/>
      <c r="AT372" s="162" t="s">
        <v>1665</v>
      </c>
      <c r="AU372" s="162" t="s">
        <v>89</v>
      </c>
      <c r="AV372" s="12" t="s">
        <v>87</v>
      </c>
      <c r="AW372" s="12" t="s">
        <v>36</v>
      </c>
      <c r="AX372" s="12" t="s">
        <v>80</v>
      </c>
      <c r="AY372" s="162" t="s">
        <v>248</v>
      </c>
    </row>
    <row r="373" spans="2:65" s="13" customFormat="1" ht="22.5">
      <c r="B373" s="167"/>
      <c r="D373" s="143" t="s">
        <v>1665</v>
      </c>
      <c r="E373" s="168" t="s">
        <v>1</v>
      </c>
      <c r="F373" s="169" t="s">
        <v>3022</v>
      </c>
      <c r="H373" s="170">
        <v>49.405000000000001</v>
      </c>
      <c r="I373" s="171"/>
      <c r="L373" s="167"/>
      <c r="M373" s="172"/>
      <c r="T373" s="173"/>
      <c r="AT373" s="168" t="s">
        <v>1665</v>
      </c>
      <c r="AU373" s="168" t="s">
        <v>89</v>
      </c>
      <c r="AV373" s="13" t="s">
        <v>89</v>
      </c>
      <c r="AW373" s="13" t="s">
        <v>36</v>
      </c>
      <c r="AX373" s="13" t="s">
        <v>80</v>
      </c>
      <c r="AY373" s="168" t="s">
        <v>248</v>
      </c>
    </row>
    <row r="374" spans="2:65" s="15" customFormat="1">
      <c r="B374" s="181"/>
      <c r="D374" s="143" t="s">
        <v>1665</v>
      </c>
      <c r="E374" s="182" t="s">
        <v>1</v>
      </c>
      <c r="F374" s="183" t="s">
        <v>1683</v>
      </c>
      <c r="H374" s="184">
        <v>49.405000000000001</v>
      </c>
      <c r="I374" s="185"/>
      <c r="L374" s="181"/>
      <c r="M374" s="186"/>
      <c r="T374" s="187"/>
      <c r="AT374" s="182" t="s">
        <v>1665</v>
      </c>
      <c r="AU374" s="182" t="s">
        <v>89</v>
      </c>
      <c r="AV374" s="15" t="s">
        <v>247</v>
      </c>
      <c r="AW374" s="15" t="s">
        <v>36</v>
      </c>
      <c r="AX374" s="15" t="s">
        <v>80</v>
      </c>
      <c r="AY374" s="182" t="s">
        <v>248</v>
      </c>
    </row>
    <row r="375" spans="2:65" s="14" customFormat="1">
      <c r="B375" s="174"/>
      <c r="D375" s="143" t="s">
        <v>1665</v>
      </c>
      <c r="E375" s="175" t="s">
        <v>1</v>
      </c>
      <c r="F375" s="176" t="s">
        <v>1668</v>
      </c>
      <c r="H375" s="177">
        <v>145.279</v>
      </c>
      <c r="I375" s="178"/>
      <c r="L375" s="174"/>
      <c r="M375" s="179"/>
      <c r="T375" s="180"/>
      <c r="AT375" s="175" t="s">
        <v>1665</v>
      </c>
      <c r="AU375" s="175" t="s">
        <v>89</v>
      </c>
      <c r="AV375" s="14" t="s">
        <v>264</v>
      </c>
      <c r="AW375" s="14" t="s">
        <v>36</v>
      </c>
      <c r="AX375" s="14" t="s">
        <v>87</v>
      </c>
      <c r="AY375" s="175" t="s">
        <v>248</v>
      </c>
    </row>
    <row r="376" spans="2:65" s="1" customFormat="1" ht="16.5" customHeight="1">
      <c r="B376" s="32"/>
      <c r="C376" s="130" t="s">
        <v>449</v>
      </c>
      <c r="D376" s="130" t="s">
        <v>249</v>
      </c>
      <c r="E376" s="131" t="s">
        <v>1779</v>
      </c>
      <c r="F376" s="132" t="s">
        <v>1780</v>
      </c>
      <c r="G376" s="133" t="s">
        <v>1662</v>
      </c>
      <c r="H376" s="134">
        <v>470.767</v>
      </c>
      <c r="I376" s="135"/>
      <c r="J376" s="136">
        <f>ROUND(I376*H376,2)</f>
        <v>0</v>
      </c>
      <c r="K376" s="132" t="s">
        <v>1663</v>
      </c>
      <c r="L376" s="32"/>
      <c r="M376" s="137" t="s">
        <v>1</v>
      </c>
      <c r="N376" s="138" t="s">
        <v>45</v>
      </c>
      <c r="P376" s="139">
        <f>O376*H376</f>
        <v>0</v>
      </c>
      <c r="Q376" s="139">
        <v>2.5999999999999998E-4</v>
      </c>
      <c r="R376" s="139">
        <f>Q376*H376</f>
        <v>0.12239941999999999</v>
      </c>
      <c r="S376" s="139">
        <v>0</v>
      </c>
      <c r="T376" s="140">
        <f>S376*H376</f>
        <v>0</v>
      </c>
      <c r="AR376" s="141" t="s">
        <v>264</v>
      </c>
      <c r="AT376" s="141" t="s">
        <v>249</v>
      </c>
      <c r="AU376" s="141" t="s">
        <v>89</v>
      </c>
      <c r="AY376" s="17" t="s">
        <v>248</v>
      </c>
      <c r="BE376" s="142">
        <f>IF(N376="základní",J376,0)</f>
        <v>0</v>
      </c>
      <c r="BF376" s="142">
        <f>IF(N376="snížená",J376,0)</f>
        <v>0</v>
      </c>
      <c r="BG376" s="142">
        <f>IF(N376="zákl. přenesená",J376,0)</f>
        <v>0</v>
      </c>
      <c r="BH376" s="142">
        <f>IF(N376="sníž. přenesená",J376,0)</f>
        <v>0</v>
      </c>
      <c r="BI376" s="142">
        <f>IF(N376="nulová",J376,0)</f>
        <v>0</v>
      </c>
      <c r="BJ376" s="17" t="s">
        <v>87</v>
      </c>
      <c r="BK376" s="142">
        <f>ROUND(I376*H376,2)</f>
        <v>0</v>
      </c>
      <c r="BL376" s="17" t="s">
        <v>264</v>
      </c>
      <c r="BM376" s="141" t="s">
        <v>3023</v>
      </c>
    </row>
    <row r="377" spans="2:65" s="12" customFormat="1" ht="22.5">
      <c r="B377" s="161"/>
      <c r="D377" s="143" t="s">
        <v>1665</v>
      </c>
      <c r="E377" s="162" t="s">
        <v>1</v>
      </c>
      <c r="F377" s="163" t="s">
        <v>3011</v>
      </c>
      <c r="H377" s="162" t="s">
        <v>1</v>
      </c>
      <c r="I377" s="164"/>
      <c r="L377" s="161"/>
      <c r="M377" s="165"/>
      <c r="T377" s="166"/>
      <c r="AT377" s="162" t="s">
        <v>1665</v>
      </c>
      <c r="AU377" s="162" t="s">
        <v>89</v>
      </c>
      <c r="AV377" s="12" t="s">
        <v>87</v>
      </c>
      <c r="AW377" s="12" t="s">
        <v>36</v>
      </c>
      <c r="AX377" s="12" t="s">
        <v>80</v>
      </c>
      <c r="AY377" s="162" t="s">
        <v>248</v>
      </c>
    </row>
    <row r="378" spans="2:65" s="12" customFormat="1">
      <c r="B378" s="161"/>
      <c r="D378" s="143" t="s">
        <v>1665</v>
      </c>
      <c r="E378" s="162" t="s">
        <v>1</v>
      </c>
      <c r="F378" s="163" t="s">
        <v>2991</v>
      </c>
      <c r="H378" s="162" t="s">
        <v>1</v>
      </c>
      <c r="I378" s="164"/>
      <c r="L378" s="161"/>
      <c r="M378" s="165"/>
      <c r="T378" s="166"/>
      <c r="AT378" s="162" t="s">
        <v>1665</v>
      </c>
      <c r="AU378" s="162" t="s">
        <v>89</v>
      </c>
      <c r="AV378" s="12" t="s">
        <v>87</v>
      </c>
      <c r="AW378" s="12" t="s">
        <v>36</v>
      </c>
      <c r="AX378" s="12" t="s">
        <v>80</v>
      </c>
      <c r="AY378" s="162" t="s">
        <v>248</v>
      </c>
    </row>
    <row r="379" spans="2:65" s="12" customFormat="1">
      <c r="B379" s="161"/>
      <c r="D379" s="143" t="s">
        <v>1665</v>
      </c>
      <c r="E379" s="162" t="s">
        <v>1</v>
      </c>
      <c r="F379" s="163" t="s">
        <v>1782</v>
      </c>
      <c r="H379" s="162" t="s">
        <v>1</v>
      </c>
      <c r="I379" s="164"/>
      <c r="L379" s="161"/>
      <c r="M379" s="165"/>
      <c r="T379" s="166"/>
      <c r="AT379" s="162" t="s">
        <v>1665</v>
      </c>
      <c r="AU379" s="162" t="s">
        <v>89</v>
      </c>
      <c r="AV379" s="12" t="s">
        <v>87</v>
      </c>
      <c r="AW379" s="12" t="s">
        <v>36</v>
      </c>
      <c r="AX379" s="12" t="s">
        <v>80</v>
      </c>
      <c r="AY379" s="162" t="s">
        <v>248</v>
      </c>
    </row>
    <row r="380" spans="2:65" s="12" customFormat="1">
      <c r="B380" s="161"/>
      <c r="D380" s="143" t="s">
        <v>1665</v>
      </c>
      <c r="E380" s="162" t="s">
        <v>1</v>
      </c>
      <c r="F380" s="163" t="s">
        <v>1769</v>
      </c>
      <c r="H380" s="162" t="s">
        <v>1</v>
      </c>
      <c r="I380" s="164"/>
      <c r="L380" s="161"/>
      <c r="M380" s="165"/>
      <c r="T380" s="166"/>
      <c r="AT380" s="162" t="s">
        <v>1665</v>
      </c>
      <c r="AU380" s="162" t="s">
        <v>89</v>
      </c>
      <c r="AV380" s="12" t="s">
        <v>87</v>
      </c>
      <c r="AW380" s="12" t="s">
        <v>36</v>
      </c>
      <c r="AX380" s="12" t="s">
        <v>80</v>
      </c>
      <c r="AY380" s="162" t="s">
        <v>248</v>
      </c>
    </row>
    <row r="381" spans="2:65" s="13" customFormat="1">
      <c r="B381" s="167"/>
      <c r="D381" s="143" t="s">
        <v>1665</v>
      </c>
      <c r="E381" s="168" t="s">
        <v>1</v>
      </c>
      <c r="F381" s="169" t="s">
        <v>3024</v>
      </c>
      <c r="H381" s="170">
        <v>104.901</v>
      </c>
      <c r="I381" s="171"/>
      <c r="L381" s="167"/>
      <c r="M381" s="172"/>
      <c r="T381" s="173"/>
      <c r="AT381" s="168" t="s">
        <v>1665</v>
      </c>
      <c r="AU381" s="168" t="s">
        <v>89</v>
      </c>
      <c r="AV381" s="13" t="s">
        <v>89</v>
      </c>
      <c r="AW381" s="13" t="s">
        <v>36</v>
      </c>
      <c r="AX381" s="13" t="s">
        <v>80</v>
      </c>
      <c r="AY381" s="168" t="s">
        <v>248</v>
      </c>
    </row>
    <row r="382" spans="2:65" s="13" customFormat="1">
      <c r="B382" s="167"/>
      <c r="D382" s="143" t="s">
        <v>1665</v>
      </c>
      <c r="E382" s="168" t="s">
        <v>1</v>
      </c>
      <c r="F382" s="169" t="s">
        <v>3025</v>
      </c>
      <c r="H382" s="170">
        <v>130.46100000000001</v>
      </c>
      <c r="I382" s="171"/>
      <c r="L382" s="167"/>
      <c r="M382" s="172"/>
      <c r="T382" s="173"/>
      <c r="AT382" s="168" t="s">
        <v>1665</v>
      </c>
      <c r="AU382" s="168" t="s">
        <v>89</v>
      </c>
      <c r="AV382" s="13" t="s">
        <v>89</v>
      </c>
      <c r="AW382" s="13" t="s">
        <v>36</v>
      </c>
      <c r="AX382" s="13" t="s">
        <v>80</v>
      </c>
      <c r="AY382" s="168" t="s">
        <v>248</v>
      </c>
    </row>
    <row r="383" spans="2:65" s="13" customFormat="1">
      <c r="B383" s="167"/>
      <c r="D383" s="143" t="s">
        <v>1665</v>
      </c>
      <c r="E383" s="168" t="s">
        <v>1</v>
      </c>
      <c r="F383" s="169" t="s">
        <v>3026</v>
      </c>
      <c r="H383" s="170">
        <v>40.32</v>
      </c>
      <c r="I383" s="171"/>
      <c r="L383" s="167"/>
      <c r="M383" s="172"/>
      <c r="T383" s="173"/>
      <c r="AT383" s="168" t="s">
        <v>1665</v>
      </c>
      <c r="AU383" s="168" t="s">
        <v>89</v>
      </c>
      <c r="AV383" s="13" t="s">
        <v>89</v>
      </c>
      <c r="AW383" s="13" t="s">
        <v>36</v>
      </c>
      <c r="AX383" s="13" t="s">
        <v>80</v>
      </c>
      <c r="AY383" s="168" t="s">
        <v>248</v>
      </c>
    </row>
    <row r="384" spans="2:65" s="13" customFormat="1">
      <c r="B384" s="167"/>
      <c r="D384" s="143" t="s">
        <v>1665</v>
      </c>
      <c r="E384" s="168" t="s">
        <v>1</v>
      </c>
      <c r="F384" s="169" t="s">
        <v>3027</v>
      </c>
      <c r="H384" s="170">
        <v>129.47999999999999</v>
      </c>
      <c r="I384" s="171"/>
      <c r="L384" s="167"/>
      <c r="M384" s="172"/>
      <c r="T384" s="173"/>
      <c r="AT384" s="168" t="s">
        <v>1665</v>
      </c>
      <c r="AU384" s="168" t="s">
        <v>89</v>
      </c>
      <c r="AV384" s="13" t="s">
        <v>89</v>
      </c>
      <c r="AW384" s="13" t="s">
        <v>36</v>
      </c>
      <c r="AX384" s="13" t="s">
        <v>80</v>
      </c>
      <c r="AY384" s="168" t="s">
        <v>248</v>
      </c>
    </row>
    <row r="385" spans="2:65" s="15" customFormat="1">
      <c r="B385" s="181"/>
      <c r="D385" s="143" t="s">
        <v>1665</v>
      </c>
      <c r="E385" s="182" t="s">
        <v>1</v>
      </c>
      <c r="F385" s="183" t="s">
        <v>1683</v>
      </c>
      <c r="H385" s="184">
        <v>405.16199999999998</v>
      </c>
      <c r="I385" s="185"/>
      <c r="L385" s="181"/>
      <c r="M385" s="186"/>
      <c r="T385" s="187"/>
      <c r="AT385" s="182" t="s">
        <v>1665</v>
      </c>
      <c r="AU385" s="182" t="s">
        <v>89</v>
      </c>
      <c r="AV385" s="15" t="s">
        <v>247</v>
      </c>
      <c r="AW385" s="15" t="s">
        <v>36</v>
      </c>
      <c r="AX385" s="15" t="s">
        <v>80</v>
      </c>
      <c r="AY385" s="182" t="s">
        <v>248</v>
      </c>
    </row>
    <row r="386" spans="2:65" s="12" customFormat="1">
      <c r="B386" s="161"/>
      <c r="D386" s="143" t="s">
        <v>1665</v>
      </c>
      <c r="E386" s="162" t="s">
        <v>1</v>
      </c>
      <c r="F386" s="163" t="s">
        <v>2991</v>
      </c>
      <c r="H386" s="162" t="s">
        <v>1</v>
      </c>
      <c r="I386" s="164"/>
      <c r="L386" s="161"/>
      <c r="M386" s="165"/>
      <c r="T386" s="166"/>
      <c r="AT386" s="162" t="s">
        <v>1665</v>
      </c>
      <c r="AU386" s="162" t="s">
        <v>89</v>
      </c>
      <c r="AV386" s="12" t="s">
        <v>87</v>
      </c>
      <c r="AW386" s="12" t="s">
        <v>36</v>
      </c>
      <c r="AX386" s="12" t="s">
        <v>80</v>
      </c>
      <c r="AY386" s="162" t="s">
        <v>248</v>
      </c>
    </row>
    <row r="387" spans="2:65" s="12" customFormat="1">
      <c r="B387" s="161"/>
      <c r="D387" s="143" t="s">
        <v>1665</v>
      </c>
      <c r="E387" s="162" t="s">
        <v>1</v>
      </c>
      <c r="F387" s="163" t="s">
        <v>3028</v>
      </c>
      <c r="H387" s="162" t="s">
        <v>1</v>
      </c>
      <c r="I387" s="164"/>
      <c r="L387" s="161"/>
      <c r="M387" s="165"/>
      <c r="T387" s="166"/>
      <c r="AT387" s="162" t="s">
        <v>1665</v>
      </c>
      <c r="AU387" s="162" t="s">
        <v>89</v>
      </c>
      <c r="AV387" s="12" t="s">
        <v>87</v>
      </c>
      <c r="AW387" s="12" t="s">
        <v>36</v>
      </c>
      <c r="AX387" s="12" t="s">
        <v>80</v>
      </c>
      <c r="AY387" s="162" t="s">
        <v>248</v>
      </c>
    </row>
    <row r="388" spans="2:65" s="12" customFormat="1">
      <c r="B388" s="161"/>
      <c r="D388" s="143" t="s">
        <v>1665</v>
      </c>
      <c r="E388" s="162" t="s">
        <v>1</v>
      </c>
      <c r="F388" s="163" t="s">
        <v>3017</v>
      </c>
      <c r="H388" s="162" t="s">
        <v>1</v>
      </c>
      <c r="I388" s="164"/>
      <c r="L388" s="161"/>
      <c r="M388" s="165"/>
      <c r="T388" s="166"/>
      <c r="AT388" s="162" t="s">
        <v>1665</v>
      </c>
      <c r="AU388" s="162" t="s">
        <v>89</v>
      </c>
      <c r="AV388" s="12" t="s">
        <v>87</v>
      </c>
      <c r="AW388" s="12" t="s">
        <v>36</v>
      </c>
      <c r="AX388" s="12" t="s">
        <v>80</v>
      </c>
      <c r="AY388" s="162" t="s">
        <v>248</v>
      </c>
    </row>
    <row r="389" spans="2:65" s="13" customFormat="1">
      <c r="B389" s="167"/>
      <c r="D389" s="143" t="s">
        <v>1665</v>
      </c>
      <c r="E389" s="168" t="s">
        <v>1</v>
      </c>
      <c r="F389" s="169" t="s">
        <v>3018</v>
      </c>
      <c r="H389" s="170">
        <v>5.49</v>
      </c>
      <c r="I389" s="171"/>
      <c r="L389" s="167"/>
      <c r="M389" s="172"/>
      <c r="T389" s="173"/>
      <c r="AT389" s="168" t="s">
        <v>1665</v>
      </c>
      <c r="AU389" s="168" t="s">
        <v>89</v>
      </c>
      <c r="AV389" s="13" t="s">
        <v>89</v>
      </c>
      <c r="AW389" s="13" t="s">
        <v>36</v>
      </c>
      <c r="AX389" s="13" t="s">
        <v>80</v>
      </c>
      <c r="AY389" s="168" t="s">
        <v>248</v>
      </c>
    </row>
    <row r="390" spans="2:65" s="13" customFormat="1">
      <c r="B390" s="167"/>
      <c r="D390" s="143" t="s">
        <v>1665</v>
      </c>
      <c r="E390" s="168" t="s">
        <v>1</v>
      </c>
      <c r="F390" s="169" t="s">
        <v>3019</v>
      </c>
      <c r="H390" s="170">
        <v>5.49</v>
      </c>
      <c r="I390" s="171"/>
      <c r="L390" s="167"/>
      <c r="M390" s="172"/>
      <c r="T390" s="173"/>
      <c r="AT390" s="168" t="s">
        <v>1665</v>
      </c>
      <c r="AU390" s="168" t="s">
        <v>89</v>
      </c>
      <c r="AV390" s="13" t="s">
        <v>89</v>
      </c>
      <c r="AW390" s="13" t="s">
        <v>36</v>
      </c>
      <c r="AX390" s="13" t="s">
        <v>80</v>
      </c>
      <c r="AY390" s="168" t="s">
        <v>248</v>
      </c>
    </row>
    <row r="391" spans="2:65" s="13" customFormat="1">
      <c r="B391" s="167"/>
      <c r="D391" s="143" t="s">
        <v>1665</v>
      </c>
      <c r="E391" s="168" t="s">
        <v>1</v>
      </c>
      <c r="F391" s="169" t="s">
        <v>3020</v>
      </c>
      <c r="H391" s="170">
        <v>0.54</v>
      </c>
      <c r="I391" s="171"/>
      <c r="L391" s="167"/>
      <c r="M391" s="172"/>
      <c r="T391" s="173"/>
      <c r="AT391" s="168" t="s">
        <v>1665</v>
      </c>
      <c r="AU391" s="168" t="s">
        <v>89</v>
      </c>
      <c r="AV391" s="13" t="s">
        <v>89</v>
      </c>
      <c r="AW391" s="13" t="s">
        <v>36</v>
      </c>
      <c r="AX391" s="13" t="s">
        <v>80</v>
      </c>
      <c r="AY391" s="168" t="s">
        <v>248</v>
      </c>
    </row>
    <row r="392" spans="2:65" s="13" customFormat="1">
      <c r="B392" s="167"/>
      <c r="D392" s="143" t="s">
        <v>1665</v>
      </c>
      <c r="E392" s="168" t="s">
        <v>1</v>
      </c>
      <c r="F392" s="169" t="s">
        <v>3021</v>
      </c>
      <c r="H392" s="170">
        <v>4.68</v>
      </c>
      <c r="I392" s="171"/>
      <c r="L392" s="167"/>
      <c r="M392" s="172"/>
      <c r="T392" s="173"/>
      <c r="AT392" s="168" t="s">
        <v>1665</v>
      </c>
      <c r="AU392" s="168" t="s">
        <v>89</v>
      </c>
      <c r="AV392" s="13" t="s">
        <v>89</v>
      </c>
      <c r="AW392" s="13" t="s">
        <v>36</v>
      </c>
      <c r="AX392" s="13" t="s">
        <v>80</v>
      </c>
      <c r="AY392" s="168" t="s">
        <v>248</v>
      </c>
    </row>
    <row r="393" spans="2:65" s="15" customFormat="1">
      <c r="B393" s="181"/>
      <c r="D393" s="143" t="s">
        <v>1665</v>
      </c>
      <c r="E393" s="182" t="s">
        <v>1</v>
      </c>
      <c r="F393" s="183" t="s">
        <v>1683</v>
      </c>
      <c r="H393" s="184">
        <v>16.2</v>
      </c>
      <c r="I393" s="185"/>
      <c r="L393" s="181"/>
      <c r="M393" s="186"/>
      <c r="T393" s="187"/>
      <c r="AT393" s="182" t="s">
        <v>1665</v>
      </c>
      <c r="AU393" s="182" t="s">
        <v>89</v>
      </c>
      <c r="AV393" s="15" t="s">
        <v>247</v>
      </c>
      <c r="AW393" s="15" t="s">
        <v>36</v>
      </c>
      <c r="AX393" s="15" t="s">
        <v>80</v>
      </c>
      <c r="AY393" s="182" t="s">
        <v>248</v>
      </c>
    </row>
    <row r="394" spans="2:65" s="12" customFormat="1">
      <c r="B394" s="161"/>
      <c r="D394" s="143" t="s">
        <v>1665</v>
      </c>
      <c r="E394" s="162" t="s">
        <v>1</v>
      </c>
      <c r="F394" s="163" t="s">
        <v>2859</v>
      </c>
      <c r="H394" s="162" t="s">
        <v>1</v>
      </c>
      <c r="I394" s="164"/>
      <c r="L394" s="161"/>
      <c r="M394" s="165"/>
      <c r="T394" s="166"/>
      <c r="AT394" s="162" t="s">
        <v>1665</v>
      </c>
      <c r="AU394" s="162" t="s">
        <v>89</v>
      </c>
      <c r="AV394" s="12" t="s">
        <v>87</v>
      </c>
      <c r="AW394" s="12" t="s">
        <v>36</v>
      </c>
      <c r="AX394" s="12" t="s">
        <v>80</v>
      </c>
      <c r="AY394" s="162" t="s">
        <v>248</v>
      </c>
    </row>
    <row r="395" spans="2:65" s="13" customFormat="1" ht="22.5">
      <c r="B395" s="167"/>
      <c r="D395" s="143" t="s">
        <v>1665</v>
      </c>
      <c r="E395" s="168" t="s">
        <v>1</v>
      </c>
      <c r="F395" s="169" t="s">
        <v>3022</v>
      </c>
      <c r="H395" s="170">
        <v>49.405000000000001</v>
      </c>
      <c r="I395" s="171"/>
      <c r="L395" s="167"/>
      <c r="M395" s="172"/>
      <c r="T395" s="173"/>
      <c r="AT395" s="168" t="s">
        <v>1665</v>
      </c>
      <c r="AU395" s="168" t="s">
        <v>89</v>
      </c>
      <c r="AV395" s="13" t="s">
        <v>89</v>
      </c>
      <c r="AW395" s="13" t="s">
        <v>36</v>
      </c>
      <c r="AX395" s="13" t="s">
        <v>80</v>
      </c>
      <c r="AY395" s="168" t="s">
        <v>248</v>
      </c>
    </row>
    <row r="396" spans="2:65" s="15" customFormat="1">
      <c r="B396" s="181"/>
      <c r="D396" s="143" t="s">
        <v>1665</v>
      </c>
      <c r="E396" s="182" t="s">
        <v>1</v>
      </c>
      <c r="F396" s="183" t="s">
        <v>1683</v>
      </c>
      <c r="H396" s="184">
        <v>49.405000000000001</v>
      </c>
      <c r="I396" s="185"/>
      <c r="L396" s="181"/>
      <c r="M396" s="186"/>
      <c r="T396" s="187"/>
      <c r="AT396" s="182" t="s">
        <v>1665</v>
      </c>
      <c r="AU396" s="182" t="s">
        <v>89</v>
      </c>
      <c r="AV396" s="15" t="s">
        <v>247</v>
      </c>
      <c r="AW396" s="15" t="s">
        <v>36</v>
      </c>
      <c r="AX396" s="15" t="s">
        <v>80</v>
      </c>
      <c r="AY396" s="182" t="s">
        <v>248</v>
      </c>
    </row>
    <row r="397" spans="2:65" s="14" customFormat="1">
      <c r="B397" s="174"/>
      <c r="D397" s="143" t="s">
        <v>1665</v>
      </c>
      <c r="E397" s="175" t="s">
        <v>1</v>
      </c>
      <c r="F397" s="176" t="s">
        <v>1668</v>
      </c>
      <c r="H397" s="177">
        <v>470.767</v>
      </c>
      <c r="I397" s="178"/>
      <c r="L397" s="174"/>
      <c r="M397" s="179"/>
      <c r="T397" s="180"/>
      <c r="AT397" s="175" t="s">
        <v>1665</v>
      </c>
      <c r="AU397" s="175" t="s">
        <v>89</v>
      </c>
      <c r="AV397" s="14" t="s">
        <v>264</v>
      </c>
      <c r="AW397" s="14" t="s">
        <v>36</v>
      </c>
      <c r="AX397" s="14" t="s">
        <v>87</v>
      </c>
      <c r="AY397" s="175" t="s">
        <v>248</v>
      </c>
    </row>
    <row r="398" spans="2:65" s="1" customFormat="1" ht="24.2" customHeight="1">
      <c r="B398" s="32"/>
      <c r="C398" s="130" t="s">
        <v>453</v>
      </c>
      <c r="D398" s="130" t="s">
        <v>249</v>
      </c>
      <c r="E398" s="131" t="s">
        <v>1783</v>
      </c>
      <c r="F398" s="132" t="s">
        <v>1784</v>
      </c>
      <c r="G398" s="133" t="s">
        <v>1662</v>
      </c>
      <c r="H398" s="134">
        <v>19.605</v>
      </c>
      <c r="I398" s="135"/>
      <c r="J398" s="136">
        <f>ROUND(I398*H398,2)</f>
        <v>0</v>
      </c>
      <c r="K398" s="132" t="s">
        <v>1</v>
      </c>
      <c r="L398" s="32"/>
      <c r="M398" s="137" t="s">
        <v>1</v>
      </c>
      <c r="N398" s="138" t="s">
        <v>45</v>
      </c>
      <c r="P398" s="139">
        <f>O398*H398</f>
        <v>0</v>
      </c>
      <c r="Q398" s="139">
        <v>0</v>
      </c>
      <c r="R398" s="139">
        <f>Q398*H398</f>
        <v>0</v>
      </c>
      <c r="S398" s="139">
        <v>0</v>
      </c>
      <c r="T398" s="140">
        <f>S398*H398</f>
        <v>0</v>
      </c>
      <c r="AR398" s="141" t="s">
        <v>264</v>
      </c>
      <c r="AT398" s="141" t="s">
        <v>249</v>
      </c>
      <c r="AU398" s="141" t="s">
        <v>89</v>
      </c>
      <c r="AY398" s="17" t="s">
        <v>248</v>
      </c>
      <c r="BE398" s="142">
        <f>IF(N398="základní",J398,0)</f>
        <v>0</v>
      </c>
      <c r="BF398" s="142">
        <f>IF(N398="snížená",J398,0)</f>
        <v>0</v>
      </c>
      <c r="BG398" s="142">
        <f>IF(N398="zákl. přenesená",J398,0)</f>
        <v>0</v>
      </c>
      <c r="BH398" s="142">
        <f>IF(N398="sníž. přenesená",J398,0)</f>
        <v>0</v>
      </c>
      <c r="BI398" s="142">
        <f>IF(N398="nulová",J398,0)</f>
        <v>0</v>
      </c>
      <c r="BJ398" s="17" t="s">
        <v>87</v>
      </c>
      <c r="BK398" s="142">
        <f>ROUND(I398*H398,2)</f>
        <v>0</v>
      </c>
      <c r="BL398" s="17" t="s">
        <v>264</v>
      </c>
      <c r="BM398" s="141" t="s">
        <v>3029</v>
      </c>
    </row>
    <row r="399" spans="2:65" s="12" customFormat="1" ht="22.5">
      <c r="B399" s="161"/>
      <c r="D399" s="143" t="s">
        <v>1665</v>
      </c>
      <c r="E399" s="162" t="s">
        <v>1</v>
      </c>
      <c r="F399" s="163" t="s">
        <v>3011</v>
      </c>
      <c r="H399" s="162" t="s">
        <v>1</v>
      </c>
      <c r="I399" s="164"/>
      <c r="L399" s="161"/>
      <c r="M399" s="165"/>
      <c r="T399" s="166"/>
      <c r="AT399" s="162" t="s">
        <v>1665</v>
      </c>
      <c r="AU399" s="162" t="s">
        <v>89</v>
      </c>
      <c r="AV399" s="12" t="s">
        <v>87</v>
      </c>
      <c r="AW399" s="12" t="s">
        <v>36</v>
      </c>
      <c r="AX399" s="12" t="s">
        <v>80</v>
      </c>
      <c r="AY399" s="162" t="s">
        <v>248</v>
      </c>
    </row>
    <row r="400" spans="2:65" s="12" customFormat="1">
      <c r="B400" s="161"/>
      <c r="D400" s="143" t="s">
        <v>1665</v>
      </c>
      <c r="E400" s="162" t="s">
        <v>1</v>
      </c>
      <c r="F400" s="163" t="s">
        <v>2991</v>
      </c>
      <c r="H400" s="162" t="s">
        <v>1</v>
      </c>
      <c r="I400" s="164"/>
      <c r="L400" s="161"/>
      <c r="M400" s="165"/>
      <c r="T400" s="166"/>
      <c r="AT400" s="162" t="s">
        <v>1665</v>
      </c>
      <c r="AU400" s="162" t="s">
        <v>89</v>
      </c>
      <c r="AV400" s="12" t="s">
        <v>87</v>
      </c>
      <c r="AW400" s="12" t="s">
        <v>36</v>
      </c>
      <c r="AX400" s="12" t="s">
        <v>80</v>
      </c>
      <c r="AY400" s="162" t="s">
        <v>248</v>
      </c>
    </row>
    <row r="401" spans="2:65" s="12" customFormat="1">
      <c r="B401" s="161"/>
      <c r="D401" s="143" t="s">
        <v>1665</v>
      </c>
      <c r="E401" s="162" t="s">
        <v>1</v>
      </c>
      <c r="F401" s="163" t="s">
        <v>3017</v>
      </c>
      <c r="H401" s="162" t="s">
        <v>1</v>
      </c>
      <c r="I401" s="164"/>
      <c r="L401" s="161"/>
      <c r="M401" s="165"/>
      <c r="T401" s="166"/>
      <c r="AT401" s="162" t="s">
        <v>1665</v>
      </c>
      <c r="AU401" s="162" t="s">
        <v>89</v>
      </c>
      <c r="AV401" s="12" t="s">
        <v>87</v>
      </c>
      <c r="AW401" s="12" t="s">
        <v>36</v>
      </c>
      <c r="AX401" s="12" t="s">
        <v>80</v>
      </c>
      <c r="AY401" s="162" t="s">
        <v>248</v>
      </c>
    </row>
    <row r="402" spans="2:65" s="13" customFormat="1">
      <c r="B402" s="167"/>
      <c r="D402" s="143" t="s">
        <v>1665</v>
      </c>
      <c r="E402" s="168" t="s">
        <v>1</v>
      </c>
      <c r="F402" s="169" t="s">
        <v>3018</v>
      </c>
      <c r="H402" s="170">
        <v>5.49</v>
      </c>
      <c r="I402" s="171"/>
      <c r="L402" s="167"/>
      <c r="M402" s="172"/>
      <c r="T402" s="173"/>
      <c r="AT402" s="168" t="s">
        <v>1665</v>
      </c>
      <c r="AU402" s="168" t="s">
        <v>89</v>
      </c>
      <c r="AV402" s="13" t="s">
        <v>89</v>
      </c>
      <c r="AW402" s="13" t="s">
        <v>36</v>
      </c>
      <c r="AX402" s="13" t="s">
        <v>80</v>
      </c>
      <c r="AY402" s="168" t="s">
        <v>248</v>
      </c>
    </row>
    <row r="403" spans="2:65" s="13" customFormat="1">
      <c r="B403" s="167"/>
      <c r="D403" s="143" t="s">
        <v>1665</v>
      </c>
      <c r="E403" s="168" t="s">
        <v>1</v>
      </c>
      <c r="F403" s="169" t="s">
        <v>3019</v>
      </c>
      <c r="H403" s="170">
        <v>5.49</v>
      </c>
      <c r="I403" s="171"/>
      <c r="L403" s="167"/>
      <c r="M403" s="172"/>
      <c r="T403" s="173"/>
      <c r="AT403" s="168" t="s">
        <v>1665</v>
      </c>
      <c r="AU403" s="168" t="s">
        <v>89</v>
      </c>
      <c r="AV403" s="13" t="s">
        <v>89</v>
      </c>
      <c r="AW403" s="13" t="s">
        <v>36</v>
      </c>
      <c r="AX403" s="13" t="s">
        <v>80</v>
      </c>
      <c r="AY403" s="168" t="s">
        <v>248</v>
      </c>
    </row>
    <row r="404" spans="2:65" s="13" customFormat="1">
      <c r="B404" s="167"/>
      <c r="D404" s="143" t="s">
        <v>1665</v>
      </c>
      <c r="E404" s="168" t="s">
        <v>1</v>
      </c>
      <c r="F404" s="169" t="s">
        <v>3020</v>
      </c>
      <c r="H404" s="170">
        <v>0.54</v>
      </c>
      <c r="I404" s="171"/>
      <c r="L404" s="167"/>
      <c r="M404" s="172"/>
      <c r="T404" s="173"/>
      <c r="AT404" s="168" t="s">
        <v>1665</v>
      </c>
      <c r="AU404" s="168" t="s">
        <v>89</v>
      </c>
      <c r="AV404" s="13" t="s">
        <v>89</v>
      </c>
      <c r="AW404" s="13" t="s">
        <v>36</v>
      </c>
      <c r="AX404" s="13" t="s">
        <v>80</v>
      </c>
      <c r="AY404" s="168" t="s">
        <v>248</v>
      </c>
    </row>
    <row r="405" spans="2:65" s="13" customFormat="1">
      <c r="B405" s="167"/>
      <c r="D405" s="143" t="s">
        <v>1665</v>
      </c>
      <c r="E405" s="168" t="s">
        <v>1</v>
      </c>
      <c r="F405" s="169" t="s">
        <v>3021</v>
      </c>
      <c r="H405" s="170">
        <v>4.68</v>
      </c>
      <c r="I405" s="171"/>
      <c r="L405" s="167"/>
      <c r="M405" s="172"/>
      <c r="T405" s="173"/>
      <c r="AT405" s="168" t="s">
        <v>1665</v>
      </c>
      <c r="AU405" s="168" t="s">
        <v>89</v>
      </c>
      <c r="AV405" s="13" t="s">
        <v>89</v>
      </c>
      <c r="AW405" s="13" t="s">
        <v>36</v>
      </c>
      <c r="AX405" s="13" t="s">
        <v>80</v>
      </c>
      <c r="AY405" s="168" t="s">
        <v>248</v>
      </c>
    </row>
    <row r="406" spans="2:65" s="15" customFormat="1">
      <c r="B406" s="181"/>
      <c r="D406" s="143" t="s">
        <v>1665</v>
      </c>
      <c r="E406" s="182" t="s">
        <v>1</v>
      </c>
      <c r="F406" s="183" t="s">
        <v>1683</v>
      </c>
      <c r="H406" s="184">
        <v>16.2</v>
      </c>
      <c r="I406" s="185"/>
      <c r="L406" s="181"/>
      <c r="M406" s="186"/>
      <c r="T406" s="187"/>
      <c r="AT406" s="182" t="s">
        <v>1665</v>
      </c>
      <c r="AU406" s="182" t="s">
        <v>89</v>
      </c>
      <c r="AV406" s="15" t="s">
        <v>247</v>
      </c>
      <c r="AW406" s="15" t="s">
        <v>36</v>
      </c>
      <c r="AX406" s="15" t="s">
        <v>80</v>
      </c>
      <c r="AY406" s="182" t="s">
        <v>248</v>
      </c>
    </row>
    <row r="407" spans="2:65" s="12" customFormat="1">
      <c r="B407" s="161"/>
      <c r="D407" s="143" t="s">
        <v>1665</v>
      </c>
      <c r="E407" s="162" t="s">
        <v>1</v>
      </c>
      <c r="F407" s="163" t="s">
        <v>2859</v>
      </c>
      <c r="H407" s="162" t="s">
        <v>1</v>
      </c>
      <c r="I407" s="164"/>
      <c r="L407" s="161"/>
      <c r="M407" s="165"/>
      <c r="T407" s="166"/>
      <c r="AT407" s="162" t="s">
        <v>1665</v>
      </c>
      <c r="AU407" s="162" t="s">
        <v>89</v>
      </c>
      <c r="AV407" s="12" t="s">
        <v>87</v>
      </c>
      <c r="AW407" s="12" t="s">
        <v>36</v>
      </c>
      <c r="AX407" s="12" t="s">
        <v>80</v>
      </c>
      <c r="AY407" s="162" t="s">
        <v>248</v>
      </c>
    </row>
    <row r="408" spans="2:65" s="13" customFormat="1">
      <c r="B408" s="167"/>
      <c r="D408" s="143" t="s">
        <v>1665</v>
      </c>
      <c r="E408" s="168" t="s">
        <v>1</v>
      </c>
      <c r="F408" s="169" t="s">
        <v>3030</v>
      </c>
      <c r="H408" s="170">
        <v>3.4049999999999998</v>
      </c>
      <c r="I408" s="171"/>
      <c r="L408" s="167"/>
      <c r="M408" s="172"/>
      <c r="T408" s="173"/>
      <c r="AT408" s="168" t="s">
        <v>1665</v>
      </c>
      <c r="AU408" s="168" t="s">
        <v>89</v>
      </c>
      <c r="AV408" s="13" t="s">
        <v>89</v>
      </c>
      <c r="AW408" s="13" t="s">
        <v>36</v>
      </c>
      <c r="AX408" s="13" t="s">
        <v>80</v>
      </c>
      <c r="AY408" s="168" t="s">
        <v>248</v>
      </c>
    </row>
    <row r="409" spans="2:65" s="15" customFormat="1">
      <c r="B409" s="181"/>
      <c r="D409" s="143" t="s">
        <v>1665</v>
      </c>
      <c r="E409" s="182" t="s">
        <v>1</v>
      </c>
      <c r="F409" s="183" t="s">
        <v>1683</v>
      </c>
      <c r="H409" s="184">
        <v>3.4049999999999998</v>
      </c>
      <c r="I409" s="185"/>
      <c r="L409" s="181"/>
      <c r="M409" s="186"/>
      <c r="T409" s="187"/>
      <c r="AT409" s="182" t="s">
        <v>1665</v>
      </c>
      <c r="AU409" s="182" t="s">
        <v>89</v>
      </c>
      <c r="AV409" s="15" t="s">
        <v>247</v>
      </c>
      <c r="AW409" s="15" t="s">
        <v>36</v>
      </c>
      <c r="AX409" s="15" t="s">
        <v>80</v>
      </c>
      <c r="AY409" s="182" t="s">
        <v>248</v>
      </c>
    </row>
    <row r="410" spans="2:65" s="14" customFormat="1">
      <c r="B410" s="174"/>
      <c r="D410" s="143" t="s">
        <v>1665</v>
      </c>
      <c r="E410" s="175" t="s">
        <v>1</v>
      </c>
      <c r="F410" s="176" t="s">
        <v>1668</v>
      </c>
      <c r="H410" s="177">
        <v>19.605</v>
      </c>
      <c r="I410" s="178"/>
      <c r="L410" s="174"/>
      <c r="M410" s="179"/>
      <c r="T410" s="180"/>
      <c r="AT410" s="175" t="s">
        <v>1665</v>
      </c>
      <c r="AU410" s="175" t="s">
        <v>89</v>
      </c>
      <c r="AV410" s="14" t="s">
        <v>264</v>
      </c>
      <c r="AW410" s="14" t="s">
        <v>36</v>
      </c>
      <c r="AX410" s="14" t="s">
        <v>87</v>
      </c>
      <c r="AY410" s="175" t="s">
        <v>248</v>
      </c>
    </row>
    <row r="411" spans="2:65" s="1" customFormat="1" ht="24.2" customHeight="1">
      <c r="B411" s="32"/>
      <c r="C411" s="130" t="s">
        <v>457</v>
      </c>
      <c r="D411" s="130" t="s">
        <v>249</v>
      </c>
      <c r="E411" s="131" t="s">
        <v>1786</v>
      </c>
      <c r="F411" s="132" t="s">
        <v>1787</v>
      </c>
      <c r="G411" s="133" t="s">
        <v>1662</v>
      </c>
      <c r="H411" s="134">
        <v>145.279</v>
      </c>
      <c r="I411" s="135"/>
      <c r="J411" s="136">
        <f>ROUND(I411*H411,2)</f>
        <v>0</v>
      </c>
      <c r="K411" s="132" t="s">
        <v>1663</v>
      </c>
      <c r="L411" s="32"/>
      <c r="M411" s="137" t="s">
        <v>1</v>
      </c>
      <c r="N411" s="138" t="s">
        <v>45</v>
      </c>
      <c r="P411" s="139">
        <f>O411*H411</f>
        <v>0</v>
      </c>
      <c r="Q411" s="139">
        <v>2.3630000000000002E-2</v>
      </c>
      <c r="R411" s="139">
        <f>Q411*H411</f>
        <v>3.4329427700000004</v>
      </c>
      <c r="S411" s="139">
        <v>0</v>
      </c>
      <c r="T411" s="140">
        <f>S411*H411</f>
        <v>0</v>
      </c>
      <c r="AR411" s="141" t="s">
        <v>264</v>
      </c>
      <c r="AT411" s="141" t="s">
        <v>249</v>
      </c>
      <c r="AU411" s="141" t="s">
        <v>89</v>
      </c>
      <c r="AY411" s="17" t="s">
        <v>248</v>
      </c>
      <c r="BE411" s="142">
        <f>IF(N411="základní",J411,0)</f>
        <v>0</v>
      </c>
      <c r="BF411" s="142">
        <f>IF(N411="snížená",J411,0)</f>
        <v>0</v>
      </c>
      <c r="BG411" s="142">
        <f>IF(N411="zákl. přenesená",J411,0)</f>
        <v>0</v>
      </c>
      <c r="BH411" s="142">
        <f>IF(N411="sníž. přenesená",J411,0)</f>
        <v>0</v>
      </c>
      <c r="BI411" s="142">
        <f>IF(N411="nulová",J411,0)</f>
        <v>0</v>
      </c>
      <c r="BJ411" s="17" t="s">
        <v>87</v>
      </c>
      <c r="BK411" s="142">
        <f>ROUND(I411*H411,2)</f>
        <v>0</v>
      </c>
      <c r="BL411" s="17" t="s">
        <v>264</v>
      </c>
      <c r="BM411" s="141" t="s">
        <v>3031</v>
      </c>
    </row>
    <row r="412" spans="2:65" s="12" customFormat="1" ht="22.5">
      <c r="B412" s="161"/>
      <c r="D412" s="143" t="s">
        <v>1665</v>
      </c>
      <c r="E412" s="162" t="s">
        <v>1</v>
      </c>
      <c r="F412" s="163" t="s">
        <v>3011</v>
      </c>
      <c r="H412" s="162" t="s">
        <v>1</v>
      </c>
      <c r="I412" s="164"/>
      <c r="L412" s="161"/>
      <c r="M412" s="165"/>
      <c r="T412" s="166"/>
      <c r="AT412" s="162" t="s">
        <v>1665</v>
      </c>
      <c r="AU412" s="162" t="s">
        <v>89</v>
      </c>
      <c r="AV412" s="12" t="s">
        <v>87</v>
      </c>
      <c r="AW412" s="12" t="s">
        <v>36</v>
      </c>
      <c r="AX412" s="12" t="s">
        <v>80</v>
      </c>
      <c r="AY412" s="162" t="s">
        <v>248</v>
      </c>
    </row>
    <row r="413" spans="2:65" s="12" customFormat="1">
      <c r="B413" s="161"/>
      <c r="D413" s="143" t="s">
        <v>1665</v>
      </c>
      <c r="E413" s="162" t="s">
        <v>1</v>
      </c>
      <c r="F413" s="163" t="s">
        <v>2991</v>
      </c>
      <c r="H413" s="162" t="s">
        <v>1</v>
      </c>
      <c r="I413" s="164"/>
      <c r="L413" s="161"/>
      <c r="M413" s="165"/>
      <c r="T413" s="166"/>
      <c r="AT413" s="162" t="s">
        <v>1665</v>
      </c>
      <c r="AU413" s="162" t="s">
        <v>89</v>
      </c>
      <c r="AV413" s="12" t="s">
        <v>87</v>
      </c>
      <c r="AW413" s="12" t="s">
        <v>36</v>
      </c>
      <c r="AX413" s="12" t="s">
        <v>80</v>
      </c>
      <c r="AY413" s="162" t="s">
        <v>248</v>
      </c>
    </row>
    <row r="414" spans="2:65" s="12" customFormat="1">
      <c r="B414" s="161"/>
      <c r="D414" s="143" t="s">
        <v>1665</v>
      </c>
      <c r="E414" s="162" t="s">
        <v>1</v>
      </c>
      <c r="F414" s="163" t="s">
        <v>1789</v>
      </c>
      <c r="H414" s="162" t="s">
        <v>1</v>
      </c>
      <c r="I414" s="164"/>
      <c r="L414" s="161"/>
      <c r="M414" s="165"/>
      <c r="T414" s="166"/>
      <c r="AT414" s="162" t="s">
        <v>1665</v>
      </c>
      <c r="AU414" s="162" t="s">
        <v>89</v>
      </c>
      <c r="AV414" s="12" t="s">
        <v>87</v>
      </c>
      <c r="AW414" s="12" t="s">
        <v>36</v>
      </c>
      <c r="AX414" s="12" t="s">
        <v>80</v>
      </c>
      <c r="AY414" s="162" t="s">
        <v>248</v>
      </c>
    </row>
    <row r="415" spans="2:65" s="12" customFormat="1">
      <c r="B415" s="161"/>
      <c r="D415" s="143" t="s">
        <v>1665</v>
      </c>
      <c r="E415" s="162" t="s">
        <v>1</v>
      </c>
      <c r="F415" s="163" t="s">
        <v>3012</v>
      </c>
      <c r="H415" s="162" t="s">
        <v>1</v>
      </c>
      <c r="I415" s="164"/>
      <c r="L415" s="161"/>
      <c r="M415" s="165"/>
      <c r="T415" s="166"/>
      <c r="AT415" s="162" t="s">
        <v>1665</v>
      </c>
      <c r="AU415" s="162" t="s">
        <v>89</v>
      </c>
      <c r="AV415" s="12" t="s">
        <v>87</v>
      </c>
      <c r="AW415" s="12" t="s">
        <v>36</v>
      </c>
      <c r="AX415" s="12" t="s">
        <v>80</v>
      </c>
      <c r="AY415" s="162" t="s">
        <v>248</v>
      </c>
    </row>
    <row r="416" spans="2:65" s="13" customFormat="1" ht="22.5">
      <c r="B416" s="167"/>
      <c r="D416" s="143" t="s">
        <v>1665</v>
      </c>
      <c r="E416" s="168" t="s">
        <v>1</v>
      </c>
      <c r="F416" s="169" t="s">
        <v>3013</v>
      </c>
      <c r="H416" s="170">
        <v>15.734999999999999</v>
      </c>
      <c r="I416" s="171"/>
      <c r="L416" s="167"/>
      <c r="M416" s="172"/>
      <c r="T416" s="173"/>
      <c r="AT416" s="168" t="s">
        <v>1665</v>
      </c>
      <c r="AU416" s="168" t="s">
        <v>89</v>
      </c>
      <c r="AV416" s="13" t="s">
        <v>89</v>
      </c>
      <c r="AW416" s="13" t="s">
        <v>36</v>
      </c>
      <c r="AX416" s="13" t="s">
        <v>80</v>
      </c>
      <c r="AY416" s="168" t="s">
        <v>248</v>
      </c>
    </row>
    <row r="417" spans="2:51" s="13" customFormat="1">
      <c r="B417" s="167"/>
      <c r="D417" s="143" t="s">
        <v>1665</v>
      </c>
      <c r="E417" s="168" t="s">
        <v>1</v>
      </c>
      <c r="F417" s="169" t="s">
        <v>3014</v>
      </c>
      <c r="H417" s="170">
        <v>19.568999999999999</v>
      </c>
      <c r="I417" s="171"/>
      <c r="L417" s="167"/>
      <c r="M417" s="172"/>
      <c r="T417" s="173"/>
      <c r="AT417" s="168" t="s">
        <v>1665</v>
      </c>
      <c r="AU417" s="168" t="s">
        <v>89</v>
      </c>
      <c r="AV417" s="13" t="s">
        <v>89</v>
      </c>
      <c r="AW417" s="13" t="s">
        <v>36</v>
      </c>
      <c r="AX417" s="13" t="s">
        <v>80</v>
      </c>
      <c r="AY417" s="168" t="s">
        <v>248</v>
      </c>
    </row>
    <row r="418" spans="2:51" s="13" customFormat="1">
      <c r="B418" s="167"/>
      <c r="D418" s="143" t="s">
        <v>1665</v>
      </c>
      <c r="E418" s="168" t="s">
        <v>1</v>
      </c>
      <c r="F418" s="169" t="s">
        <v>3015</v>
      </c>
      <c r="H418" s="170">
        <v>6.048</v>
      </c>
      <c r="I418" s="171"/>
      <c r="L418" s="167"/>
      <c r="M418" s="172"/>
      <c r="T418" s="173"/>
      <c r="AT418" s="168" t="s">
        <v>1665</v>
      </c>
      <c r="AU418" s="168" t="s">
        <v>89</v>
      </c>
      <c r="AV418" s="13" t="s">
        <v>89</v>
      </c>
      <c r="AW418" s="13" t="s">
        <v>36</v>
      </c>
      <c r="AX418" s="13" t="s">
        <v>80</v>
      </c>
      <c r="AY418" s="168" t="s">
        <v>248</v>
      </c>
    </row>
    <row r="419" spans="2:51" s="13" customFormat="1">
      <c r="B419" s="167"/>
      <c r="D419" s="143" t="s">
        <v>1665</v>
      </c>
      <c r="E419" s="168" t="s">
        <v>1</v>
      </c>
      <c r="F419" s="169" t="s">
        <v>3016</v>
      </c>
      <c r="H419" s="170">
        <v>19.422000000000001</v>
      </c>
      <c r="I419" s="171"/>
      <c r="L419" s="167"/>
      <c r="M419" s="172"/>
      <c r="T419" s="173"/>
      <c r="AT419" s="168" t="s">
        <v>1665</v>
      </c>
      <c r="AU419" s="168" t="s">
        <v>89</v>
      </c>
      <c r="AV419" s="13" t="s">
        <v>89</v>
      </c>
      <c r="AW419" s="13" t="s">
        <v>36</v>
      </c>
      <c r="AX419" s="13" t="s">
        <v>80</v>
      </c>
      <c r="AY419" s="168" t="s">
        <v>248</v>
      </c>
    </row>
    <row r="420" spans="2:51" s="12" customFormat="1">
      <c r="B420" s="161"/>
      <c r="D420" s="143" t="s">
        <v>1665</v>
      </c>
      <c r="E420" s="162" t="s">
        <v>1</v>
      </c>
      <c r="F420" s="163" t="s">
        <v>2992</v>
      </c>
      <c r="H420" s="162" t="s">
        <v>1</v>
      </c>
      <c r="I420" s="164"/>
      <c r="L420" s="161"/>
      <c r="M420" s="165"/>
      <c r="T420" s="166"/>
      <c r="AT420" s="162" t="s">
        <v>1665</v>
      </c>
      <c r="AU420" s="162" t="s">
        <v>89</v>
      </c>
      <c r="AV420" s="12" t="s">
        <v>87</v>
      </c>
      <c r="AW420" s="12" t="s">
        <v>36</v>
      </c>
      <c r="AX420" s="12" t="s">
        <v>80</v>
      </c>
      <c r="AY420" s="162" t="s">
        <v>248</v>
      </c>
    </row>
    <row r="421" spans="2:51" s="13" customFormat="1">
      <c r="B421" s="167"/>
      <c r="D421" s="143" t="s">
        <v>1665</v>
      </c>
      <c r="E421" s="168" t="s">
        <v>1</v>
      </c>
      <c r="F421" s="169" t="s">
        <v>2993</v>
      </c>
      <c r="H421" s="170">
        <v>18.899999999999999</v>
      </c>
      <c r="I421" s="171"/>
      <c r="L421" s="167"/>
      <c r="M421" s="172"/>
      <c r="T421" s="173"/>
      <c r="AT421" s="168" t="s">
        <v>1665</v>
      </c>
      <c r="AU421" s="168" t="s">
        <v>89</v>
      </c>
      <c r="AV421" s="13" t="s">
        <v>89</v>
      </c>
      <c r="AW421" s="13" t="s">
        <v>36</v>
      </c>
      <c r="AX421" s="13" t="s">
        <v>80</v>
      </c>
      <c r="AY421" s="168" t="s">
        <v>248</v>
      </c>
    </row>
    <row r="422" spans="2:51" s="15" customFormat="1">
      <c r="B422" s="181"/>
      <c r="D422" s="143" t="s">
        <v>1665</v>
      </c>
      <c r="E422" s="182" t="s">
        <v>1</v>
      </c>
      <c r="F422" s="183" t="s">
        <v>1683</v>
      </c>
      <c r="H422" s="184">
        <v>79.674000000000007</v>
      </c>
      <c r="I422" s="185"/>
      <c r="L422" s="181"/>
      <c r="M422" s="186"/>
      <c r="T422" s="187"/>
      <c r="AT422" s="182" t="s">
        <v>1665</v>
      </c>
      <c r="AU422" s="182" t="s">
        <v>89</v>
      </c>
      <c r="AV422" s="15" t="s">
        <v>247</v>
      </c>
      <c r="AW422" s="15" t="s">
        <v>36</v>
      </c>
      <c r="AX422" s="15" t="s">
        <v>80</v>
      </c>
      <c r="AY422" s="182" t="s">
        <v>248</v>
      </c>
    </row>
    <row r="423" spans="2:51" s="12" customFormat="1">
      <c r="B423" s="161"/>
      <c r="D423" s="143" t="s">
        <v>1665</v>
      </c>
      <c r="E423" s="162" t="s">
        <v>1</v>
      </c>
      <c r="F423" s="163" t="s">
        <v>2991</v>
      </c>
      <c r="H423" s="162" t="s">
        <v>1</v>
      </c>
      <c r="I423" s="164"/>
      <c r="L423" s="161"/>
      <c r="M423" s="165"/>
      <c r="T423" s="166"/>
      <c r="AT423" s="162" t="s">
        <v>1665</v>
      </c>
      <c r="AU423" s="162" t="s">
        <v>89</v>
      </c>
      <c r="AV423" s="12" t="s">
        <v>87</v>
      </c>
      <c r="AW423" s="12" t="s">
        <v>36</v>
      </c>
      <c r="AX423" s="12" t="s">
        <v>80</v>
      </c>
      <c r="AY423" s="162" t="s">
        <v>248</v>
      </c>
    </row>
    <row r="424" spans="2:51" s="12" customFormat="1">
      <c r="B424" s="161"/>
      <c r="D424" s="143" t="s">
        <v>1665</v>
      </c>
      <c r="E424" s="162" t="s">
        <v>1</v>
      </c>
      <c r="F424" s="163" t="s">
        <v>1790</v>
      </c>
      <c r="H424" s="162" t="s">
        <v>1</v>
      </c>
      <c r="I424" s="164"/>
      <c r="L424" s="161"/>
      <c r="M424" s="165"/>
      <c r="T424" s="166"/>
      <c r="AT424" s="162" t="s">
        <v>1665</v>
      </c>
      <c r="AU424" s="162" t="s">
        <v>89</v>
      </c>
      <c r="AV424" s="12" t="s">
        <v>87</v>
      </c>
      <c r="AW424" s="12" t="s">
        <v>36</v>
      </c>
      <c r="AX424" s="12" t="s">
        <v>80</v>
      </c>
      <c r="AY424" s="162" t="s">
        <v>248</v>
      </c>
    </row>
    <row r="425" spans="2:51" s="12" customFormat="1">
      <c r="B425" s="161"/>
      <c r="D425" s="143" t="s">
        <v>1665</v>
      </c>
      <c r="E425" s="162" t="s">
        <v>1</v>
      </c>
      <c r="F425" s="163" t="s">
        <v>3017</v>
      </c>
      <c r="H425" s="162" t="s">
        <v>1</v>
      </c>
      <c r="I425" s="164"/>
      <c r="L425" s="161"/>
      <c r="M425" s="165"/>
      <c r="T425" s="166"/>
      <c r="AT425" s="162" t="s">
        <v>1665</v>
      </c>
      <c r="AU425" s="162" t="s">
        <v>89</v>
      </c>
      <c r="AV425" s="12" t="s">
        <v>87</v>
      </c>
      <c r="AW425" s="12" t="s">
        <v>36</v>
      </c>
      <c r="AX425" s="12" t="s">
        <v>80</v>
      </c>
      <c r="AY425" s="162" t="s">
        <v>248</v>
      </c>
    </row>
    <row r="426" spans="2:51" s="13" customFormat="1">
      <c r="B426" s="167"/>
      <c r="D426" s="143" t="s">
        <v>1665</v>
      </c>
      <c r="E426" s="168" t="s">
        <v>1</v>
      </c>
      <c r="F426" s="169" t="s">
        <v>3018</v>
      </c>
      <c r="H426" s="170">
        <v>5.49</v>
      </c>
      <c r="I426" s="171"/>
      <c r="L426" s="167"/>
      <c r="M426" s="172"/>
      <c r="T426" s="173"/>
      <c r="AT426" s="168" t="s">
        <v>1665</v>
      </c>
      <c r="AU426" s="168" t="s">
        <v>89</v>
      </c>
      <c r="AV426" s="13" t="s">
        <v>89</v>
      </c>
      <c r="AW426" s="13" t="s">
        <v>36</v>
      </c>
      <c r="AX426" s="13" t="s">
        <v>80</v>
      </c>
      <c r="AY426" s="168" t="s">
        <v>248</v>
      </c>
    </row>
    <row r="427" spans="2:51" s="13" customFormat="1">
      <c r="B427" s="167"/>
      <c r="D427" s="143" t="s">
        <v>1665</v>
      </c>
      <c r="E427" s="168" t="s">
        <v>1</v>
      </c>
      <c r="F427" s="169" t="s">
        <v>3019</v>
      </c>
      <c r="H427" s="170">
        <v>5.49</v>
      </c>
      <c r="I427" s="171"/>
      <c r="L427" s="167"/>
      <c r="M427" s="172"/>
      <c r="T427" s="173"/>
      <c r="AT427" s="168" t="s">
        <v>1665</v>
      </c>
      <c r="AU427" s="168" t="s">
        <v>89</v>
      </c>
      <c r="AV427" s="13" t="s">
        <v>89</v>
      </c>
      <c r="AW427" s="13" t="s">
        <v>36</v>
      </c>
      <c r="AX427" s="13" t="s">
        <v>80</v>
      </c>
      <c r="AY427" s="168" t="s">
        <v>248</v>
      </c>
    </row>
    <row r="428" spans="2:51" s="13" customFormat="1">
      <c r="B428" s="167"/>
      <c r="D428" s="143" t="s">
        <v>1665</v>
      </c>
      <c r="E428" s="168" t="s">
        <v>1</v>
      </c>
      <c r="F428" s="169" t="s">
        <v>3020</v>
      </c>
      <c r="H428" s="170">
        <v>0.54</v>
      </c>
      <c r="I428" s="171"/>
      <c r="L428" s="167"/>
      <c r="M428" s="172"/>
      <c r="T428" s="173"/>
      <c r="AT428" s="168" t="s">
        <v>1665</v>
      </c>
      <c r="AU428" s="168" t="s">
        <v>89</v>
      </c>
      <c r="AV428" s="13" t="s">
        <v>89</v>
      </c>
      <c r="AW428" s="13" t="s">
        <v>36</v>
      </c>
      <c r="AX428" s="13" t="s">
        <v>80</v>
      </c>
      <c r="AY428" s="168" t="s">
        <v>248</v>
      </c>
    </row>
    <row r="429" spans="2:51" s="13" customFormat="1">
      <c r="B429" s="167"/>
      <c r="D429" s="143" t="s">
        <v>1665</v>
      </c>
      <c r="E429" s="168" t="s">
        <v>1</v>
      </c>
      <c r="F429" s="169" t="s">
        <v>3021</v>
      </c>
      <c r="H429" s="170">
        <v>4.68</v>
      </c>
      <c r="I429" s="171"/>
      <c r="L429" s="167"/>
      <c r="M429" s="172"/>
      <c r="T429" s="173"/>
      <c r="AT429" s="168" t="s">
        <v>1665</v>
      </c>
      <c r="AU429" s="168" t="s">
        <v>89</v>
      </c>
      <c r="AV429" s="13" t="s">
        <v>89</v>
      </c>
      <c r="AW429" s="13" t="s">
        <v>36</v>
      </c>
      <c r="AX429" s="13" t="s">
        <v>80</v>
      </c>
      <c r="AY429" s="168" t="s">
        <v>248</v>
      </c>
    </row>
    <row r="430" spans="2:51" s="15" customFormat="1">
      <c r="B430" s="181"/>
      <c r="D430" s="143" t="s">
        <v>1665</v>
      </c>
      <c r="E430" s="182" t="s">
        <v>1</v>
      </c>
      <c r="F430" s="183" t="s">
        <v>1683</v>
      </c>
      <c r="H430" s="184">
        <v>16.2</v>
      </c>
      <c r="I430" s="185"/>
      <c r="L430" s="181"/>
      <c r="M430" s="186"/>
      <c r="T430" s="187"/>
      <c r="AT430" s="182" t="s">
        <v>1665</v>
      </c>
      <c r="AU430" s="182" t="s">
        <v>89</v>
      </c>
      <c r="AV430" s="15" t="s">
        <v>247</v>
      </c>
      <c r="AW430" s="15" t="s">
        <v>36</v>
      </c>
      <c r="AX430" s="15" t="s">
        <v>80</v>
      </c>
      <c r="AY430" s="182" t="s">
        <v>248</v>
      </c>
    </row>
    <row r="431" spans="2:51" s="12" customFormat="1">
      <c r="B431" s="161"/>
      <c r="D431" s="143" t="s">
        <v>1665</v>
      </c>
      <c r="E431" s="162" t="s">
        <v>1</v>
      </c>
      <c r="F431" s="163" t="s">
        <v>2859</v>
      </c>
      <c r="H431" s="162" t="s">
        <v>1</v>
      </c>
      <c r="I431" s="164"/>
      <c r="L431" s="161"/>
      <c r="M431" s="165"/>
      <c r="T431" s="166"/>
      <c r="AT431" s="162" t="s">
        <v>1665</v>
      </c>
      <c r="AU431" s="162" t="s">
        <v>89</v>
      </c>
      <c r="AV431" s="12" t="s">
        <v>87</v>
      </c>
      <c r="AW431" s="12" t="s">
        <v>36</v>
      </c>
      <c r="AX431" s="12" t="s">
        <v>80</v>
      </c>
      <c r="AY431" s="162" t="s">
        <v>248</v>
      </c>
    </row>
    <row r="432" spans="2:51" s="13" customFormat="1" ht="22.5">
      <c r="B432" s="167"/>
      <c r="D432" s="143" t="s">
        <v>1665</v>
      </c>
      <c r="E432" s="168" t="s">
        <v>1</v>
      </c>
      <c r="F432" s="169" t="s">
        <v>3022</v>
      </c>
      <c r="H432" s="170">
        <v>49.405000000000001</v>
      </c>
      <c r="I432" s="171"/>
      <c r="L432" s="167"/>
      <c r="M432" s="172"/>
      <c r="T432" s="173"/>
      <c r="AT432" s="168" t="s">
        <v>1665</v>
      </c>
      <c r="AU432" s="168" t="s">
        <v>89</v>
      </c>
      <c r="AV432" s="13" t="s">
        <v>89</v>
      </c>
      <c r="AW432" s="13" t="s">
        <v>36</v>
      </c>
      <c r="AX432" s="13" t="s">
        <v>80</v>
      </c>
      <c r="AY432" s="168" t="s">
        <v>248</v>
      </c>
    </row>
    <row r="433" spans="2:65" s="15" customFormat="1">
      <c r="B433" s="181"/>
      <c r="D433" s="143" t="s">
        <v>1665</v>
      </c>
      <c r="E433" s="182" t="s">
        <v>1</v>
      </c>
      <c r="F433" s="183" t="s">
        <v>1683</v>
      </c>
      <c r="H433" s="184">
        <v>49.405000000000001</v>
      </c>
      <c r="I433" s="185"/>
      <c r="L433" s="181"/>
      <c r="M433" s="186"/>
      <c r="T433" s="187"/>
      <c r="AT433" s="182" t="s">
        <v>1665</v>
      </c>
      <c r="AU433" s="182" t="s">
        <v>89</v>
      </c>
      <c r="AV433" s="15" t="s">
        <v>247</v>
      </c>
      <c r="AW433" s="15" t="s">
        <v>36</v>
      </c>
      <c r="AX433" s="15" t="s">
        <v>80</v>
      </c>
      <c r="AY433" s="182" t="s">
        <v>248</v>
      </c>
    </row>
    <row r="434" spans="2:65" s="14" customFormat="1">
      <c r="B434" s="174"/>
      <c r="D434" s="143" t="s">
        <v>1665</v>
      </c>
      <c r="E434" s="175" t="s">
        <v>1</v>
      </c>
      <c r="F434" s="176" t="s">
        <v>1668</v>
      </c>
      <c r="H434" s="177">
        <v>145.279</v>
      </c>
      <c r="I434" s="178"/>
      <c r="L434" s="174"/>
      <c r="M434" s="179"/>
      <c r="T434" s="180"/>
      <c r="AT434" s="175" t="s">
        <v>1665</v>
      </c>
      <c r="AU434" s="175" t="s">
        <v>89</v>
      </c>
      <c r="AV434" s="14" t="s">
        <v>264</v>
      </c>
      <c r="AW434" s="14" t="s">
        <v>36</v>
      </c>
      <c r="AX434" s="14" t="s">
        <v>87</v>
      </c>
      <c r="AY434" s="175" t="s">
        <v>248</v>
      </c>
    </row>
    <row r="435" spans="2:65" s="1" customFormat="1" ht="24.2" customHeight="1">
      <c r="B435" s="32"/>
      <c r="C435" s="130" t="s">
        <v>461</v>
      </c>
      <c r="D435" s="130" t="s">
        <v>249</v>
      </c>
      <c r="E435" s="131" t="s">
        <v>1791</v>
      </c>
      <c r="F435" s="132" t="s">
        <v>1792</v>
      </c>
      <c r="G435" s="133" t="s">
        <v>1662</v>
      </c>
      <c r="H435" s="134">
        <v>454.56700000000001</v>
      </c>
      <c r="I435" s="135"/>
      <c r="J435" s="136">
        <f>ROUND(I435*H435,2)</f>
        <v>0</v>
      </c>
      <c r="K435" s="132" t="s">
        <v>1663</v>
      </c>
      <c r="L435" s="32"/>
      <c r="M435" s="137" t="s">
        <v>1</v>
      </c>
      <c r="N435" s="138" t="s">
        <v>45</v>
      </c>
      <c r="P435" s="139">
        <f>O435*H435</f>
        <v>0</v>
      </c>
      <c r="Q435" s="139">
        <v>2.5000000000000001E-2</v>
      </c>
      <c r="R435" s="139">
        <f>Q435*H435</f>
        <v>11.364175000000001</v>
      </c>
      <c r="S435" s="139">
        <v>0</v>
      </c>
      <c r="T435" s="140">
        <f>S435*H435</f>
        <v>0</v>
      </c>
      <c r="AR435" s="141" t="s">
        <v>264</v>
      </c>
      <c r="AT435" s="141" t="s">
        <v>249</v>
      </c>
      <c r="AU435" s="141" t="s">
        <v>89</v>
      </c>
      <c r="AY435" s="17" t="s">
        <v>248</v>
      </c>
      <c r="BE435" s="142">
        <f>IF(N435="základní",J435,0)</f>
        <v>0</v>
      </c>
      <c r="BF435" s="142">
        <f>IF(N435="snížená",J435,0)</f>
        <v>0</v>
      </c>
      <c r="BG435" s="142">
        <f>IF(N435="zákl. přenesená",J435,0)</f>
        <v>0</v>
      </c>
      <c r="BH435" s="142">
        <f>IF(N435="sníž. přenesená",J435,0)</f>
        <v>0</v>
      </c>
      <c r="BI435" s="142">
        <f>IF(N435="nulová",J435,0)</f>
        <v>0</v>
      </c>
      <c r="BJ435" s="17" t="s">
        <v>87</v>
      </c>
      <c r="BK435" s="142">
        <f>ROUND(I435*H435,2)</f>
        <v>0</v>
      </c>
      <c r="BL435" s="17" t="s">
        <v>264</v>
      </c>
      <c r="BM435" s="141" t="s">
        <v>3032</v>
      </c>
    </row>
    <row r="436" spans="2:65" s="12" customFormat="1" ht="22.5">
      <c r="B436" s="161"/>
      <c r="D436" s="143" t="s">
        <v>1665</v>
      </c>
      <c r="E436" s="162" t="s">
        <v>1</v>
      </c>
      <c r="F436" s="163" t="s">
        <v>3011</v>
      </c>
      <c r="H436" s="162" t="s">
        <v>1</v>
      </c>
      <c r="I436" s="164"/>
      <c r="L436" s="161"/>
      <c r="M436" s="165"/>
      <c r="T436" s="166"/>
      <c r="AT436" s="162" t="s">
        <v>1665</v>
      </c>
      <c r="AU436" s="162" t="s">
        <v>89</v>
      </c>
      <c r="AV436" s="12" t="s">
        <v>87</v>
      </c>
      <c r="AW436" s="12" t="s">
        <v>36</v>
      </c>
      <c r="AX436" s="12" t="s">
        <v>80</v>
      </c>
      <c r="AY436" s="162" t="s">
        <v>248</v>
      </c>
    </row>
    <row r="437" spans="2:65" s="12" customFormat="1">
      <c r="B437" s="161"/>
      <c r="D437" s="143" t="s">
        <v>1665</v>
      </c>
      <c r="E437" s="162" t="s">
        <v>1</v>
      </c>
      <c r="F437" s="163" t="s">
        <v>2991</v>
      </c>
      <c r="H437" s="162" t="s">
        <v>1</v>
      </c>
      <c r="I437" s="164"/>
      <c r="L437" s="161"/>
      <c r="M437" s="165"/>
      <c r="T437" s="166"/>
      <c r="AT437" s="162" t="s">
        <v>1665</v>
      </c>
      <c r="AU437" s="162" t="s">
        <v>89</v>
      </c>
      <c r="AV437" s="12" t="s">
        <v>87</v>
      </c>
      <c r="AW437" s="12" t="s">
        <v>36</v>
      </c>
      <c r="AX437" s="12" t="s">
        <v>80</v>
      </c>
      <c r="AY437" s="162" t="s">
        <v>248</v>
      </c>
    </row>
    <row r="438" spans="2:65" s="12" customFormat="1">
      <c r="B438" s="161"/>
      <c r="D438" s="143" t="s">
        <v>1665</v>
      </c>
      <c r="E438" s="162" t="s">
        <v>1</v>
      </c>
      <c r="F438" s="163" t="s">
        <v>1794</v>
      </c>
      <c r="H438" s="162" t="s">
        <v>1</v>
      </c>
      <c r="I438" s="164"/>
      <c r="L438" s="161"/>
      <c r="M438" s="165"/>
      <c r="T438" s="166"/>
      <c r="AT438" s="162" t="s">
        <v>1665</v>
      </c>
      <c r="AU438" s="162" t="s">
        <v>89</v>
      </c>
      <c r="AV438" s="12" t="s">
        <v>87</v>
      </c>
      <c r="AW438" s="12" t="s">
        <v>36</v>
      </c>
      <c r="AX438" s="12" t="s">
        <v>80</v>
      </c>
      <c r="AY438" s="162" t="s">
        <v>248</v>
      </c>
    </row>
    <row r="439" spans="2:65" s="13" customFormat="1">
      <c r="B439" s="167"/>
      <c r="D439" s="143" t="s">
        <v>1665</v>
      </c>
      <c r="E439" s="168" t="s">
        <v>1</v>
      </c>
      <c r="F439" s="169" t="s">
        <v>3024</v>
      </c>
      <c r="H439" s="170">
        <v>104.901</v>
      </c>
      <c r="I439" s="171"/>
      <c r="L439" s="167"/>
      <c r="M439" s="172"/>
      <c r="T439" s="173"/>
      <c r="AT439" s="168" t="s">
        <v>1665</v>
      </c>
      <c r="AU439" s="168" t="s">
        <v>89</v>
      </c>
      <c r="AV439" s="13" t="s">
        <v>89</v>
      </c>
      <c r="AW439" s="13" t="s">
        <v>36</v>
      </c>
      <c r="AX439" s="13" t="s">
        <v>80</v>
      </c>
      <c r="AY439" s="168" t="s">
        <v>248</v>
      </c>
    </row>
    <row r="440" spans="2:65" s="13" customFormat="1">
      <c r="B440" s="167"/>
      <c r="D440" s="143" t="s">
        <v>1665</v>
      </c>
      <c r="E440" s="168" t="s">
        <v>1</v>
      </c>
      <c r="F440" s="169" t="s">
        <v>3025</v>
      </c>
      <c r="H440" s="170">
        <v>130.46100000000001</v>
      </c>
      <c r="I440" s="171"/>
      <c r="L440" s="167"/>
      <c r="M440" s="172"/>
      <c r="T440" s="173"/>
      <c r="AT440" s="168" t="s">
        <v>1665</v>
      </c>
      <c r="AU440" s="168" t="s">
        <v>89</v>
      </c>
      <c r="AV440" s="13" t="s">
        <v>89</v>
      </c>
      <c r="AW440" s="13" t="s">
        <v>36</v>
      </c>
      <c r="AX440" s="13" t="s">
        <v>80</v>
      </c>
      <c r="AY440" s="168" t="s">
        <v>248</v>
      </c>
    </row>
    <row r="441" spans="2:65" s="13" customFormat="1">
      <c r="B441" s="167"/>
      <c r="D441" s="143" t="s">
        <v>1665</v>
      </c>
      <c r="E441" s="168" t="s">
        <v>1</v>
      </c>
      <c r="F441" s="169" t="s">
        <v>3026</v>
      </c>
      <c r="H441" s="170">
        <v>40.32</v>
      </c>
      <c r="I441" s="171"/>
      <c r="L441" s="167"/>
      <c r="M441" s="172"/>
      <c r="T441" s="173"/>
      <c r="AT441" s="168" t="s">
        <v>1665</v>
      </c>
      <c r="AU441" s="168" t="s">
        <v>89</v>
      </c>
      <c r="AV441" s="13" t="s">
        <v>89</v>
      </c>
      <c r="AW441" s="13" t="s">
        <v>36</v>
      </c>
      <c r="AX441" s="13" t="s">
        <v>80</v>
      </c>
      <c r="AY441" s="168" t="s">
        <v>248</v>
      </c>
    </row>
    <row r="442" spans="2:65" s="13" customFormat="1">
      <c r="B442" s="167"/>
      <c r="D442" s="143" t="s">
        <v>1665</v>
      </c>
      <c r="E442" s="168" t="s">
        <v>1</v>
      </c>
      <c r="F442" s="169" t="s">
        <v>3027</v>
      </c>
      <c r="H442" s="170">
        <v>129.47999999999999</v>
      </c>
      <c r="I442" s="171"/>
      <c r="L442" s="167"/>
      <c r="M442" s="172"/>
      <c r="T442" s="173"/>
      <c r="AT442" s="168" t="s">
        <v>1665</v>
      </c>
      <c r="AU442" s="168" t="s">
        <v>89</v>
      </c>
      <c r="AV442" s="13" t="s">
        <v>89</v>
      </c>
      <c r="AW442" s="13" t="s">
        <v>36</v>
      </c>
      <c r="AX442" s="13" t="s">
        <v>80</v>
      </c>
      <c r="AY442" s="168" t="s">
        <v>248</v>
      </c>
    </row>
    <row r="443" spans="2:65" s="15" customFormat="1">
      <c r="B443" s="181"/>
      <c r="D443" s="143" t="s">
        <v>1665</v>
      </c>
      <c r="E443" s="182" t="s">
        <v>1</v>
      </c>
      <c r="F443" s="183" t="s">
        <v>1683</v>
      </c>
      <c r="H443" s="184">
        <v>405.16199999999998</v>
      </c>
      <c r="I443" s="185"/>
      <c r="L443" s="181"/>
      <c r="M443" s="186"/>
      <c r="T443" s="187"/>
      <c r="AT443" s="182" t="s">
        <v>1665</v>
      </c>
      <c r="AU443" s="182" t="s">
        <v>89</v>
      </c>
      <c r="AV443" s="15" t="s">
        <v>247</v>
      </c>
      <c r="AW443" s="15" t="s">
        <v>36</v>
      </c>
      <c r="AX443" s="15" t="s">
        <v>80</v>
      </c>
      <c r="AY443" s="182" t="s">
        <v>248</v>
      </c>
    </row>
    <row r="444" spans="2:65" s="12" customFormat="1">
      <c r="B444" s="161"/>
      <c r="D444" s="143" t="s">
        <v>1665</v>
      </c>
      <c r="E444" s="162" t="s">
        <v>1</v>
      </c>
      <c r="F444" s="163" t="s">
        <v>2859</v>
      </c>
      <c r="H444" s="162" t="s">
        <v>1</v>
      </c>
      <c r="I444" s="164"/>
      <c r="L444" s="161"/>
      <c r="M444" s="165"/>
      <c r="T444" s="166"/>
      <c r="AT444" s="162" t="s">
        <v>1665</v>
      </c>
      <c r="AU444" s="162" t="s">
        <v>89</v>
      </c>
      <c r="AV444" s="12" t="s">
        <v>87</v>
      </c>
      <c r="AW444" s="12" t="s">
        <v>36</v>
      </c>
      <c r="AX444" s="12" t="s">
        <v>80</v>
      </c>
      <c r="AY444" s="162" t="s">
        <v>248</v>
      </c>
    </row>
    <row r="445" spans="2:65" s="13" customFormat="1" ht="22.5">
      <c r="B445" s="167"/>
      <c r="D445" s="143" t="s">
        <v>1665</v>
      </c>
      <c r="E445" s="168" t="s">
        <v>1</v>
      </c>
      <c r="F445" s="169" t="s">
        <v>3022</v>
      </c>
      <c r="H445" s="170">
        <v>49.405000000000001</v>
      </c>
      <c r="I445" s="171"/>
      <c r="L445" s="167"/>
      <c r="M445" s="172"/>
      <c r="T445" s="173"/>
      <c r="AT445" s="168" t="s">
        <v>1665</v>
      </c>
      <c r="AU445" s="168" t="s">
        <v>89</v>
      </c>
      <c r="AV445" s="13" t="s">
        <v>89</v>
      </c>
      <c r="AW445" s="13" t="s">
        <v>36</v>
      </c>
      <c r="AX445" s="13" t="s">
        <v>80</v>
      </c>
      <c r="AY445" s="168" t="s">
        <v>248</v>
      </c>
    </row>
    <row r="446" spans="2:65" s="15" customFormat="1">
      <c r="B446" s="181"/>
      <c r="D446" s="143" t="s">
        <v>1665</v>
      </c>
      <c r="E446" s="182" t="s">
        <v>1</v>
      </c>
      <c r="F446" s="183" t="s">
        <v>1683</v>
      </c>
      <c r="H446" s="184">
        <v>49.405000000000001</v>
      </c>
      <c r="I446" s="185"/>
      <c r="L446" s="181"/>
      <c r="M446" s="186"/>
      <c r="T446" s="187"/>
      <c r="AT446" s="182" t="s">
        <v>1665</v>
      </c>
      <c r="AU446" s="182" t="s">
        <v>89</v>
      </c>
      <c r="AV446" s="15" t="s">
        <v>247</v>
      </c>
      <c r="AW446" s="15" t="s">
        <v>36</v>
      </c>
      <c r="AX446" s="15" t="s">
        <v>80</v>
      </c>
      <c r="AY446" s="182" t="s">
        <v>248</v>
      </c>
    </row>
    <row r="447" spans="2:65" s="14" customFormat="1">
      <c r="B447" s="174"/>
      <c r="D447" s="143" t="s">
        <v>1665</v>
      </c>
      <c r="E447" s="175" t="s">
        <v>1</v>
      </c>
      <c r="F447" s="176" t="s">
        <v>1668</v>
      </c>
      <c r="H447" s="177">
        <v>454.56700000000001</v>
      </c>
      <c r="I447" s="178"/>
      <c r="L447" s="174"/>
      <c r="M447" s="179"/>
      <c r="T447" s="180"/>
      <c r="AT447" s="175" t="s">
        <v>1665</v>
      </c>
      <c r="AU447" s="175" t="s">
        <v>89</v>
      </c>
      <c r="AV447" s="14" t="s">
        <v>264</v>
      </c>
      <c r="AW447" s="14" t="s">
        <v>36</v>
      </c>
      <c r="AX447" s="14" t="s">
        <v>87</v>
      </c>
      <c r="AY447" s="175" t="s">
        <v>248</v>
      </c>
    </row>
    <row r="448" spans="2:65" s="1" customFormat="1" ht="24.2" customHeight="1">
      <c r="B448" s="32"/>
      <c r="C448" s="130" t="s">
        <v>465</v>
      </c>
      <c r="D448" s="130" t="s">
        <v>249</v>
      </c>
      <c r="E448" s="131" t="s">
        <v>1795</v>
      </c>
      <c r="F448" s="132" t="s">
        <v>1796</v>
      </c>
      <c r="G448" s="133" t="s">
        <v>1662</v>
      </c>
      <c r="H448" s="134">
        <v>19.605</v>
      </c>
      <c r="I448" s="135"/>
      <c r="J448" s="136">
        <f>ROUND(I448*H448,2)</f>
        <v>0</v>
      </c>
      <c r="K448" s="132" t="s">
        <v>1663</v>
      </c>
      <c r="L448" s="32"/>
      <c r="M448" s="137" t="s">
        <v>1</v>
      </c>
      <c r="N448" s="138" t="s">
        <v>45</v>
      </c>
      <c r="P448" s="139">
        <f>O448*H448</f>
        <v>0</v>
      </c>
      <c r="Q448" s="139">
        <v>3.63E-3</v>
      </c>
      <c r="R448" s="139">
        <f>Q448*H448</f>
        <v>7.1166149999999997E-2</v>
      </c>
      <c r="S448" s="139">
        <v>0</v>
      </c>
      <c r="T448" s="140">
        <f>S448*H448</f>
        <v>0</v>
      </c>
      <c r="AR448" s="141" t="s">
        <v>264</v>
      </c>
      <c r="AT448" s="141" t="s">
        <v>249</v>
      </c>
      <c r="AU448" s="141" t="s">
        <v>89</v>
      </c>
      <c r="AY448" s="17" t="s">
        <v>248</v>
      </c>
      <c r="BE448" s="142">
        <f>IF(N448="základní",J448,0)</f>
        <v>0</v>
      </c>
      <c r="BF448" s="142">
        <f>IF(N448="snížená",J448,0)</f>
        <v>0</v>
      </c>
      <c r="BG448" s="142">
        <f>IF(N448="zákl. přenesená",J448,0)</f>
        <v>0</v>
      </c>
      <c r="BH448" s="142">
        <f>IF(N448="sníž. přenesená",J448,0)</f>
        <v>0</v>
      </c>
      <c r="BI448" s="142">
        <f>IF(N448="nulová",J448,0)</f>
        <v>0</v>
      </c>
      <c r="BJ448" s="17" t="s">
        <v>87</v>
      </c>
      <c r="BK448" s="142">
        <f>ROUND(I448*H448,2)</f>
        <v>0</v>
      </c>
      <c r="BL448" s="17" t="s">
        <v>264</v>
      </c>
      <c r="BM448" s="141" t="s">
        <v>3033</v>
      </c>
    </row>
    <row r="449" spans="2:65" s="12" customFormat="1" ht="22.5">
      <c r="B449" s="161"/>
      <c r="D449" s="143" t="s">
        <v>1665</v>
      </c>
      <c r="E449" s="162" t="s">
        <v>1</v>
      </c>
      <c r="F449" s="163" t="s">
        <v>3011</v>
      </c>
      <c r="H449" s="162" t="s">
        <v>1</v>
      </c>
      <c r="I449" s="164"/>
      <c r="L449" s="161"/>
      <c r="M449" s="165"/>
      <c r="T449" s="166"/>
      <c r="AT449" s="162" t="s">
        <v>1665</v>
      </c>
      <c r="AU449" s="162" t="s">
        <v>89</v>
      </c>
      <c r="AV449" s="12" t="s">
        <v>87</v>
      </c>
      <c r="AW449" s="12" t="s">
        <v>36</v>
      </c>
      <c r="AX449" s="12" t="s">
        <v>80</v>
      </c>
      <c r="AY449" s="162" t="s">
        <v>248</v>
      </c>
    </row>
    <row r="450" spans="2:65" s="12" customFormat="1">
      <c r="B450" s="161"/>
      <c r="D450" s="143" t="s">
        <v>1665</v>
      </c>
      <c r="E450" s="162" t="s">
        <v>1</v>
      </c>
      <c r="F450" s="163" t="s">
        <v>2991</v>
      </c>
      <c r="H450" s="162" t="s">
        <v>1</v>
      </c>
      <c r="I450" s="164"/>
      <c r="L450" s="161"/>
      <c r="M450" s="165"/>
      <c r="T450" s="166"/>
      <c r="AT450" s="162" t="s">
        <v>1665</v>
      </c>
      <c r="AU450" s="162" t="s">
        <v>89</v>
      </c>
      <c r="AV450" s="12" t="s">
        <v>87</v>
      </c>
      <c r="AW450" s="12" t="s">
        <v>36</v>
      </c>
      <c r="AX450" s="12" t="s">
        <v>80</v>
      </c>
      <c r="AY450" s="162" t="s">
        <v>248</v>
      </c>
    </row>
    <row r="451" spans="2:65" s="12" customFormat="1">
      <c r="B451" s="161"/>
      <c r="D451" s="143" t="s">
        <v>1665</v>
      </c>
      <c r="E451" s="162" t="s">
        <v>1</v>
      </c>
      <c r="F451" s="163" t="s">
        <v>3017</v>
      </c>
      <c r="H451" s="162" t="s">
        <v>1</v>
      </c>
      <c r="I451" s="164"/>
      <c r="L451" s="161"/>
      <c r="M451" s="165"/>
      <c r="T451" s="166"/>
      <c r="AT451" s="162" t="s">
        <v>1665</v>
      </c>
      <c r="AU451" s="162" t="s">
        <v>89</v>
      </c>
      <c r="AV451" s="12" t="s">
        <v>87</v>
      </c>
      <c r="AW451" s="12" t="s">
        <v>36</v>
      </c>
      <c r="AX451" s="12" t="s">
        <v>80</v>
      </c>
      <c r="AY451" s="162" t="s">
        <v>248</v>
      </c>
    </row>
    <row r="452" spans="2:65" s="13" customFormat="1">
      <c r="B452" s="167"/>
      <c r="D452" s="143" t="s">
        <v>1665</v>
      </c>
      <c r="E452" s="168" t="s">
        <v>1</v>
      </c>
      <c r="F452" s="169" t="s">
        <v>3018</v>
      </c>
      <c r="H452" s="170">
        <v>5.49</v>
      </c>
      <c r="I452" s="171"/>
      <c r="L452" s="167"/>
      <c r="M452" s="172"/>
      <c r="T452" s="173"/>
      <c r="AT452" s="168" t="s">
        <v>1665</v>
      </c>
      <c r="AU452" s="168" t="s">
        <v>89</v>
      </c>
      <c r="AV452" s="13" t="s">
        <v>89</v>
      </c>
      <c r="AW452" s="13" t="s">
        <v>36</v>
      </c>
      <c r="AX452" s="13" t="s">
        <v>80</v>
      </c>
      <c r="AY452" s="168" t="s">
        <v>248</v>
      </c>
    </row>
    <row r="453" spans="2:65" s="13" customFormat="1">
      <c r="B453" s="167"/>
      <c r="D453" s="143" t="s">
        <v>1665</v>
      </c>
      <c r="E453" s="168" t="s">
        <v>1</v>
      </c>
      <c r="F453" s="169" t="s">
        <v>3019</v>
      </c>
      <c r="H453" s="170">
        <v>5.49</v>
      </c>
      <c r="I453" s="171"/>
      <c r="L453" s="167"/>
      <c r="M453" s="172"/>
      <c r="T453" s="173"/>
      <c r="AT453" s="168" t="s">
        <v>1665</v>
      </c>
      <c r="AU453" s="168" t="s">
        <v>89</v>
      </c>
      <c r="AV453" s="13" t="s">
        <v>89</v>
      </c>
      <c r="AW453" s="13" t="s">
        <v>36</v>
      </c>
      <c r="AX453" s="13" t="s">
        <v>80</v>
      </c>
      <c r="AY453" s="168" t="s">
        <v>248</v>
      </c>
    </row>
    <row r="454" spans="2:65" s="13" customFormat="1">
      <c r="B454" s="167"/>
      <c r="D454" s="143" t="s">
        <v>1665</v>
      </c>
      <c r="E454" s="168" t="s">
        <v>1</v>
      </c>
      <c r="F454" s="169" t="s">
        <v>3020</v>
      </c>
      <c r="H454" s="170">
        <v>0.54</v>
      </c>
      <c r="I454" s="171"/>
      <c r="L454" s="167"/>
      <c r="M454" s="172"/>
      <c r="T454" s="173"/>
      <c r="AT454" s="168" t="s">
        <v>1665</v>
      </c>
      <c r="AU454" s="168" t="s">
        <v>89</v>
      </c>
      <c r="AV454" s="13" t="s">
        <v>89</v>
      </c>
      <c r="AW454" s="13" t="s">
        <v>36</v>
      </c>
      <c r="AX454" s="13" t="s">
        <v>80</v>
      </c>
      <c r="AY454" s="168" t="s">
        <v>248</v>
      </c>
    </row>
    <row r="455" spans="2:65" s="13" customFormat="1">
      <c r="B455" s="167"/>
      <c r="D455" s="143" t="s">
        <v>1665</v>
      </c>
      <c r="E455" s="168" t="s">
        <v>1</v>
      </c>
      <c r="F455" s="169" t="s">
        <v>3021</v>
      </c>
      <c r="H455" s="170">
        <v>4.68</v>
      </c>
      <c r="I455" s="171"/>
      <c r="L455" s="167"/>
      <c r="M455" s="172"/>
      <c r="T455" s="173"/>
      <c r="AT455" s="168" t="s">
        <v>1665</v>
      </c>
      <c r="AU455" s="168" t="s">
        <v>89</v>
      </c>
      <c r="AV455" s="13" t="s">
        <v>89</v>
      </c>
      <c r="AW455" s="13" t="s">
        <v>36</v>
      </c>
      <c r="AX455" s="13" t="s">
        <v>80</v>
      </c>
      <c r="AY455" s="168" t="s">
        <v>248</v>
      </c>
    </row>
    <row r="456" spans="2:65" s="15" customFormat="1">
      <c r="B456" s="181"/>
      <c r="D456" s="143" t="s">
        <v>1665</v>
      </c>
      <c r="E456" s="182" t="s">
        <v>1</v>
      </c>
      <c r="F456" s="183" t="s">
        <v>1683</v>
      </c>
      <c r="H456" s="184">
        <v>16.2</v>
      </c>
      <c r="I456" s="185"/>
      <c r="L456" s="181"/>
      <c r="M456" s="186"/>
      <c r="T456" s="187"/>
      <c r="AT456" s="182" t="s">
        <v>1665</v>
      </c>
      <c r="AU456" s="182" t="s">
        <v>89</v>
      </c>
      <c r="AV456" s="15" t="s">
        <v>247</v>
      </c>
      <c r="AW456" s="15" t="s">
        <v>36</v>
      </c>
      <c r="AX456" s="15" t="s">
        <v>80</v>
      </c>
      <c r="AY456" s="182" t="s">
        <v>248</v>
      </c>
    </row>
    <row r="457" spans="2:65" s="12" customFormat="1">
      <c r="B457" s="161"/>
      <c r="D457" s="143" t="s">
        <v>1665</v>
      </c>
      <c r="E457" s="162" t="s">
        <v>1</v>
      </c>
      <c r="F457" s="163" t="s">
        <v>2859</v>
      </c>
      <c r="H457" s="162" t="s">
        <v>1</v>
      </c>
      <c r="I457" s="164"/>
      <c r="L457" s="161"/>
      <c r="M457" s="165"/>
      <c r="T457" s="166"/>
      <c r="AT457" s="162" t="s">
        <v>1665</v>
      </c>
      <c r="AU457" s="162" t="s">
        <v>89</v>
      </c>
      <c r="AV457" s="12" t="s">
        <v>87</v>
      </c>
      <c r="AW457" s="12" t="s">
        <v>36</v>
      </c>
      <c r="AX457" s="12" t="s">
        <v>80</v>
      </c>
      <c r="AY457" s="162" t="s">
        <v>248</v>
      </c>
    </row>
    <row r="458" spans="2:65" s="13" customFormat="1">
      <c r="B458" s="167"/>
      <c r="D458" s="143" t="s">
        <v>1665</v>
      </c>
      <c r="E458" s="168" t="s">
        <v>1</v>
      </c>
      <c r="F458" s="169" t="s">
        <v>3030</v>
      </c>
      <c r="H458" s="170">
        <v>3.4049999999999998</v>
      </c>
      <c r="I458" s="171"/>
      <c r="L458" s="167"/>
      <c r="M458" s="172"/>
      <c r="T458" s="173"/>
      <c r="AT458" s="168" t="s">
        <v>1665</v>
      </c>
      <c r="AU458" s="168" t="s">
        <v>89</v>
      </c>
      <c r="AV458" s="13" t="s">
        <v>89</v>
      </c>
      <c r="AW458" s="13" t="s">
        <v>36</v>
      </c>
      <c r="AX458" s="13" t="s">
        <v>80</v>
      </c>
      <c r="AY458" s="168" t="s">
        <v>248</v>
      </c>
    </row>
    <row r="459" spans="2:65" s="15" customFormat="1">
      <c r="B459" s="181"/>
      <c r="D459" s="143" t="s">
        <v>1665</v>
      </c>
      <c r="E459" s="182" t="s">
        <v>1</v>
      </c>
      <c r="F459" s="183" t="s">
        <v>1683</v>
      </c>
      <c r="H459" s="184">
        <v>3.4049999999999998</v>
      </c>
      <c r="I459" s="185"/>
      <c r="L459" s="181"/>
      <c r="M459" s="186"/>
      <c r="T459" s="187"/>
      <c r="AT459" s="182" t="s">
        <v>1665</v>
      </c>
      <c r="AU459" s="182" t="s">
        <v>89</v>
      </c>
      <c r="AV459" s="15" t="s">
        <v>247</v>
      </c>
      <c r="AW459" s="15" t="s">
        <v>36</v>
      </c>
      <c r="AX459" s="15" t="s">
        <v>80</v>
      </c>
      <c r="AY459" s="182" t="s">
        <v>248</v>
      </c>
    </row>
    <row r="460" spans="2:65" s="14" customFormat="1">
      <c r="B460" s="174"/>
      <c r="D460" s="143" t="s">
        <v>1665</v>
      </c>
      <c r="E460" s="175" t="s">
        <v>1</v>
      </c>
      <c r="F460" s="176" t="s">
        <v>1668</v>
      </c>
      <c r="H460" s="177">
        <v>19.605</v>
      </c>
      <c r="I460" s="178"/>
      <c r="L460" s="174"/>
      <c r="M460" s="179"/>
      <c r="T460" s="180"/>
      <c r="AT460" s="175" t="s">
        <v>1665</v>
      </c>
      <c r="AU460" s="175" t="s">
        <v>89</v>
      </c>
      <c r="AV460" s="14" t="s">
        <v>264</v>
      </c>
      <c r="AW460" s="14" t="s">
        <v>36</v>
      </c>
      <c r="AX460" s="14" t="s">
        <v>87</v>
      </c>
      <c r="AY460" s="175" t="s">
        <v>248</v>
      </c>
    </row>
    <row r="461" spans="2:65" s="1" customFormat="1" ht="33" customHeight="1">
      <c r="B461" s="32"/>
      <c r="C461" s="130" t="s">
        <v>471</v>
      </c>
      <c r="D461" s="130" t="s">
        <v>249</v>
      </c>
      <c r="E461" s="131" t="s">
        <v>3034</v>
      </c>
      <c r="F461" s="132" t="s">
        <v>3035</v>
      </c>
      <c r="G461" s="133" t="s">
        <v>1671</v>
      </c>
      <c r="H461" s="134">
        <v>2.2250000000000001</v>
      </c>
      <c r="I461" s="135"/>
      <c r="J461" s="136">
        <f>ROUND(I461*H461,2)</f>
        <v>0</v>
      </c>
      <c r="K461" s="132" t="s">
        <v>1663</v>
      </c>
      <c r="L461" s="32"/>
      <c r="M461" s="137" t="s">
        <v>1</v>
      </c>
      <c r="N461" s="138" t="s">
        <v>45</v>
      </c>
      <c r="P461" s="139">
        <f>O461*H461</f>
        <v>0</v>
      </c>
      <c r="Q461" s="139">
        <v>2.5018699999999998</v>
      </c>
      <c r="R461" s="139">
        <f>Q461*H461</f>
        <v>5.5666607499999996</v>
      </c>
      <c r="S461" s="139">
        <v>0</v>
      </c>
      <c r="T461" s="140">
        <f>S461*H461</f>
        <v>0</v>
      </c>
      <c r="AR461" s="141" t="s">
        <v>264</v>
      </c>
      <c r="AT461" s="141" t="s">
        <v>249</v>
      </c>
      <c r="AU461" s="141" t="s">
        <v>89</v>
      </c>
      <c r="AY461" s="17" t="s">
        <v>248</v>
      </c>
      <c r="BE461" s="142">
        <f>IF(N461="základní",J461,0)</f>
        <v>0</v>
      </c>
      <c r="BF461" s="142">
        <f>IF(N461="snížená",J461,0)</f>
        <v>0</v>
      </c>
      <c r="BG461" s="142">
        <f>IF(N461="zákl. přenesená",J461,0)</f>
        <v>0</v>
      </c>
      <c r="BH461" s="142">
        <f>IF(N461="sníž. přenesená",J461,0)</f>
        <v>0</v>
      </c>
      <c r="BI461" s="142">
        <f>IF(N461="nulová",J461,0)</f>
        <v>0</v>
      </c>
      <c r="BJ461" s="17" t="s">
        <v>87</v>
      </c>
      <c r="BK461" s="142">
        <f>ROUND(I461*H461,2)</f>
        <v>0</v>
      </c>
      <c r="BL461" s="17" t="s">
        <v>264</v>
      </c>
      <c r="BM461" s="141" t="s">
        <v>3036</v>
      </c>
    </row>
    <row r="462" spans="2:65" s="12" customFormat="1">
      <c r="B462" s="161"/>
      <c r="D462" s="143" t="s">
        <v>1665</v>
      </c>
      <c r="E462" s="162" t="s">
        <v>1</v>
      </c>
      <c r="F462" s="163" t="s">
        <v>2864</v>
      </c>
      <c r="H462" s="162" t="s">
        <v>1</v>
      </c>
      <c r="I462" s="164"/>
      <c r="L462" s="161"/>
      <c r="M462" s="165"/>
      <c r="T462" s="166"/>
      <c r="AT462" s="162" t="s">
        <v>1665</v>
      </c>
      <c r="AU462" s="162" t="s">
        <v>89</v>
      </c>
      <c r="AV462" s="12" t="s">
        <v>87</v>
      </c>
      <c r="AW462" s="12" t="s">
        <v>36</v>
      </c>
      <c r="AX462" s="12" t="s">
        <v>80</v>
      </c>
      <c r="AY462" s="162" t="s">
        <v>248</v>
      </c>
    </row>
    <row r="463" spans="2:65" s="13" customFormat="1" ht="22.5">
      <c r="B463" s="167"/>
      <c r="D463" s="143" t="s">
        <v>1665</v>
      </c>
      <c r="E463" s="168" t="s">
        <v>1</v>
      </c>
      <c r="F463" s="169" t="s">
        <v>3037</v>
      </c>
      <c r="H463" s="170">
        <v>2.2250000000000001</v>
      </c>
      <c r="I463" s="171"/>
      <c r="L463" s="167"/>
      <c r="M463" s="172"/>
      <c r="T463" s="173"/>
      <c r="AT463" s="168" t="s">
        <v>1665</v>
      </c>
      <c r="AU463" s="168" t="s">
        <v>89</v>
      </c>
      <c r="AV463" s="13" t="s">
        <v>89</v>
      </c>
      <c r="AW463" s="13" t="s">
        <v>36</v>
      </c>
      <c r="AX463" s="13" t="s">
        <v>80</v>
      </c>
      <c r="AY463" s="168" t="s">
        <v>248</v>
      </c>
    </row>
    <row r="464" spans="2:65" s="14" customFormat="1">
      <c r="B464" s="174"/>
      <c r="D464" s="143" t="s">
        <v>1665</v>
      </c>
      <c r="E464" s="175" t="s">
        <v>1</v>
      </c>
      <c r="F464" s="176" t="s">
        <v>1668</v>
      </c>
      <c r="H464" s="177">
        <v>2.2250000000000001</v>
      </c>
      <c r="I464" s="178"/>
      <c r="L464" s="174"/>
      <c r="M464" s="179"/>
      <c r="T464" s="180"/>
      <c r="AT464" s="175" t="s">
        <v>1665</v>
      </c>
      <c r="AU464" s="175" t="s">
        <v>89</v>
      </c>
      <c r="AV464" s="14" t="s">
        <v>264</v>
      </c>
      <c r="AW464" s="14" t="s">
        <v>36</v>
      </c>
      <c r="AX464" s="14" t="s">
        <v>87</v>
      </c>
      <c r="AY464" s="175" t="s">
        <v>248</v>
      </c>
    </row>
    <row r="465" spans="2:65" s="1" customFormat="1" ht="33" customHeight="1">
      <c r="B465" s="32"/>
      <c r="C465" s="130" t="s">
        <v>476</v>
      </c>
      <c r="D465" s="130" t="s">
        <v>249</v>
      </c>
      <c r="E465" s="131" t="s">
        <v>3038</v>
      </c>
      <c r="F465" s="132" t="s">
        <v>3039</v>
      </c>
      <c r="G465" s="133" t="s">
        <v>1671</v>
      </c>
      <c r="H465" s="134">
        <v>9.484</v>
      </c>
      <c r="I465" s="135"/>
      <c r="J465" s="136">
        <f>ROUND(I465*H465,2)</f>
        <v>0</v>
      </c>
      <c r="K465" s="132" t="s">
        <v>1663</v>
      </c>
      <c r="L465" s="32"/>
      <c r="M465" s="137" t="s">
        <v>1</v>
      </c>
      <c r="N465" s="138" t="s">
        <v>45</v>
      </c>
      <c r="P465" s="139">
        <f>O465*H465</f>
        <v>0</v>
      </c>
      <c r="Q465" s="139">
        <v>2.5018699999999998</v>
      </c>
      <c r="R465" s="139">
        <f>Q465*H465</f>
        <v>23.727735079999999</v>
      </c>
      <c r="S465" s="139">
        <v>0</v>
      </c>
      <c r="T465" s="140">
        <f>S465*H465</f>
        <v>0</v>
      </c>
      <c r="AR465" s="141" t="s">
        <v>264</v>
      </c>
      <c r="AT465" s="141" t="s">
        <v>249</v>
      </c>
      <c r="AU465" s="141" t="s">
        <v>89</v>
      </c>
      <c r="AY465" s="17" t="s">
        <v>248</v>
      </c>
      <c r="BE465" s="142">
        <f>IF(N465="základní",J465,0)</f>
        <v>0</v>
      </c>
      <c r="BF465" s="142">
        <f>IF(N465="snížená",J465,0)</f>
        <v>0</v>
      </c>
      <c r="BG465" s="142">
        <f>IF(N465="zákl. přenesená",J465,0)</f>
        <v>0</v>
      </c>
      <c r="BH465" s="142">
        <f>IF(N465="sníž. přenesená",J465,0)</f>
        <v>0</v>
      </c>
      <c r="BI465" s="142">
        <f>IF(N465="nulová",J465,0)</f>
        <v>0</v>
      </c>
      <c r="BJ465" s="17" t="s">
        <v>87</v>
      </c>
      <c r="BK465" s="142">
        <f>ROUND(I465*H465,2)</f>
        <v>0</v>
      </c>
      <c r="BL465" s="17" t="s">
        <v>264</v>
      </c>
      <c r="BM465" s="141" t="s">
        <v>3040</v>
      </c>
    </row>
    <row r="466" spans="2:65" s="12" customFormat="1">
      <c r="B466" s="161"/>
      <c r="D466" s="143" t="s">
        <v>1665</v>
      </c>
      <c r="E466" s="162" t="s">
        <v>1</v>
      </c>
      <c r="F466" s="163" t="s">
        <v>2864</v>
      </c>
      <c r="H466" s="162" t="s">
        <v>1</v>
      </c>
      <c r="I466" s="164"/>
      <c r="L466" s="161"/>
      <c r="M466" s="165"/>
      <c r="T466" s="166"/>
      <c r="AT466" s="162" t="s">
        <v>1665</v>
      </c>
      <c r="AU466" s="162" t="s">
        <v>89</v>
      </c>
      <c r="AV466" s="12" t="s">
        <v>87</v>
      </c>
      <c r="AW466" s="12" t="s">
        <v>36</v>
      </c>
      <c r="AX466" s="12" t="s">
        <v>80</v>
      </c>
      <c r="AY466" s="162" t="s">
        <v>248</v>
      </c>
    </row>
    <row r="467" spans="2:65" s="12" customFormat="1">
      <c r="B467" s="161"/>
      <c r="D467" s="143" t="s">
        <v>1665</v>
      </c>
      <c r="E467" s="162" t="s">
        <v>1</v>
      </c>
      <c r="F467" s="163" t="s">
        <v>3041</v>
      </c>
      <c r="H467" s="162" t="s">
        <v>1</v>
      </c>
      <c r="I467" s="164"/>
      <c r="L467" s="161"/>
      <c r="M467" s="165"/>
      <c r="T467" s="166"/>
      <c r="AT467" s="162" t="s">
        <v>1665</v>
      </c>
      <c r="AU467" s="162" t="s">
        <v>89</v>
      </c>
      <c r="AV467" s="12" t="s">
        <v>87</v>
      </c>
      <c r="AW467" s="12" t="s">
        <v>36</v>
      </c>
      <c r="AX467" s="12" t="s">
        <v>80</v>
      </c>
      <c r="AY467" s="162" t="s">
        <v>248</v>
      </c>
    </row>
    <row r="468" spans="2:65" s="13" customFormat="1">
      <c r="B468" s="167"/>
      <c r="D468" s="143" t="s">
        <v>1665</v>
      </c>
      <c r="E468" s="168" t="s">
        <v>1</v>
      </c>
      <c r="F468" s="169" t="s">
        <v>3042</v>
      </c>
      <c r="H468" s="170">
        <v>9.484</v>
      </c>
      <c r="I468" s="171"/>
      <c r="L468" s="167"/>
      <c r="M468" s="172"/>
      <c r="T468" s="173"/>
      <c r="AT468" s="168" t="s">
        <v>1665</v>
      </c>
      <c r="AU468" s="168" t="s">
        <v>89</v>
      </c>
      <c r="AV468" s="13" t="s">
        <v>89</v>
      </c>
      <c r="AW468" s="13" t="s">
        <v>36</v>
      </c>
      <c r="AX468" s="13" t="s">
        <v>80</v>
      </c>
      <c r="AY468" s="168" t="s">
        <v>248</v>
      </c>
    </row>
    <row r="469" spans="2:65" s="14" customFormat="1">
      <c r="B469" s="174"/>
      <c r="D469" s="143" t="s">
        <v>1665</v>
      </c>
      <c r="E469" s="175" t="s">
        <v>1</v>
      </c>
      <c r="F469" s="176" t="s">
        <v>1668</v>
      </c>
      <c r="H469" s="177">
        <v>9.484</v>
      </c>
      <c r="I469" s="178"/>
      <c r="L469" s="174"/>
      <c r="M469" s="179"/>
      <c r="T469" s="180"/>
      <c r="AT469" s="175" t="s">
        <v>1665</v>
      </c>
      <c r="AU469" s="175" t="s">
        <v>89</v>
      </c>
      <c r="AV469" s="14" t="s">
        <v>264</v>
      </c>
      <c r="AW469" s="14" t="s">
        <v>36</v>
      </c>
      <c r="AX469" s="14" t="s">
        <v>87</v>
      </c>
      <c r="AY469" s="175" t="s">
        <v>248</v>
      </c>
    </row>
    <row r="470" spans="2:65" s="1" customFormat="1" ht="33" customHeight="1">
      <c r="B470" s="32"/>
      <c r="C470" s="130" t="s">
        <v>483</v>
      </c>
      <c r="D470" s="130" t="s">
        <v>249</v>
      </c>
      <c r="E470" s="131" t="s">
        <v>3043</v>
      </c>
      <c r="F470" s="132" t="s">
        <v>2945</v>
      </c>
      <c r="G470" s="133" t="s">
        <v>1671</v>
      </c>
      <c r="H470" s="134">
        <v>2.2250000000000001</v>
      </c>
      <c r="I470" s="135"/>
      <c r="J470" s="136">
        <f>ROUND(I470*H470,2)</f>
        <v>0</v>
      </c>
      <c r="K470" s="132" t="s">
        <v>1663</v>
      </c>
      <c r="L470" s="32"/>
      <c r="M470" s="137" t="s">
        <v>1</v>
      </c>
      <c r="N470" s="138" t="s">
        <v>45</v>
      </c>
      <c r="P470" s="139">
        <f>O470*H470</f>
        <v>0</v>
      </c>
      <c r="Q470" s="139">
        <v>0</v>
      </c>
      <c r="R470" s="139">
        <f>Q470*H470</f>
        <v>0</v>
      </c>
      <c r="S470" s="139">
        <v>0</v>
      </c>
      <c r="T470" s="140">
        <f>S470*H470</f>
        <v>0</v>
      </c>
      <c r="AR470" s="141" t="s">
        <v>264</v>
      </c>
      <c r="AT470" s="141" t="s">
        <v>249</v>
      </c>
      <c r="AU470" s="141" t="s">
        <v>89</v>
      </c>
      <c r="AY470" s="17" t="s">
        <v>248</v>
      </c>
      <c r="BE470" s="142">
        <f>IF(N470="základní",J470,0)</f>
        <v>0</v>
      </c>
      <c r="BF470" s="142">
        <f>IF(N470="snížená",J470,0)</f>
        <v>0</v>
      </c>
      <c r="BG470" s="142">
        <f>IF(N470="zákl. přenesená",J470,0)</f>
        <v>0</v>
      </c>
      <c r="BH470" s="142">
        <f>IF(N470="sníž. přenesená",J470,0)</f>
        <v>0</v>
      </c>
      <c r="BI470" s="142">
        <f>IF(N470="nulová",J470,0)</f>
        <v>0</v>
      </c>
      <c r="BJ470" s="17" t="s">
        <v>87</v>
      </c>
      <c r="BK470" s="142">
        <f>ROUND(I470*H470,2)</f>
        <v>0</v>
      </c>
      <c r="BL470" s="17" t="s">
        <v>264</v>
      </c>
      <c r="BM470" s="141" t="s">
        <v>3044</v>
      </c>
    </row>
    <row r="471" spans="2:65" s="12" customFormat="1">
      <c r="B471" s="161"/>
      <c r="D471" s="143" t="s">
        <v>1665</v>
      </c>
      <c r="E471" s="162" t="s">
        <v>1</v>
      </c>
      <c r="F471" s="163" t="s">
        <v>2864</v>
      </c>
      <c r="H471" s="162" t="s">
        <v>1</v>
      </c>
      <c r="I471" s="164"/>
      <c r="L471" s="161"/>
      <c r="M471" s="165"/>
      <c r="T471" s="166"/>
      <c r="AT471" s="162" t="s">
        <v>1665</v>
      </c>
      <c r="AU471" s="162" t="s">
        <v>89</v>
      </c>
      <c r="AV471" s="12" t="s">
        <v>87</v>
      </c>
      <c r="AW471" s="12" t="s">
        <v>36</v>
      </c>
      <c r="AX471" s="12" t="s">
        <v>80</v>
      </c>
      <c r="AY471" s="162" t="s">
        <v>248</v>
      </c>
    </row>
    <row r="472" spans="2:65" s="13" customFormat="1" ht="22.5">
      <c r="B472" s="167"/>
      <c r="D472" s="143" t="s">
        <v>1665</v>
      </c>
      <c r="E472" s="168" t="s">
        <v>1</v>
      </c>
      <c r="F472" s="169" t="s">
        <v>3037</v>
      </c>
      <c r="H472" s="170">
        <v>2.2250000000000001</v>
      </c>
      <c r="I472" s="171"/>
      <c r="L472" s="167"/>
      <c r="M472" s="172"/>
      <c r="T472" s="173"/>
      <c r="AT472" s="168" t="s">
        <v>1665</v>
      </c>
      <c r="AU472" s="168" t="s">
        <v>89</v>
      </c>
      <c r="AV472" s="13" t="s">
        <v>89</v>
      </c>
      <c r="AW472" s="13" t="s">
        <v>36</v>
      </c>
      <c r="AX472" s="13" t="s">
        <v>80</v>
      </c>
      <c r="AY472" s="168" t="s">
        <v>248</v>
      </c>
    </row>
    <row r="473" spans="2:65" s="14" customFormat="1">
      <c r="B473" s="174"/>
      <c r="D473" s="143" t="s">
        <v>1665</v>
      </c>
      <c r="E473" s="175" t="s">
        <v>1</v>
      </c>
      <c r="F473" s="176" t="s">
        <v>1668</v>
      </c>
      <c r="H473" s="177">
        <v>2.2250000000000001</v>
      </c>
      <c r="I473" s="178"/>
      <c r="L473" s="174"/>
      <c r="M473" s="179"/>
      <c r="T473" s="180"/>
      <c r="AT473" s="175" t="s">
        <v>1665</v>
      </c>
      <c r="AU473" s="175" t="s">
        <v>89</v>
      </c>
      <c r="AV473" s="14" t="s">
        <v>264</v>
      </c>
      <c r="AW473" s="14" t="s">
        <v>36</v>
      </c>
      <c r="AX473" s="14" t="s">
        <v>87</v>
      </c>
      <c r="AY473" s="175" t="s">
        <v>248</v>
      </c>
    </row>
    <row r="474" spans="2:65" s="1" customFormat="1" ht="16.5" customHeight="1">
      <c r="B474" s="32"/>
      <c r="C474" s="130" t="s">
        <v>488</v>
      </c>
      <c r="D474" s="130" t="s">
        <v>249</v>
      </c>
      <c r="E474" s="131" t="s">
        <v>3045</v>
      </c>
      <c r="F474" s="132" t="s">
        <v>3046</v>
      </c>
      <c r="G474" s="133" t="s">
        <v>1263</v>
      </c>
      <c r="H474" s="134">
        <v>4.9000000000000002E-2</v>
      </c>
      <c r="I474" s="135"/>
      <c r="J474" s="136">
        <f>ROUND(I474*H474,2)</f>
        <v>0</v>
      </c>
      <c r="K474" s="132" t="s">
        <v>1663</v>
      </c>
      <c r="L474" s="32"/>
      <c r="M474" s="137" t="s">
        <v>1</v>
      </c>
      <c r="N474" s="138" t="s">
        <v>45</v>
      </c>
      <c r="P474" s="139">
        <f>O474*H474</f>
        <v>0</v>
      </c>
      <c r="Q474" s="139">
        <v>1.06277</v>
      </c>
      <c r="R474" s="139">
        <f>Q474*H474</f>
        <v>5.2075730000000001E-2</v>
      </c>
      <c r="S474" s="139">
        <v>0</v>
      </c>
      <c r="T474" s="140">
        <f>S474*H474</f>
        <v>0</v>
      </c>
      <c r="AR474" s="141" t="s">
        <v>264</v>
      </c>
      <c r="AT474" s="141" t="s">
        <v>249</v>
      </c>
      <c r="AU474" s="141" t="s">
        <v>89</v>
      </c>
      <c r="AY474" s="17" t="s">
        <v>248</v>
      </c>
      <c r="BE474" s="142">
        <f>IF(N474="základní",J474,0)</f>
        <v>0</v>
      </c>
      <c r="BF474" s="142">
        <f>IF(N474="snížená",J474,0)</f>
        <v>0</v>
      </c>
      <c r="BG474" s="142">
        <f>IF(N474="zákl. přenesená",J474,0)</f>
        <v>0</v>
      </c>
      <c r="BH474" s="142">
        <f>IF(N474="sníž. přenesená",J474,0)</f>
        <v>0</v>
      </c>
      <c r="BI474" s="142">
        <f>IF(N474="nulová",J474,0)</f>
        <v>0</v>
      </c>
      <c r="BJ474" s="17" t="s">
        <v>87</v>
      </c>
      <c r="BK474" s="142">
        <f>ROUND(I474*H474,2)</f>
        <v>0</v>
      </c>
      <c r="BL474" s="17" t="s">
        <v>264</v>
      </c>
      <c r="BM474" s="141" t="s">
        <v>3047</v>
      </c>
    </row>
    <row r="475" spans="2:65" s="12" customFormat="1">
      <c r="B475" s="161"/>
      <c r="D475" s="143" t="s">
        <v>1665</v>
      </c>
      <c r="E475" s="162" t="s">
        <v>1</v>
      </c>
      <c r="F475" s="163" t="s">
        <v>2950</v>
      </c>
      <c r="H475" s="162" t="s">
        <v>1</v>
      </c>
      <c r="I475" s="164"/>
      <c r="L475" s="161"/>
      <c r="M475" s="165"/>
      <c r="T475" s="166"/>
      <c r="AT475" s="162" t="s">
        <v>1665</v>
      </c>
      <c r="AU475" s="162" t="s">
        <v>89</v>
      </c>
      <c r="AV475" s="12" t="s">
        <v>87</v>
      </c>
      <c r="AW475" s="12" t="s">
        <v>36</v>
      </c>
      <c r="AX475" s="12" t="s">
        <v>80</v>
      </c>
      <c r="AY475" s="162" t="s">
        <v>248</v>
      </c>
    </row>
    <row r="476" spans="2:65" s="13" customFormat="1" ht="22.5">
      <c r="B476" s="167"/>
      <c r="D476" s="143" t="s">
        <v>1665</v>
      </c>
      <c r="E476" s="168" t="s">
        <v>1</v>
      </c>
      <c r="F476" s="169" t="s">
        <v>3048</v>
      </c>
      <c r="H476" s="170">
        <v>4.9000000000000002E-2</v>
      </c>
      <c r="I476" s="171"/>
      <c r="L476" s="167"/>
      <c r="M476" s="172"/>
      <c r="T476" s="173"/>
      <c r="AT476" s="168" t="s">
        <v>1665</v>
      </c>
      <c r="AU476" s="168" t="s">
        <v>89</v>
      </c>
      <c r="AV476" s="13" t="s">
        <v>89</v>
      </c>
      <c r="AW476" s="13" t="s">
        <v>36</v>
      </c>
      <c r="AX476" s="13" t="s">
        <v>80</v>
      </c>
      <c r="AY476" s="168" t="s">
        <v>248</v>
      </c>
    </row>
    <row r="477" spans="2:65" s="14" customFormat="1">
      <c r="B477" s="174"/>
      <c r="D477" s="143" t="s">
        <v>1665</v>
      </c>
      <c r="E477" s="175" t="s">
        <v>1</v>
      </c>
      <c r="F477" s="176" t="s">
        <v>1668</v>
      </c>
      <c r="H477" s="177">
        <v>4.9000000000000002E-2</v>
      </c>
      <c r="I477" s="178"/>
      <c r="L477" s="174"/>
      <c r="M477" s="179"/>
      <c r="T477" s="180"/>
      <c r="AT477" s="175" t="s">
        <v>1665</v>
      </c>
      <c r="AU477" s="175" t="s">
        <v>89</v>
      </c>
      <c r="AV477" s="14" t="s">
        <v>264</v>
      </c>
      <c r="AW477" s="14" t="s">
        <v>36</v>
      </c>
      <c r="AX477" s="14" t="s">
        <v>87</v>
      </c>
      <c r="AY477" s="175" t="s">
        <v>248</v>
      </c>
    </row>
    <row r="478" spans="2:65" s="1" customFormat="1" ht="24.2" customHeight="1">
      <c r="B478" s="32"/>
      <c r="C478" s="130" t="s">
        <v>493</v>
      </c>
      <c r="D478" s="130" t="s">
        <v>249</v>
      </c>
      <c r="E478" s="131" t="s">
        <v>3049</v>
      </c>
      <c r="F478" s="132" t="s">
        <v>3050</v>
      </c>
      <c r="G478" s="133" t="s">
        <v>1671</v>
      </c>
      <c r="H478" s="134">
        <v>25.25</v>
      </c>
      <c r="I478" s="135"/>
      <c r="J478" s="136">
        <f>ROUND(I478*H478,2)</f>
        <v>0</v>
      </c>
      <c r="K478" s="132" t="s">
        <v>1663</v>
      </c>
      <c r="L478" s="32"/>
      <c r="M478" s="137" t="s">
        <v>1</v>
      </c>
      <c r="N478" s="138" t="s">
        <v>45</v>
      </c>
      <c r="P478" s="139">
        <f>O478*H478</f>
        <v>0</v>
      </c>
      <c r="Q478" s="139">
        <v>1.98</v>
      </c>
      <c r="R478" s="139">
        <f>Q478*H478</f>
        <v>49.994999999999997</v>
      </c>
      <c r="S478" s="139">
        <v>0</v>
      </c>
      <c r="T478" s="140">
        <f>S478*H478</f>
        <v>0</v>
      </c>
      <c r="AR478" s="141" t="s">
        <v>264</v>
      </c>
      <c r="AT478" s="141" t="s">
        <v>249</v>
      </c>
      <c r="AU478" s="141" t="s">
        <v>89</v>
      </c>
      <c r="AY478" s="17" t="s">
        <v>248</v>
      </c>
      <c r="BE478" s="142">
        <f>IF(N478="základní",J478,0)</f>
        <v>0</v>
      </c>
      <c r="BF478" s="142">
        <f>IF(N478="snížená",J478,0)</f>
        <v>0</v>
      </c>
      <c r="BG478" s="142">
        <f>IF(N478="zákl. přenesená",J478,0)</f>
        <v>0</v>
      </c>
      <c r="BH478" s="142">
        <f>IF(N478="sníž. přenesená",J478,0)</f>
        <v>0</v>
      </c>
      <c r="BI478" s="142">
        <f>IF(N478="nulová",J478,0)</f>
        <v>0</v>
      </c>
      <c r="BJ478" s="17" t="s">
        <v>87</v>
      </c>
      <c r="BK478" s="142">
        <f>ROUND(I478*H478,2)</f>
        <v>0</v>
      </c>
      <c r="BL478" s="17" t="s">
        <v>264</v>
      </c>
      <c r="BM478" s="141" t="s">
        <v>3051</v>
      </c>
    </row>
    <row r="479" spans="2:65" s="1" customFormat="1" ht="24.2" customHeight="1">
      <c r="B479" s="32"/>
      <c r="C479" s="130" t="s">
        <v>498</v>
      </c>
      <c r="D479" s="130" t="s">
        <v>249</v>
      </c>
      <c r="E479" s="131" t="s">
        <v>3052</v>
      </c>
      <c r="F479" s="132" t="s">
        <v>3053</v>
      </c>
      <c r="G479" s="133" t="s">
        <v>1662</v>
      </c>
      <c r="H479" s="134">
        <v>25.25</v>
      </c>
      <c r="I479" s="135"/>
      <c r="J479" s="136">
        <f>ROUND(I479*H479,2)</f>
        <v>0</v>
      </c>
      <c r="K479" s="132" t="s">
        <v>1663</v>
      </c>
      <c r="L479" s="32"/>
      <c r="M479" s="137" t="s">
        <v>1</v>
      </c>
      <c r="N479" s="138" t="s">
        <v>45</v>
      </c>
      <c r="P479" s="139">
        <f>O479*H479</f>
        <v>0</v>
      </c>
      <c r="Q479" s="139">
        <v>0.25669999999999998</v>
      </c>
      <c r="R479" s="139">
        <f>Q479*H479</f>
        <v>6.4816749999999992</v>
      </c>
      <c r="S479" s="139">
        <v>0</v>
      </c>
      <c r="T479" s="140">
        <f>S479*H479</f>
        <v>0</v>
      </c>
      <c r="AR479" s="141" t="s">
        <v>264</v>
      </c>
      <c r="AT479" s="141" t="s">
        <v>249</v>
      </c>
      <c r="AU479" s="141" t="s">
        <v>89</v>
      </c>
      <c r="AY479" s="17" t="s">
        <v>248</v>
      </c>
      <c r="BE479" s="142">
        <f>IF(N479="základní",J479,0)</f>
        <v>0</v>
      </c>
      <c r="BF479" s="142">
        <f>IF(N479="snížená",J479,0)</f>
        <v>0</v>
      </c>
      <c r="BG479" s="142">
        <f>IF(N479="zákl. přenesená",J479,0)</f>
        <v>0</v>
      </c>
      <c r="BH479" s="142">
        <f>IF(N479="sníž. přenesená",J479,0)</f>
        <v>0</v>
      </c>
      <c r="BI479" s="142">
        <f>IF(N479="nulová",J479,0)</f>
        <v>0</v>
      </c>
      <c r="BJ479" s="17" t="s">
        <v>87</v>
      </c>
      <c r="BK479" s="142">
        <f>ROUND(I479*H479,2)</f>
        <v>0</v>
      </c>
      <c r="BL479" s="17" t="s">
        <v>264</v>
      </c>
      <c r="BM479" s="141" t="s">
        <v>3054</v>
      </c>
    </row>
    <row r="480" spans="2:65" s="12" customFormat="1">
      <c r="B480" s="161"/>
      <c r="D480" s="143" t="s">
        <v>1665</v>
      </c>
      <c r="E480" s="162" t="s">
        <v>1</v>
      </c>
      <c r="F480" s="163" t="s">
        <v>2982</v>
      </c>
      <c r="H480" s="162" t="s">
        <v>1</v>
      </c>
      <c r="I480" s="164"/>
      <c r="L480" s="161"/>
      <c r="M480" s="165"/>
      <c r="T480" s="166"/>
      <c r="AT480" s="162" t="s">
        <v>1665</v>
      </c>
      <c r="AU480" s="162" t="s">
        <v>89</v>
      </c>
      <c r="AV480" s="12" t="s">
        <v>87</v>
      </c>
      <c r="AW480" s="12" t="s">
        <v>36</v>
      </c>
      <c r="AX480" s="12" t="s">
        <v>80</v>
      </c>
      <c r="AY480" s="162" t="s">
        <v>248</v>
      </c>
    </row>
    <row r="481" spans="2:65" s="13" customFormat="1">
      <c r="B481" s="167"/>
      <c r="D481" s="143" t="s">
        <v>1665</v>
      </c>
      <c r="E481" s="168" t="s">
        <v>1</v>
      </c>
      <c r="F481" s="169" t="s">
        <v>2983</v>
      </c>
      <c r="H481" s="170">
        <v>25.25</v>
      </c>
      <c r="I481" s="171"/>
      <c r="L481" s="167"/>
      <c r="M481" s="172"/>
      <c r="T481" s="173"/>
      <c r="AT481" s="168" t="s">
        <v>1665</v>
      </c>
      <c r="AU481" s="168" t="s">
        <v>89</v>
      </c>
      <c r="AV481" s="13" t="s">
        <v>89</v>
      </c>
      <c r="AW481" s="13" t="s">
        <v>36</v>
      </c>
      <c r="AX481" s="13" t="s">
        <v>80</v>
      </c>
      <c r="AY481" s="168" t="s">
        <v>248</v>
      </c>
    </row>
    <row r="482" spans="2:65" s="14" customFormat="1">
      <c r="B482" s="174"/>
      <c r="D482" s="143" t="s">
        <v>1665</v>
      </c>
      <c r="E482" s="175" t="s">
        <v>1</v>
      </c>
      <c r="F482" s="176" t="s">
        <v>1668</v>
      </c>
      <c r="H482" s="177">
        <v>25.25</v>
      </c>
      <c r="I482" s="178"/>
      <c r="L482" s="174"/>
      <c r="M482" s="179"/>
      <c r="T482" s="180"/>
      <c r="AT482" s="175" t="s">
        <v>1665</v>
      </c>
      <c r="AU482" s="175" t="s">
        <v>89</v>
      </c>
      <c r="AV482" s="14" t="s">
        <v>264</v>
      </c>
      <c r="AW482" s="14" t="s">
        <v>36</v>
      </c>
      <c r="AX482" s="14" t="s">
        <v>87</v>
      </c>
      <c r="AY482" s="175" t="s">
        <v>248</v>
      </c>
    </row>
    <row r="483" spans="2:65" s="10" customFormat="1" ht="22.9" customHeight="1">
      <c r="B483" s="120"/>
      <c r="D483" s="121" t="s">
        <v>79</v>
      </c>
      <c r="E483" s="155" t="s">
        <v>288</v>
      </c>
      <c r="F483" s="155" t="s">
        <v>1814</v>
      </c>
      <c r="I483" s="123"/>
      <c r="J483" s="156">
        <f>BK483</f>
        <v>0</v>
      </c>
      <c r="L483" s="120"/>
      <c r="M483" s="125"/>
      <c r="P483" s="126">
        <f>SUM(P484:P552)</f>
        <v>0</v>
      </c>
      <c r="R483" s="126">
        <f>SUM(R484:R552)</f>
        <v>0.14392746000000001</v>
      </c>
      <c r="T483" s="127">
        <f>SUM(T484:T552)</f>
        <v>0</v>
      </c>
      <c r="AR483" s="121" t="s">
        <v>87</v>
      </c>
      <c r="AT483" s="128" t="s">
        <v>79</v>
      </c>
      <c r="AU483" s="128" t="s">
        <v>87</v>
      </c>
      <c r="AY483" s="121" t="s">
        <v>248</v>
      </c>
      <c r="BK483" s="129">
        <f>SUM(BK484:BK552)</f>
        <v>0</v>
      </c>
    </row>
    <row r="484" spans="2:65" s="1" customFormat="1" ht="24.2" customHeight="1">
      <c r="B484" s="32"/>
      <c r="C484" s="130" t="s">
        <v>503</v>
      </c>
      <c r="D484" s="130" t="s">
        <v>249</v>
      </c>
      <c r="E484" s="131" t="s">
        <v>3055</v>
      </c>
      <c r="F484" s="132" t="s">
        <v>3056</v>
      </c>
      <c r="G484" s="133" t="s">
        <v>447</v>
      </c>
      <c r="H484" s="134">
        <v>2</v>
      </c>
      <c r="I484" s="135"/>
      <c r="J484" s="136">
        <f>ROUND(I484*H484,2)</f>
        <v>0</v>
      </c>
      <c r="K484" s="132" t="s">
        <v>1</v>
      </c>
      <c r="L484" s="32"/>
      <c r="M484" s="137" t="s">
        <v>1</v>
      </c>
      <c r="N484" s="138" t="s">
        <v>45</v>
      </c>
      <c r="P484" s="139">
        <f>O484*H484</f>
        <v>0</v>
      </c>
      <c r="Q484" s="139">
        <v>6.9999999999999999E-4</v>
      </c>
      <c r="R484" s="139">
        <f>Q484*H484</f>
        <v>1.4E-3</v>
      </c>
      <c r="S484" s="139">
        <v>0</v>
      </c>
      <c r="T484" s="140">
        <f>S484*H484</f>
        <v>0</v>
      </c>
      <c r="AR484" s="141" t="s">
        <v>264</v>
      </c>
      <c r="AT484" s="141" t="s">
        <v>249</v>
      </c>
      <c r="AU484" s="141" t="s">
        <v>89</v>
      </c>
      <c r="AY484" s="17" t="s">
        <v>248</v>
      </c>
      <c r="BE484" s="142">
        <f>IF(N484="základní",J484,0)</f>
        <v>0</v>
      </c>
      <c r="BF484" s="142">
        <f>IF(N484="snížená",J484,0)</f>
        <v>0</v>
      </c>
      <c r="BG484" s="142">
        <f>IF(N484="zákl. přenesená",J484,0)</f>
        <v>0</v>
      </c>
      <c r="BH484" s="142">
        <f>IF(N484="sníž. přenesená",J484,0)</f>
        <v>0</v>
      </c>
      <c r="BI484" s="142">
        <f>IF(N484="nulová",J484,0)</f>
        <v>0</v>
      </c>
      <c r="BJ484" s="17" t="s">
        <v>87</v>
      </c>
      <c r="BK484" s="142">
        <f>ROUND(I484*H484,2)</f>
        <v>0</v>
      </c>
      <c r="BL484" s="17" t="s">
        <v>264</v>
      </c>
      <c r="BM484" s="141" t="s">
        <v>3057</v>
      </c>
    </row>
    <row r="485" spans="2:65" s="12" customFormat="1">
      <c r="B485" s="161"/>
      <c r="D485" s="143" t="s">
        <v>1665</v>
      </c>
      <c r="E485" s="162" t="s">
        <v>1</v>
      </c>
      <c r="F485" s="163" t="s">
        <v>3058</v>
      </c>
      <c r="H485" s="162" t="s">
        <v>1</v>
      </c>
      <c r="I485" s="164"/>
      <c r="L485" s="161"/>
      <c r="M485" s="165"/>
      <c r="T485" s="166"/>
      <c r="AT485" s="162" t="s">
        <v>1665</v>
      </c>
      <c r="AU485" s="162" t="s">
        <v>89</v>
      </c>
      <c r="AV485" s="12" t="s">
        <v>87</v>
      </c>
      <c r="AW485" s="12" t="s">
        <v>36</v>
      </c>
      <c r="AX485" s="12" t="s">
        <v>80</v>
      </c>
      <c r="AY485" s="162" t="s">
        <v>248</v>
      </c>
    </row>
    <row r="486" spans="2:65" s="13" customFormat="1">
      <c r="B486" s="167"/>
      <c r="D486" s="143" t="s">
        <v>1665</v>
      </c>
      <c r="E486" s="168" t="s">
        <v>1</v>
      </c>
      <c r="F486" s="169" t="s">
        <v>3059</v>
      </c>
      <c r="H486" s="170">
        <v>1</v>
      </c>
      <c r="I486" s="171"/>
      <c r="L486" s="167"/>
      <c r="M486" s="172"/>
      <c r="T486" s="173"/>
      <c r="AT486" s="168" t="s">
        <v>1665</v>
      </c>
      <c r="AU486" s="168" t="s">
        <v>89</v>
      </c>
      <c r="AV486" s="13" t="s">
        <v>89</v>
      </c>
      <c r="AW486" s="13" t="s">
        <v>36</v>
      </c>
      <c r="AX486" s="13" t="s">
        <v>80</v>
      </c>
      <c r="AY486" s="168" t="s">
        <v>248</v>
      </c>
    </row>
    <row r="487" spans="2:65" s="13" customFormat="1">
      <c r="B487" s="167"/>
      <c r="D487" s="143" t="s">
        <v>1665</v>
      </c>
      <c r="E487" s="168" t="s">
        <v>1</v>
      </c>
      <c r="F487" s="169" t="s">
        <v>3060</v>
      </c>
      <c r="H487" s="170">
        <v>1</v>
      </c>
      <c r="I487" s="171"/>
      <c r="L487" s="167"/>
      <c r="M487" s="172"/>
      <c r="T487" s="173"/>
      <c r="AT487" s="168" t="s">
        <v>1665</v>
      </c>
      <c r="AU487" s="168" t="s">
        <v>89</v>
      </c>
      <c r="AV487" s="13" t="s">
        <v>89</v>
      </c>
      <c r="AW487" s="13" t="s">
        <v>36</v>
      </c>
      <c r="AX487" s="13" t="s">
        <v>80</v>
      </c>
      <c r="AY487" s="168" t="s">
        <v>248</v>
      </c>
    </row>
    <row r="488" spans="2:65" s="14" customFormat="1">
      <c r="B488" s="174"/>
      <c r="D488" s="143" t="s">
        <v>1665</v>
      </c>
      <c r="E488" s="175" t="s">
        <v>1</v>
      </c>
      <c r="F488" s="176" t="s">
        <v>1668</v>
      </c>
      <c r="H488" s="177">
        <v>2</v>
      </c>
      <c r="I488" s="178"/>
      <c r="L488" s="174"/>
      <c r="M488" s="179"/>
      <c r="T488" s="180"/>
      <c r="AT488" s="175" t="s">
        <v>1665</v>
      </c>
      <c r="AU488" s="175" t="s">
        <v>89</v>
      </c>
      <c r="AV488" s="14" t="s">
        <v>264</v>
      </c>
      <c r="AW488" s="14" t="s">
        <v>36</v>
      </c>
      <c r="AX488" s="14" t="s">
        <v>87</v>
      </c>
      <c r="AY488" s="175" t="s">
        <v>248</v>
      </c>
    </row>
    <row r="489" spans="2:65" s="1" customFormat="1" ht="21.75" customHeight="1">
      <c r="B489" s="32"/>
      <c r="C489" s="130" t="s">
        <v>508</v>
      </c>
      <c r="D489" s="130" t="s">
        <v>249</v>
      </c>
      <c r="E489" s="131" t="s">
        <v>3061</v>
      </c>
      <c r="F489" s="132" t="s">
        <v>3062</v>
      </c>
      <c r="G489" s="133" t="s">
        <v>1671</v>
      </c>
      <c r="H489" s="134">
        <v>533.26599999999996</v>
      </c>
      <c r="I489" s="135"/>
      <c r="J489" s="136">
        <f>ROUND(I489*H489,2)</f>
        <v>0</v>
      </c>
      <c r="K489" s="132" t="s">
        <v>1663</v>
      </c>
      <c r="L489" s="32"/>
      <c r="M489" s="137" t="s">
        <v>1</v>
      </c>
      <c r="N489" s="138" t="s">
        <v>45</v>
      </c>
      <c r="P489" s="139">
        <f>O489*H489</f>
        <v>0</v>
      </c>
      <c r="Q489" s="139">
        <v>0</v>
      </c>
      <c r="R489" s="139">
        <f>Q489*H489</f>
        <v>0</v>
      </c>
      <c r="S489" s="139">
        <v>0</v>
      </c>
      <c r="T489" s="140">
        <f>S489*H489</f>
        <v>0</v>
      </c>
      <c r="AR489" s="141" t="s">
        <v>264</v>
      </c>
      <c r="AT489" s="141" t="s">
        <v>249</v>
      </c>
      <c r="AU489" s="141" t="s">
        <v>89</v>
      </c>
      <c r="AY489" s="17" t="s">
        <v>248</v>
      </c>
      <c r="BE489" s="142">
        <f>IF(N489="základní",J489,0)</f>
        <v>0</v>
      </c>
      <c r="BF489" s="142">
        <f>IF(N489="snížená",J489,0)</f>
        <v>0</v>
      </c>
      <c r="BG489" s="142">
        <f>IF(N489="zákl. přenesená",J489,0)</f>
        <v>0</v>
      </c>
      <c r="BH489" s="142">
        <f>IF(N489="sníž. přenesená",J489,0)</f>
        <v>0</v>
      </c>
      <c r="BI489" s="142">
        <f>IF(N489="nulová",J489,0)</f>
        <v>0</v>
      </c>
      <c r="BJ489" s="17" t="s">
        <v>87</v>
      </c>
      <c r="BK489" s="142">
        <f>ROUND(I489*H489,2)</f>
        <v>0</v>
      </c>
      <c r="BL489" s="17" t="s">
        <v>264</v>
      </c>
      <c r="BM489" s="141" t="s">
        <v>3063</v>
      </c>
    </row>
    <row r="490" spans="2:65" s="1" customFormat="1" ht="19.5">
      <c r="B490" s="32"/>
      <c r="D490" s="143" t="s">
        <v>255</v>
      </c>
      <c r="F490" s="144" t="s">
        <v>3064</v>
      </c>
      <c r="I490" s="145"/>
      <c r="L490" s="32"/>
      <c r="M490" s="146"/>
      <c r="T490" s="56"/>
      <c r="AT490" s="17" t="s">
        <v>255</v>
      </c>
      <c r="AU490" s="17" t="s">
        <v>89</v>
      </c>
    </row>
    <row r="491" spans="2:65" s="12" customFormat="1">
      <c r="B491" s="161"/>
      <c r="D491" s="143" t="s">
        <v>1665</v>
      </c>
      <c r="E491" s="162" t="s">
        <v>1</v>
      </c>
      <c r="F491" s="163" t="s">
        <v>3058</v>
      </c>
      <c r="H491" s="162" t="s">
        <v>1</v>
      </c>
      <c r="I491" s="164"/>
      <c r="L491" s="161"/>
      <c r="M491" s="165"/>
      <c r="T491" s="166"/>
      <c r="AT491" s="162" t="s">
        <v>1665</v>
      </c>
      <c r="AU491" s="162" t="s">
        <v>89</v>
      </c>
      <c r="AV491" s="12" t="s">
        <v>87</v>
      </c>
      <c r="AW491" s="12" t="s">
        <v>36</v>
      </c>
      <c r="AX491" s="12" t="s">
        <v>80</v>
      </c>
      <c r="AY491" s="162" t="s">
        <v>248</v>
      </c>
    </row>
    <row r="492" spans="2:65" s="13" customFormat="1" ht="22.5">
      <c r="B492" s="167"/>
      <c r="D492" s="143" t="s">
        <v>1665</v>
      </c>
      <c r="E492" s="168" t="s">
        <v>1</v>
      </c>
      <c r="F492" s="169" t="s">
        <v>3065</v>
      </c>
      <c r="H492" s="170">
        <v>265.63799999999998</v>
      </c>
      <c r="I492" s="171"/>
      <c r="L492" s="167"/>
      <c r="M492" s="172"/>
      <c r="T492" s="173"/>
      <c r="AT492" s="168" t="s">
        <v>1665</v>
      </c>
      <c r="AU492" s="168" t="s">
        <v>89</v>
      </c>
      <c r="AV492" s="13" t="s">
        <v>89</v>
      </c>
      <c r="AW492" s="13" t="s">
        <v>36</v>
      </c>
      <c r="AX492" s="13" t="s">
        <v>80</v>
      </c>
      <c r="AY492" s="168" t="s">
        <v>248</v>
      </c>
    </row>
    <row r="493" spans="2:65" s="13" customFormat="1" ht="22.5">
      <c r="B493" s="167"/>
      <c r="D493" s="143" t="s">
        <v>1665</v>
      </c>
      <c r="E493" s="168" t="s">
        <v>1</v>
      </c>
      <c r="F493" s="169" t="s">
        <v>3066</v>
      </c>
      <c r="H493" s="170">
        <v>267.62799999999999</v>
      </c>
      <c r="I493" s="171"/>
      <c r="L493" s="167"/>
      <c r="M493" s="172"/>
      <c r="T493" s="173"/>
      <c r="AT493" s="168" t="s">
        <v>1665</v>
      </c>
      <c r="AU493" s="168" t="s">
        <v>89</v>
      </c>
      <c r="AV493" s="13" t="s">
        <v>89</v>
      </c>
      <c r="AW493" s="13" t="s">
        <v>36</v>
      </c>
      <c r="AX493" s="13" t="s">
        <v>80</v>
      </c>
      <c r="AY493" s="168" t="s">
        <v>248</v>
      </c>
    </row>
    <row r="494" spans="2:65" s="14" customFormat="1">
      <c r="B494" s="174"/>
      <c r="D494" s="143" t="s">
        <v>1665</v>
      </c>
      <c r="E494" s="175" t="s">
        <v>1</v>
      </c>
      <c r="F494" s="176" t="s">
        <v>1668</v>
      </c>
      <c r="H494" s="177">
        <v>533.26599999999996</v>
      </c>
      <c r="I494" s="178"/>
      <c r="L494" s="174"/>
      <c r="M494" s="179"/>
      <c r="T494" s="180"/>
      <c r="AT494" s="175" t="s">
        <v>1665</v>
      </c>
      <c r="AU494" s="175" t="s">
        <v>89</v>
      </c>
      <c r="AV494" s="14" t="s">
        <v>264</v>
      </c>
      <c r="AW494" s="14" t="s">
        <v>36</v>
      </c>
      <c r="AX494" s="14" t="s">
        <v>87</v>
      </c>
      <c r="AY494" s="175" t="s">
        <v>248</v>
      </c>
    </row>
    <row r="495" spans="2:65" s="1" customFormat="1" ht="16.5" customHeight="1">
      <c r="B495" s="32"/>
      <c r="C495" s="188" t="s">
        <v>513</v>
      </c>
      <c r="D495" s="188" t="s">
        <v>301</v>
      </c>
      <c r="E495" s="189" t="s">
        <v>3067</v>
      </c>
      <c r="F495" s="190" t="s">
        <v>3068</v>
      </c>
      <c r="G495" s="191" t="s">
        <v>1671</v>
      </c>
      <c r="H495" s="192">
        <v>549.26400000000001</v>
      </c>
      <c r="I495" s="193"/>
      <c r="J495" s="194">
        <f>ROUND(I495*H495,2)</f>
        <v>0</v>
      </c>
      <c r="K495" s="190" t="s">
        <v>1663</v>
      </c>
      <c r="L495" s="195"/>
      <c r="M495" s="196" t="s">
        <v>1</v>
      </c>
      <c r="N495" s="197" t="s">
        <v>45</v>
      </c>
      <c r="P495" s="139">
        <f>O495*H495</f>
        <v>0</v>
      </c>
      <c r="Q495" s="139">
        <v>0</v>
      </c>
      <c r="R495" s="139">
        <f>Q495*H495</f>
        <v>0</v>
      </c>
      <c r="S495" s="139">
        <v>0</v>
      </c>
      <c r="T495" s="140">
        <f>S495*H495</f>
        <v>0</v>
      </c>
      <c r="AR495" s="141" t="s">
        <v>283</v>
      </c>
      <c r="AT495" s="141" t="s">
        <v>301</v>
      </c>
      <c r="AU495" s="141" t="s">
        <v>89</v>
      </c>
      <c r="AY495" s="17" t="s">
        <v>248</v>
      </c>
      <c r="BE495" s="142">
        <f>IF(N495="základní",J495,0)</f>
        <v>0</v>
      </c>
      <c r="BF495" s="142">
        <f>IF(N495="snížená",J495,0)</f>
        <v>0</v>
      </c>
      <c r="BG495" s="142">
        <f>IF(N495="zákl. přenesená",J495,0)</f>
        <v>0</v>
      </c>
      <c r="BH495" s="142">
        <f>IF(N495="sníž. přenesená",J495,0)</f>
        <v>0</v>
      </c>
      <c r="BI495" s="142">
        <f>IF(N495="nulová",J495,0)</f>
        <v>0</v>
      </c>
      <c r="BJ495" s="17" t="s">
        <v>87</v>
      </c>
      <c r="BK495" s="142">
        <f>ROUND(I495*H495,2)</f>
        <v>0</v>
      </c>
      <c r="BL495" s="17" t="s">
        <v>264</v>
      </c>
      <c r="BM495" s="141" t="s">
        <v>3069</v>
      </c>
    </row>
    <row r="496" spans="2:65" s="12" customFormat="1">
      <c r="B496" s="161"/>
      <c r="D496" s="143" t="s">
        <v>1665</v>
      </c>
      <c r="E496" s="162" t="s">
        <v>1</v>
      </c>
      <c r="F496" s="163" t="s">
        <v>3070</v>
      </c>
      <c r="H496" s="162" t="s">
        <v>1</v>
      </c>
      <c r="I496" s="164"/>
      <c r="L496" s="161"/>
      <c r="M496" s="165"/>
      <c r="T496" s="166"/>
      <c r="AT496" s="162" t="s">
        <v>1665</v>
      </c>
      <c r="AU496" s="162" t="s">
        <v>89</v>
      </c>
      <c r="AV496" s="12" t="s">
        <v>87</v>
      </c>
      <c r="AW496" s="12" t="s">
        <v>36</v>
      </c>
      <c r="AX496" s="12" t="s">
        <v>80</v>
      </c>
      <c r="AY496" s="162" t="s">
        <v>248</v>
      </c>
    </row>
    <row r="497" spans="2:65" s="12" customFormat="1">
      <c r="B497" s="161"/>
      <c r="D497" s="143" t="s">
        <v>1665</v>
      </c>
      <c r="E497" s="162" t="s">
        <v>1</v>
      </c>
      <c r="F497" s="163" t="s">
        <v>3058</v>
      </c>
      <c r="H497" s="162" t="s">
        <v>1</v>
      </c>
      <c r="I497" s="164"/>
      <c r="L497" s="161"/>
      <c r="M497" s="165"/>
      <c r="T497" s="166"/>
      <c r="AT497" s="162" t="s">
        <v>1665</v>
      </c>
      <c r="AU497" s="162" t="s">
        <v>89</v>
      </c>
      <c r="AV497" s="12" t="s">
        <v>87</v>
      </c>
      <c r="AW497" s="12" t="s">
        <v>36</v>
      </c>
      <c r="AX497" s="12" t="s">
        <v>80</v>
      </c>
      <c r="AY497" s="162" t="s">
        <v>248</v>
      </c>
    </row>
    <row r="498" spans="2:65" s="13" customFormat="1" ht="22.5">
      <c r="B498" s="167"/>
      <c r="D498" s="143" t="s">
        <v>1665</v>
      </c>
      <c r="E498" s="168" t="s">
        <v>1</v>
      </c>
      <c r="F498" s="169" t="s">
        <v>3071</v>
      </c>
      <c r="H498" s="170">
        <v>273.60700000000003</v>
      </c>
      <c r="I498" s="171"/>
      <c r="L498" s="167"/>
      <c r="M498" s="172"/>
      <c r="T498" s="173"/>
      <c r="AT498" s="168" t="s">
        <v>1665</v>
      </c>
      <c r="AU498" s="168" t="s">
        <v>89</v>
      </c>
      <c r="AV498" s="13" t="s">
        <v>89</v>
      </c>
      <c r="AW498" s="13" t="s">
        <v>36</v>
      </c>
      <c r="AX498" s="13" t="s">
        <v>80</v>
      </c>
      <c r="AY498" s="168" t="s">
        <v>248</v>
      </c>
    </row>
    <row r="499" spans="2:65" s="13" customFormat="1" ht="22.5">
      <c r="B499" s="167"/>
      <c r="D499" s="143" t="s">
        <v>1665</v>
      </c>
      <c r="E499" s="168" t="s">
        <v>1</v>
      </c>
      <c r="F499" s="169" t="s">
        <v>3072</v>
      </c>
      <c r="H499" s="170">
        <v>275.65699999999998</v>
      </c>
      <c r="I499" s="171"/>
      <c r="L499" s="167"/>
      <c r="M499" s="172"/>
      <c r="T499" s="173"/>
      <c r="AT499" s="168" t="s">
        <v>1665</v>
      </c>
      <c r="AU499" s="168" t="s">
        <v>89</v>
      </c>
      <c r="AV499" s="13" t="s">
        <v>89</v>
      </c>
      <c r="AW499" s="13" t="s">
        <v>36</v>
      </c>
      <c r="AX499" s="13" t="s">
        <v>80</v>
      </c>
      <c r="AY499" s="168" t="s">
        <v>248</v>
      </c>
    </row>
    <row r="500" spans="2:65" s="14" customFormat="1">
      <c r="B500" s="174"/>
      <c r="D500" s="143" t="s">
        <v>1665</v>
      </c>
      <c r="E500" s="175" t="s">
        <v>1</v>
      </c>
      <c r="F500" s="176" t="s">
        <v>1668</v>
      </c>
      <c r="H500" s="177">
        <v>549.26400000000001</v>
      </c>
      <c r="I500" s="178"/>
      <c r="L500" s="174"/>
      <c r="M500" s="179"/>
      <c r="T500" s="180"/>
      <c r="AT500" s="175" t="s">
        <v>1665</v>
      </c>
      <c r="AU500" s="175" t="s">
        <v>89</v>
      </c>
      <c r="AV500" s="14" t="s">
        <v>264</v>
      </c>
      <c r="AW500" s="14" t="s">
        <v>36</v>
      </c>
      <c r="AX500" s="14" t="s">
        <v>87</v>
      </c>
      <c r="AY500" s="175" t="s">
        <v>248</v>
      </c>
    </row>
    <row r="501" spans="2:65" s="1" customFormat="1" ht="24.2" customHeight="1">
      <c r="B501" s="32"/>
      <c r="C501" s="130" t="s">
        <v>517</v>
      </c>
      <c r="D501" s="130" t="s">
        <v>249</v>
      </c>
      <c r="E501" s="131" t="s">
        <v>3073</v>
      </c>
      <c r="F501" s="132" t="s">
        <v>3074</v>
      </c>
      <c r="G501" s="133" t="s">
        <v>1671</v>
      </c>
      <c r="H501" s="134">
        <v>533.26599999999996</v>
      </c>
      <c r="I501" s="135"/>
      <c r="J501" s="136">
        <f>ROUND(I501*H501,2)</f>
        <v>0</v>
      </c>
      <c r="K501" s="132" t="s">
        <v>1663</v>
      </c>
      <c r="L501" s="32"/>
      <c r="M501" s="137" t="s">
        <v>1</v>
      </c>
      <c r="N501" s="138" t="s">
        <v>45</v>
      </c>
      <c r="P501" s="139">
        <f>O501*H501</f>
        <v>0</v>
      </c>
      <c r="Q501" s="139">
        <v>0</v>
      </c>
      <c r="R501" s="139">
        <f>Q501*H501</f>
        <v>0</v>
      </c>
      <c r="S501" s="139">
        <v>0</v>
      </c>
      <c r="T501" s="140">
        <f>S501*H501</f>
        <v>0</v>
      </c>
      <c r="AR501" s="141" t="s">
        <v>264</v>
      </c>
      <c r="AT501" s="141" t="s">
        <v>249</v>
      </c>
      <c r="AU501" s="141" t="s">
        <v>89</v>
      </c>
      <c r="AY501" s="17" t="s">
        <v>248</v>
      </c>
      <c r="BE501" s="142">
        <f>IF(N501="základní",J501,0)</f>
        <v>0</v>
      </c>
      <c r="BF501" s="142">
        <f>IF(N501="snížená",J501,0)</f>
        <v>0</v>
      </c>
      <c r="BG501" s="142">
        <f>IF(N501="zákl. přenesená",J501,0)</f>
        <v>0</v>
      </c>
      <c r="BH501" s="142">
        <f>IF(N501="sníž. přenesená",J501,0)</f>
        <v>0</v>
      </c>
      <c r="BI501" s="142">
        <f>IF(N501="nulová",J501,0)</f>
        <v>0</v>
      </c>
      <c r="BJ501" s="17" t="s">
        <v>87</v>
      </c>
      <c r="BK501" s="142">
        <f>ROUND(I501*H501,2)</f>
        <v>0</v>
      </c>
      <c r="BL501" s="17" t="s">
        <v>264</v>
      </c>
      <c r="BM501" s="141" t="s">
        <v>3075</v>
      </c>
    </row>
    <row r="502" spans="2:65" s="1" customFormat="1" ht="16.5" customHeight="1">
      <c r="B502" s="32"/>
      <c r="C502" s="130" t="s">
        <v>521</v>
      </c>
      <c r="D502" s="130" t="s">
        <v>249</v>
      </c>
      <c r="E502" s="131" t="s">
        <v>3076</v>
      </c>
      <c r="F502" s="132" t="s">
        <v>3077</v>
      </c>
      <c r="G502" s="133" t="s">
        <v>1671</v>
      </c>
      <c r="H502" s="134">
        <v>533.26599999999996</v>
      </c>
      <c r="I502" s="135"/>
      <c r="J502" s="136">
        <f>ROUND(I502*H502,2)</f>
        <v>0</v>
      </c>
      <c r="K502" s="132" t="s">
        <v>1663</v>
      </c>
      <c r="L502" s="32"/>
      <c r="M502" s="137" t="s">
        <v>1</v>
      </c>
      <c r="N502" s="138" t="s">
        <v>45</v>
      </c>
      <c r="P502" s="139">
        <f>O502*H502</f>
        <v>0</v>
      </c>
      <c r="Q502" s="139">
        <v>1.0000000000000001E-5</v>
      </c>
      <c r="R502" s="139">
        <f>Q502*H502</f>
        <v>5.3326600000000004E-3</v>
      </c>
      <c r="S502" s="139">
        <v>0</v>
      </c>
      <c r="T502" s="140">
        <f>S502*H502</f>
        <v>0</v>
      </c>
      <c r="AR502" s="141" t="s">
        <v>264</v>
      </c>
      <c r="AT502" s="141" t="s">
        <v>249</v>
      </c>
      <c r="AU502" s="141" t="s">
        <v>89</v>
      </c>
      <c r="AY502" s="17" t="s">
        <v>248</v>
      </c>
      <c r="BE502" s="142">
        <f>IF(N502="základní",J502,0)</f>
        <v>0</v>
      </c>
      <c r="BF502" s="142">
        <f>IF(N502="snížená",J502,0)</f>
        <v>0</v>
      </c>
      <c r="BG502" s="142">
        <f>IF(N502="zákl. přenesená",J502,0)</f>
        <v>0</v>
      </c>
      <c r="BH502" s="142">
        <f>IF(N502="sníž. přenesená",J502,0)</f>
        <v>0</v>
      </c>
      <c r="BI502" s="142">
        <f>IF(N502="nulová",J502,0)</f>
        <v>0</v>
      </c>
      <c r="BJ502" s="17" t="s">
        <v>87</v>
      </c>
      <c r="BK502" s="142">
        <f>ROUND(I502*H502,2)</f>
        <v>0</v>
      </c>
      <c r="BL502" s="17" t="s">
        <v>264</v>
      </c>
      <c r="BM502" s="141" t="s">
        <v>3078</v>
      </c>
    </row>
    <row r="503" spans="2:65" s="1" customFormat="1" ht="21.75" customHeight="1">
      <c r="B503" s="32"/>
      <c r="C503" s="130" t="s">
        <v>525</v>
      </c>
      <c r="D503" s="130" t="s">
        <v>249</v>
      </c>
      <c r="E503" s="131" t="s">
        <v>1815</v>
      </c>
      <c r="F503" s="132" t="s">
        <v>1816</v>
      </c>
      <c r="G503" s="133" t="s">
        <v>1662</v>
      </c>
      <c r="H503" s="134">
        <v>804.22500000000002</v>
      </c>
      <c r="I503" s="135"/>
      <c r="J503" s="136">
        <f>ROUND(I503*H503,2)</f>
        <v>0</v>
      </c>
      <c r="K503" s="132" t="s">
        <v>1663</v>
      </c>
      <c r="L503" s="32"/>
      <c r="M503" s="137" t="s">
        <v>1</v>
      </c>
      <c r="N503" s="138" t="s">
        <v>45</v>
      </c>
      <c r="P503" s="139">
        <f>O503*H503</f>
        <v>0</v>
      </c>
      <c r="Q503" s="139">
        <v>0</v>
      </c>
      <c r="R503" s="139">
        <f>Q503*H503</f>
        <v>0</v>
      </c>
      <c r="S503" s="139">
        <v>0</v>
      </c>
      <c r="T503" s="140">
        <f>S503*H503</f>
        <v>0</v>
      </c>
      <c r="AR503" s="141" t="s">
        <v>264</v>
      </c>
      <c r="AT503" s="141" t="s">
        <v>249</v>
      </c>
      <c r="AU503" s="141" t="s">
        <v>89</v>
      </c>
      <c r="AY503" s="17" t="s">
        <v>248</v>
      </c>
      <c r="BE503" s="142">
        <f>IF(N503="základní",J503,0)</f>
        <v>0</v>
      </c>
      <c r="BF503" s="142">
        <f>IF(N503="snížená",J503,0)</f>
        <v>0</v>
      </c>
      <c r="BG503" s="142">
        <f>IF(N503="zákl. přenesená",J503,0)</f>
        <v>0</v>
      </c>
      <c r="BH503" s="142">
        <f>IF(N503="sníž. přenesená",J503,0)</f>
        <v>0</v>
      </c>
      <c r="BI503" s="142">
        <f>IF(N503="nulová",J503,0)</f>
        <v>0</v>
      </c>
      <c r="BJ503" s="17" t="s">
        <v>87</v>
      </c>
      <c r="BK503" s="142">
        <f>ROUND(I503*H503,2)</f>
        <v>0</v>
      </c>
      <c r="BL503" s="17" t="s">
        <v>264</v>
      </c>
      <c r="BM503" s="141" t="s">
        <v>3079</v>
      </c>
    </row>
    <row r="504" spans="2:65" s="12" customFormat="1">
      <c r="B504" s="161"/>
      <c r="D504" s="143" t="s">
        <v>1665</v>
      </c>
      <c r="E504" s="162" t="s">
        <v>1</v>
      </c>
      <c r="F504" s="163" t="s">
        <v>3080</v>
      </c>
      <c r="H504" s="162" t="s">
        <v>1</v>
      </c>
      <c r="I504" s="164"/>
      <c r="L504" s="161"/>
      <c r="M504" s="165"/>
      <c r="T504" s="166"/>
      <c r="AT504" s="162" t="s">
        <v>1665</v>
      </c>
      <c r="AU504" s="162" t="s">
        <v>89</v>
      </c>
      <c r="AV504" s="12" t="s">
        <v>87</v>
      </c>
      <c r="AW504" s="12" t="s">
        <v>36</v>
      </c>
      <c r="AX504" s="12" t="s">
        <v>80</v>
      </c>
      <c r="AY504" s="162" t="s">
        <v>248</v>
      </c>
    </row>
    <row r="505" spans="2:65" s="13" customFormat="1" ht="22.5">
      <c r="B505" s="167"/>
      <c r="D505" s="143" t="s">
        <v>1665</v>
      </c>
      <c r="E505" s="168" t="s">
        <v>1</v>
      </c>
      <c r="F505" s="169" t="s">
        <v>3081</v>
      </c>
      <c r="H505" s="170">
        <v>84</v>
      </c>
      <c r="I505" s="171"/>
      <c r="L505" s="167"/>
      <c r="M505" s="172"/>
      <c r="T505" s="173"/>
      <c r="AT505" s="168" t="s">
        <v>1665</v>
      </c>
      <c r="AU505" s="168" t="s">
        <v>89</v>
      </c>
      <c r="AV505" s="13" t="s">
        <v>89</v>
      </c>
      <c r="AW505" s="13" t="s">
        <v>36</v>
      </c>
      <c r="AX505" s="13" t="s">
        <v>80</v>
      </c>
      <c r="AY505" s="168" t="s">
        <v>248</v>
      </c>
    </row>
    <row r="506" spans="2:65" s="12" customFormat="1">
      <c r="B506" s="161"/>
      <c r="D506" s="143" t="s">
        <v>1665</v>
      </c>
      <c r="E506" s="162" t="s">
        <v>1</v>
      </c>
      <c r="F506" s="163" t="s">
        <v>3058</v>
      </c>
      <c r="H506" s="162" t="s">
        <v>1</v>
      </c>
      <c r="I506" s="164"/>
      <c r="L506" s="161"/>
      <c r="M506" s="165"/>
      <c r="T506" s="166"/>
      <c r="AT506" s="162" t="s">
        <v>1665</v>
      </c>
      <c r="AU506" s="162" t="s">
        <v>89</v>
      </c>
      <c r="AV506" s="12" t="s">
        <v>87</v>
      </c>
      <c r="AW506" s="12" t="s">
        <v>36</v>
      </c>
      <c r="AX506" s="12" t="s">
        <v>80</v>
      </c>
      <c r="AY506" s="162" t="s">
        <v>248</v>
      </c>
    </row>
    <row r="507" spans="2:65" s="13" customFormat="1" ht="22.5">
      <c r="B507" s="167"/>
      <c r="D507" s="143" t="s">
        <v>1665</v>
      </c>
      <c r="E507" s="168" t="s">
        <v>1</v>
      </c>
      <c r="F507" s="169" t="s">
        <v>3082</v>
      </c>
      <c r="H507" s="170">
        <v>13.694000000000001</v>
      </c>
      <c r="I507" s="171"/>
      <c r="L507" s="167"/>
      <c r="M507" s="172"/>
      <c r="T507" s="173"/>
      <c r="AT507" s="168" t="s">
        <v>1665</v>
      </c>
      <c r="AU507" s="168" t="s">
        <v>89</v>
      </c>
      <c r="AV507" s="13" t="s">
        <v>89</v>
      </c>
      <c r="AW507" s="13" t="s">
        <v>36</v>
      </c>
      <c r="AX507" s="13" t="s">
        <v>80</v>
      </c>
      <c r="AY507" s="168" t="s">
        <v>248</v>
      </c>
    </row>
    <row r="508" spans="2:65" s="13" customFormat="1" ht="33.75">
      <c r="B508" s="167"/>
      <c r="D508" s="143" t="s">
        <v>1665</v>
      </c>
      <c r="E508" s="168" t="s">
        <v>1</v>
      </c>
      <c r="F508" s="169" t="s">
        <v>3083</v>
      </c>
      <c r="H508" s="170">
        <v>175.95099999999999</v>
      </c>
      <c r="I508" s="171"/>
      <c r="L508" s="167"/>
      <c r="M508" s="172"/>
      <c r="T508" s="173"/>
      <c r="AT508" s="168" t="s">
        <v>1665</v>
      </c>
      <c r="AU508" s="168" t="s">
        <v>89</v>
      </c>
      <c r="AV508" s="13" t="s">
        <v>89</v>
      </c>
      <c r="AW508" s="13" t="s">
        <v>36</v>
      </c>
      <c r="AX508" s="13" t="s">
        <v>80</v>
      </c>
      <c r="AY508" s="168" t="s">
        <v>248</v>
      </c>
    </row>
    <row r="509" spans="2:65" s="13" customFormat="1" ht="33.75">
      <c r="B509" s="167"/>
      <c r="D509" s="143" t="s">
        <v>1665</v>
      </c>
      <c r="E509" s="168" t="s">
        <v>1</v>
      </c>
      <c r="F509" s="169" t="s">
        <v>3084</v>
      </c>
      <c r="H509" s="170">
        <v>204.251</v>
      </c>
      <c r="I509" s="171"/>
      <c r="L509" s="167"/>
      <c r="M509" s="172"/>
      <c r="T509" s="173"/>
      <c r="AT509" s="168" t="s">
        <v>1665</v>
      </c>
      <c r="AU509" s="168" t="s">
        <v>89</v>
      </c>
      <c r="AV509" s="13" t="s">
        <v>89</v>
      </c>
      <c r="AW509" s="13" t="s">
        <v>36</v>
      </c>
      <c r="AX509" s="13" t="s">
        <v>80</v>
      </c>
      <c r="AY509" s="168" t="s">
        <v>248</v>
      </c>
    </row>
    <row r="510" spans="2:65" s="13" customFormat="1">
      <c r="B510" s="167"/>
      <c r="D510" s="143" t="s">
        <v>1665</v>
      </c>
      <c r="E510" s="168" t="s">
        <v>1</v>
      </c>
      <c r="F510" s="169" t="s">
        <v>3085</v>
      </c>
      <c r="H510" s="170">
        <v>118.815</v>
      </c>
      <c r="I510" s="171"/>
      <c r="L510" s="167"/>
      <c r="M510" s="172"/>
      <c r="T510" s="173"/>
      <c r="AT510" s="168" t="s">
        <v>1665</v>
      </c>
      <c r="AU510" s="168" t="s">
        <v>89</v>
      </c>
      <c r="AV510" s="13" t="s">
        <v>89</v>
      </c>
      <c r="AW510" s="13" t="s">
        <v>36</v>
      </c>
      <c r="AX510" s="13" t="s">
        <v>80</v>
      </c>
      <c r="AY510" s="168" t="s">
        <v>248</v>
      </c>
    </row>
    <row r="511" spans="2:65" s="13" customFormat="1">
      <c r="B511" s="167"/>
      <c r="D511" s="143" t="s">
        <v>1665</v>
      </c>
      <c r="E511" s="168" t="s">
        <v>1</v>
      </c>
      <c r="F511" s="169" t="s">
        <v>3086</v>
      </c>
      <c r="H511" s="170">
        <v>119.705</v>
      </c>
      <c r="I511" s="171"/>
      <c r="L511" s="167"/>
      <c r="M511" s="172"/>
      <c r="T511" s="173"/>
      <c r="AT511" s="168" t="s">
        <v>1665</v>
      </c>
      <c r="AU511" s="168" t="s">
        <v>89</v>
      </c>
      <c r="AV511" s="13" t="s">
        <v>89</v>
      </c>
      <c r="AW511" s="13" t="s">
        <v>36</v>
      </c>
      <c r="AX511" s="13" t="s">
        <v>80</v>
      </c>
      <c r="AY511" s="168" t="s">
        <v>248</v>
      </c>
    </row>
    <row r="512" spans="2:65" s="13" customFormat="1">
      <c r="B512" s="167"/>
      <c r="D512" s="143" t="s">
        <v>1665</v>
      </c>
      <c r="E512" s="168" t="s">
        <v>1</v>
      </c>
      <c r="F512" s="169" t="s">
        <v>3087</v>
      </c>
      <c r="H512" s="170">
        <v>20.768999999999998</v>
      </c>
      <c r="I512" s="171"/>
      <c r="L512" s="167"/>
      <c r="M512" s="172"/>
      <c r="T512" s="173"/>
      <c r="AT512" s="168" t="s">
        <v>1665</v>
      </c>
      <c r="AU512" s="168" t="s">
        <v>89</v>
      </c>
      <c r="AV512" s="13" t="s">
        <v>89</v>
      </c>
      <c r="AW512" s="13" t="s">
        <v>36</v>
      </c>
      <c r="AX512" s="13" t="s">
        <v>80</v>
      </c>
      <c r="AY512" s="168" t="s">
        <v>248</v>
      </c>
    </row>
    <row r="513" spans="2:65" s="12" customFormat="1">
      <c r="B513" s="161"/>
      <c r="D513" s="143" t="s">
        <v>1665</v>
      </c>
      <c r="E513" s="162" t="s">
        <v>1</v>
      </c>
      <c r="F513" s="163" t="s">
        <v>3088</v>
      </c>
      <c r="H513" s="162" t="s">
        <v>1</v>
      </c>
      <c r="I513" s="164"/>
      <c r="L513" s="161"/>
      <c r="M513" s="165"/>
      <c r="T513" s="166"/>
      <c r="AT513" s="162" t="s">
        <v>1665</v>
      </c>
      <c r="AU513" s="162" t="s">
        <v>89</v>
      </c>
      <c r="AV513" s="12" t="s">
        <v>87</v>
      </c>
      <c r="AW513" s="12" t="s">
        <v>36</v>
      </c>
      <c r="AX513" s="12" t="s">
        <v>80</v>
      </c>
      <c r="AY513" s="162" t="s">
        <v>248</v>
      </c>
    </row>
    <row r="514" spans="2:65" s="13" customFormat="1">
      <c r="B514" s="167"/>
      <c r="D514" s="143" t="s">
        <v>1665</v>
      </c>
      <c r="E514" s="168" t="s">
        <v>1</v>
      </c>
      <c r="F514" s="169" t="s">
        <v>3089</v>
      </c>
      <c r="H514" s="170">
        <v>18.841000000000001</v>
      </c>
      <c r="I514" s="171"/>
      <c r="L514" s="167"/>
      <c r="M514" s="172"/>
      <c r="T514" s="173"/>
      <c r="AT514" s="168" t="s">
        <v>1665</v>
      </c>
      <c r="AU514" s="168" t="s">
        <v>89</v>
      </c>
      <c r="AV514" s="13" t="s">
        <v>89</v>
      </c>
      <c r="AW514" s="13" t="s">
        <v>36</v>
      </c>
      <c r="AX514" s="13" t="s">
        <v>80</v>
      </c>
      <c r="AY514" s="168" t="s">
        <v>248</v>
      </c>
    </row>
    <row r="515" spans="2:65" s="13" customFormat="1">
      <c r="B515" s="167"/>
      <c r="D515" s="143" t="s">
        <v>1665</v>
      </c>
      <c r="E515" s="168" t="s">
        <v>1</v>
      </c>
      <c r="F515" s="169" t="s">
        <v>3090</v>
      </c>
      <c r="H515" s="170">
        <v>32.918999999999997</v>
      </c>
      <c r="I515" s="171"/>
      <c r="L515" s="167"/>
      <c r="M515" s="172"/>
      <c r="T515" s="173"/>
      <c r="AT515" s="168" t="s">
        <v>1665</v>
      </c>
      <c r="AU515" s="168" t="s">
        <v>89</v>
      </c>
      <c r="AV515" s="13" t="s">
        <v>89</v>
      </c>
      <c r="AW515" s="13" t="s">
        <v>36</v>
      </c>
      <c r="AX515" s="13" t="s">
        <v>80</v>
      </c>
      <c r="AY515" s="168" t="s">
        <v>248</v>
      </c>
    </row>
    <row r="516" spans="2:65" s="12" customFormat="1">
      <c r="B516" s="161"/>
      <c r="D516" s="143" t="s">
        <v>1665</v>
      </c>
      <c r="E516" s="162" t="s">
        <v>1</v>
      </c>
      <c r="F516" s="163" t="s">
        <v>3091</v>
      </c>
      <c r="H516" s="162" t="s">
        <v>1</v>
      </c>
      <c r="I516" s="164"/>
      <c r="L516" s="161"/>
      <c r="M516" s="165"/>
      <c r="T516" s="166"/>
      <c r="AT516" s="162" t="s">
        <v>1665</v>
      </c>
      <c r="AU516" s="162" t="s">
        <v>89</v>
      </c>
      <c r="AV516" s="12" t="s">
        <v>87</v>
      </c>
      <c r="AW516" s="12" t="s">
        <v>36</v>
      </c>
      <c r="AX516" s="12" t="s">
        <v>80</v>
      </c>
      <c r="AY516" s="162" t="s">
        <v>248</v>
      </c>
    </row>
    <row r="517" spans="2:65" s="13" customFormat="1">
      <c r="B517" s="167"/>
      <c r="D517" s="143" t="s">
        <v>1665</v>
      </c>
      <c r="E517" s="168" t="s">
        <v>1</v>
      </c>
      <c r="F517" s="169" t="s">
        <v>3092</v>
      </c>
      <c r="H517" s="170">
        <v>2.4</v>
      </c>
      <c r="I517" s="171"/>
      <c r="L517" s="167"/>
      <c r="M517" s="172"/>
      <c r="T517" s="173"/>
      <c r="AT517" s="168" t="s">
        <v>1665</v>
      </c>
      <c r="AU517" s="168" t="s">
        <v>89</v>
      </c>
      <c r="AV517" s="13" t="s">
        <v>89</v>
      </c>
      <c r="AW517" s="13" t="s">
        <v>36</v>
      </c>
      <c r="AX517" s="13" t="s">
        <v>80</v>
      </c>
      <c r="AY517" s="168" t="s">
        <v>248</v>
      </c>
    </row>
    <row r="518" spans="2:65" s="13" customFormat="1">
      <c r="B518" s="167"/>
      <c r="D518" s="143" t="s">
        <v>1665</v>
      </c>
      <c r="E518" s="168" t="s">
        <v>1</v>
      </c>
      <c r="F518" s="169" t="s">
        <v>3093</v>
      </c>
      <c r="H518" s="170">
        <v>12.88</v>
      </c>
      <c r="I518" s="171"/>
      <c r="L518" s="167"/>
      <c r="M518" s="172"/>
      <c r="T518" s="173"/>
      <c r="AT518" s="168" t="s">
        <v>1665</v>
      </c>
      <c r="AU518" s="168" t="s">
        <v>89</v>
      </c>
      <c r="AV518" s="13" t="s">
        <v>89</v>
      </c>
      <c r="AW518" s="13" t="s">
        <v>36</v>
      </c>
      <c r="AX518" s="13" t="s">
        <v>80</v>
      </c>
      <c r="AY518" s="168" t="s">
        <v>248</v>
      </c>
    </row>
    <row r="519" spans="2:65" s="14" customFormat="1">
      <c r="B519" s="174"/>
      <c r="D519" s="143" t="s">
        <v>1665</v>
      </c>
      <c r="E519" s="175" t="s">
        <v>1</v>
      </c>
      <c r="F519" s="176" t="s">
        <v>1668</v>
      </c>
      <c r="H519" s="177">
        <v>804.22500000000002</v>
      </c>
      <c r="I519" s="178"/>
      <c r="L519" s="174"/>
      <c r="M519" s="179"/>
      <c r="T519" s="180"/>
      <c r="AT519" s="175" t="s">
        <v>1665</v>
      </c>
      <c r="AU519" s="175" t="s">
        <v>89</v>
      </c>
      <c r="AV519" s="14" t="s">
        <v>264</v>
      </c>
      <c r="AW519" s="14" t="s">
        <v>36</v>
      </c>
      <c r="AX519" s="14" t="s">
        <v>87</v>
      </c>
      <c r="AY519" s="175" t="s">
        <v>248</v>
      </c>
    </row>
    <row r="520" spans="2:65" s="1" customFormat="1" ht="24.2" customHeight="1">
      <c r="B520" s="32"/>
      <c r="C520" s="130" t="s">
        <v>530</v>
      </c>
      <c r="D520" s="130" t="s">
        <v>249</v>
      </c>
      <c r="E520" s="131" t="s">
        <v>1824</v>
      </c>
      <c r="F520" s="132" t="s">
        <v>1825</v>
      </c>
      <c r="G520" s="133" t="s">
        <v>1662</v>
      </c>
      <c r="H520" s="134">
        <v>505.88</v>
      </c>
      <c r="I520" s="135"/>
      <c r="J520" s="136">
        <f>ROUND(I520*H520,2)</f>
        <v>0</v>
      </c>
      <c r="K520" s="132" t="s">
        <v>1663</v>
      </c>
      <c r="L520" s="32"/>
      <c r="M520" s="137" t="s">
        <v>1</v>
      </c>
      <c r="N520" s="138" t="s">
        <v>45</v>
      </c>
      <c r="P520" s="139">
        <f>O520*H520</f>
        <v>0</v>
      </c>
      <c r="Q520" s="139">
        <v>1.0000000000000001E-5</v>
      </c>
      <c r="R520" s="139">
        <f>Q520*H520</f>
        <v>5.0588000000000004E-3</v>
      </c>
      <c r="S520" s="139">
        <v>0</v>
      </c>
      <c r="T520" s="140">
        <f>S520*H520</f>
        <v>0</v>
      </c>
      <c r="AR520" s="141" t="s">
        <v>264</v>
      </c>
      <c r="AT520" s="141" t="s">
        <v>249</v>
      </c>
      <c r="AU520" s="141" t="s">
        <v>89</v>
      </c>
      <c r="AY520" s="17" t="s">
        <v>248</v>
      </c>
      <c r="BE520" s="142">
        <f>IF(N520="základní",J520,0)</f>
        <v>0</v>
      </c>
      <c r="BF520" s="142">
        <f>IF(N520="snížená",J520,0)</f>
        <v>0</v>
      </c>
      <c r="BG520" s="142">
        <f>IF(N520="zákl. přenesená",J520,0)</f>
        <v>0</v>
      </c>
      <c r="BH520" s="142">
        <f>IF(N520="sníž. přenesená",J520,0)</f>
        <v>0</v>
      </c>
      <c r="BI520" s="142">
        <f>IF(N520="nulová",J520,0)</f>
        <v>0</v>
      </c>
      <c r="BJ520" s="17" t="s">
        <v>87</v>
      </c>
      <c r="BK520" s="142">
        <f>ROUND(I520*H520,2)</f>
        <v>0</v>
      </c>
      <c r="BL520" s="17" t="s">
        <v>264</v>
      </c>
      <c r="BM520" s="141" t="s">
        <v>3094</v>
      </c>
    </row>
    <row r="521" spans="2:65" s="12" customFormat="1">
      <c r="B521" s="161"/>
      <c r="D521" s="143" t="s">
        <v>1665</v>
      </c>
      <c r="E521" s="162" t="s">
        <v>1</v>
      </c>
      <c r="F521" s="163" t="s">
        <v>3080</v>
      </c>
      <c r="H521" s="162" t="s">
        <v>1</v>
      </c>
      <c r="I521" s="164"/>
      <c r="L521" s="161"/>
      <c r="M521" s="165"/>
      <c r="T521" s="166"/>
      <c r="AT521" s="162" t="s">
        <v>1665</v>
      </c>
      <c r="AU521" s="162" t="s">
        <v>89</v>
      </c>
      <c r="AV521" s="12" t="s">
        <v>87</v>
      </c>
      <c r="AW521" s="12" t="s">
        <v>36</v>
      </c>
      <c r="AX521" s="12" t="s">
        <v>80</v>
      </c>
      <c r="AY521" s="162" t="s">
        <v>248</v>
      </c>
    </row>
    <row r="522" spans="2:65" s="13" customFormat="1">
      <c r="B522" s="167"/>
      <c r="D522" s="143" t="s">
        <v>1665</v>
      </c>
      <c r="E522" s="168" t="s">
        <v>1</v>
      </c>
      <c r="F522" s="169" t="s">
        <v>3095</v>
      </c>
      <c r="H522" s="170">
        <v>20</v>
      </c>
      <c r="I522" s="171"/>
      <c r="L522" s="167"/>
      <c r="M522" s="172"/>
      <c r="T522" s="173"/>
      <c r="AT522" s="168" t="s">
        <v>1665</v>
      </c>
      <c r="AU522" s="168" t="s">
        <v>89</v>
      </c>
      <c r="AV522" s="13" t="s">
        <v>89</v>
      </c>
      <c r="AW522" s="13" t="s">
        <v>36</v>
      </c>
      <c r="AX522" s="13" t="s">
        <v>80</v>
      </c>
      <c r="AY522" s="168" t="s">
        <v>248</v>
      </c>
    </row>
    <row r="523" spans="2:65" s="12" customFormat="1">
      <c r="B523" s="161"/>
      <c r="D523" s="143" t="s">
        <v>1665</v>
      </c>
      <c r="E523" s="162" t="s">
        <v>1</v>
      </c>
      <c r="F523" s="163" t="s">
        <v>3058</v>
      </c>
      <c r="H523" s="162" t="s">
        <v>1</v>
      </c>
      <c r="I523" s="164"/>
      <c r="L523" s="161"/>
      <c r="M523" s="165"/>
      <c r="T523" s="166"/>
      <c r="AT523" s="162" t="s">
        <v>1665</v>
      </c>
      <c r="AU523" s="162" t="s">
        <v>89</v>
      </c>
      <c r="AV523" s="12" t="s">
        <v>87</v>
      </c>
      <c r="AW523" s="12" t="s">
        <v>36</v>
      </c>
      <c r="AX523" s="12" t="s">
        <v>80</v>
      </c>
      <c r="AY523" s="162" t="s">
        <v>248</v>
      </c>
    </row>
    <row r="524" spans="2:65" s="13" customFormat="1">
      <c r="B524" s="167"/>
      <c r="D524" s="143" t="s">
        <v>1665</v>
      </c>
      <c r="E524" s="168" t="s">
        <v>1</v>
      </c>
      <c r="F524" s="169" t="s">
        <v>3085</v>
      </c>
      <c r="H524" s="170">
        <v>118.815</v>
      </c>
      <c r="I524" s="171"/>
      <c r="L524" s="167"/>
      <c r="M524" s="172"/>
      <c r="T524" s="173"/>
      <c r="AT524" s="168" t="s">
        <v>1665</v>
      </c>
      <c r="AU524" s="168" t="s">
        <v>89</v>
      </c>
      <c r="AV524" s="13" t="s">
        <v>89</v>
      </c>
      <c r="AW524" s="13" t="s">
        <v>36</v>
      </c>
      <c r="AX524" s="13" t="s">
        <v>80</v>
      </c>
      <c r="AY524" s="168" t="s">
        <v>248</v>
      </c>
    </row>
    <row r="525" spans="2:65" s="13" customFormat="1">
      <c r="B525" s="167"/>
      <c r="D525" s="143" t="s">
        <v>1665</v>
      </c>
      <c r="E525" s="168" t="s">
        <v>1</v>
      </c>
      <c r="F525" s="169" t="s">
        <v>3086</v>
      </c>
      <c r="H525" s="170">
        <v>119.705</v>
      </c>
      <c r="I525" s="171"/>
      <c r="L525" s="167"/>
      <c r="M525" s="172"/>
      <c r="T525" s="173"/>
      <c r="AT525" s="168" t="s">
        <v>1665</v>
      </c>
      <c r="AU525" s="168" t="s">
        <v>89</v>
      </c>
      <c r="AV525" s="13" t="s">
        <v>89</v>
      </c>
      <c r="AW525" s="13" t="s">
        <v>36</v>
      </c>
      <c r="AX525" s="13" t="s">
        <v>80</v>
      </c>
      <c r="AY525" s="168" t="s">
        <v>248</v>
      </c>
    </row>
    <row r="526" spans="2:65" s="13" customFormat="1">
      <c r="B526" s="167"/>
      <c r="D526" s="143" t="s">
        <v>1665</v>
      </c>
      <c r="E526" s="168" t="s">
        <v>1</v>
      </c>
      <c r="F526" s="169" t="s">
        <v>3087</v>
      </c>
      <c r="H526" s="170">
        <v>20.768999999999998</v>
      </c>
      <c r="I526" s="171"/>
      <c r="L526" s="167"/>
      <c r="M526" s="172"/>
      <c r="T526" s="173"/>
      <c r="AT526" s="168" t="s">
        <v>1665</v>
      </c>
      <c r="AU526" s="168" t="s">
        <v>89</v>
      </c>
      <c r="AV526" s="13" t="s">
        <v>89</v>
      </c>
      <c r="AW526" s="13" t="s">
        <v>36</v>
      </c>
      <c r="AX526" s="13" t="s">
        <v>80</v>
      </c>
      <c r="AY526" s="168" t="s">
        <v>248</v>
      </c>
    </row>
    <row r="527" spans="2:65" s="12" customFormat="1">
      <c r="B527" s="161"/>
      <c r="D527" s="143" t="s">
        <v>1665</v>
      </c>
      <c r="E527" s="162" t="s">
        <v>1</v>
      </c>
      <c r="F527" s="163" t="s">
        <v>3088</v>
      </c>
      <c r="H527" s="162" t="s">
        <v>1</v>
      </c>
      <c r="I527" s="164"/>
      <c r="L527" s="161"/>
      <c r="M527" s="165"/>
      <c r="T527" s="166"/>
      <c r="AT527" s="162" t="s">
        <v>1665</v>
      </c>
      <c r="AU527" s="162" t="s">
        <v>89</v>
      </c>
      <c r="AV527" s="12" t="s">
        <v>87</v>
      </c>
      <c r="AW527" s="12" t="s">
        <v>36</v>
      </c>
      <c r="AX527" s="12" t="s">
        <v>80</v>
      </c>
      <c r="AY527" s="162" t="s">
        <v>248</v>
      </c>
    </row>
    <row r="528" spans="2:65" s="13" customFormat="1">
      <c r="B528" s="167"/>
      <c r="D528" s="143" t="s">
        <v>1665</v>
      </c>
      <c r="E528" s="168" t="s">
        <v>1</v>
      </c>
      <c r="F528" s="169" t="s">
        <v>3089</v>
      </c>
      <c r="H528" s="170">
        <v>18.841000000000001</v>
      </c>
      <c r="I528" s="171"/>
      <c r="L528" s="167"/>
      <c r="M528" s="172"/>
      <c r="T528" s="173"/>
      <c r="AT528" s="168" t="s">
        <v>1665</v>
      </c>
      <c r="AU528" s="168" t="s">
        <v>89</v>
      </c>
      <c r="AV528" s="13" t="s">
        <v>89</v>
      </c>
      <c r="AW528" s="13" t="s">
        <v>36</v>
      </c>
      <c r="AX528" s="13" t="s">
        <v>80</v>
      </c>
      <c r="AY528" s="168" t="s">
        <v>248</v>
      </c>
    </row>
    <row r="529" spans="2:65" s="12" customFormat="1">
      <c r="B529" s="161"/>
      <c r="D529" s="143" t="s">
        <v>1665</v>
      </c>
      <c r="E529" s="162" t="s">
        <v>1</v>
      </c>
      <c r="F529" s="163" t="s">
        <v>3091</v>
      </c>
      <c r="H529" s="162" t="s">
        <v>1</v>
      </c>
      <c r="I529" s="164"/>
      <c r="L529" s="161"/>
      <c r="M529" s="165"/>
      <c r="T529" s="166"/>
      <c r="AT529" s="162" t="s">
        <v>1665</v>
      </c>
      <c r="AU529" s="162" t="s">
        <v>89</v>
      </c>
      <c r="AV529" s="12" t="s">
        <v>87</v>
      </c>
      <c r="AW529" s="12" t="s">
        <v>36</v>
      </c>
      <c r="AX529" s="12" t="s">
        <v>80</v>
      </c>
      <c r="AY529" s="162" t="s">
        <v>248</v>
      </c>
    </row>
    <row r="530" spans="2:65" s="13" customFormat="1">
      <c r="B530" s="167"/>
      <c r="D530" s="143" t="s">
        <v>1665</v>
      </c>
      <c r="E530" s="168" t="s">
        <v>1</v>
      </c>
      <c r="F530" s="169" t="s">
        <v>3092</v>
      </c>
      <c r="H530" s="170">
        <v>2.4</v>
      </c>
      <c r="I530" s="171"/>
      <c r="L530" s="167"/>
      <c r="M530" s="172"/>
      <c r="T530" s="173"/>
      <c r="AT530" s="168" t="s">
        <v>1665</v>
      </c>
      <c r="AU530" s="168" t="s">
        <v>89</v>
      </c>
      <c r="AV530" s="13" t="s">
        <v>89</v>
      </c>
      <c r="AW530" s="13" t="s">
        <v>36</v>
      </c>
      <c r="AX530" s="13" t="s">
        <v>80</v>
      </c>
      <c r="AY530" s="168" t="s">
        <v>248</v>
      </c>
    </row>
    <row r="531" spans="2:65" s="12" customFormat="1">
      <c r="B531" s="161"/>
      <c r="D531" s="143" t="s">
        <v>1665</v>
      </c>
      <c r="E531" s="162" t="s">
        <v>1</v>
      </c>
      <c r="F531" s="163" t="s">
        <v>2991</v>
      </c>
      <c r="H531" s="162" t="s">
        <v>1</v>
      </c>
      <c r="I531" s="164"/>
      <c r="L531" s="161"/>
      <c r="M531" s="165"/>
      <c r="T531" s="166"/>
      <c r="AT531" s="162" t="s">
        <v>1665</v>
      </c>
      <c r="AU531" s="162" t="s">
        <v>89</v>
      </c>
      <c r="AV531" s="12" t="s">
        <v>87</v>
      </c>
      <c r="AW531" s="12" t="s">
        <v>36</v>
      </c>
      <c r="AX531" s="12" t="s">
        <v>80</v>
      </c>
      <c r="AY531" s="162" t="s">
        <v>248</v>
      </c>
    </row>
    <row r="532" spans="2:65" s="13" customFormat="1">
      <c r="B532" s="167"/>
      <c r="D532" s="143" t="s">
        <v>1665</v>
      </c>
      <c r="E532" s="168" t="s">
        <v>1</v>
      </c>
      <c r="F532" s="169" t="s">
        <v>3096</v>
      </c>
      <c r="H532" s="170">
        <v>189.35</v>
      </c>
      <c r="I532" s="171"/>
      <c r="L532" s="167"/>
      <c r="M532" s="172"/>
      <c r="T532" s="173"/>
      <c r="AT532" s="168" t="s">
        <v>1665</v>
      </c>
      <c r="AU532" s="168" t="s">
        <v>89</v>
      </c>
      <c r="AV532" s="13" t="s">
        <v>89</v>
      </c>
      <c r="AW532" s="13" t="s">
        <v>36</v>
      </c>
      <c r="AX532" s="13" t="s">
        <v>80</v>
      </c>
      <c r="AY532" s="168" t="s">
        <v>248</v>
      </c>
    </row>
    <row r="533" spans="2:65" s="12" customFormat="1">
      <c r="B533" s="161"/>
      <c r="D533" s="143" t="s">
        <v>1665</v>
      </c>
      <c r="E533" s="162" t="s">
        <v>1</v>
      </c>
      <c r="F533" s="163" t="s">
        <v>2859</v>
      </c>
      <c r="H533" s="162" t="s">
        <v>1</v>
      </c>
      <c r="I533" s="164"/>
      <c r="L533" s="161"/>
      <c r="M533" s="165"/>
      <c r="T533" s="166"/>
      <c r="AT533" s="162" t="s">
        <v>1665</v>
      </c>
      <c r="AU533" s="162" t="s">
        <v>89</v>
      </c>
      <c r="AV533" s="12" t="s">
        <v>87</v>
      </c>
      <c r="AW533" s="12" t="s">
        <v>36</v>
      </c>
      <c r="AX533" s="12" t="s">
        <v>80</v>
      </c>
      <c r="AY533" s="162" t="s">
        <v>248</v>
      </c>
    </row>
    <row r="534" spans="2:65" s="13" customFormat="1">
      <c r="B534" s="167"/>
      <c r="D534" s="143" t="s">
        <v>1665</v>
      </c>
      <c r="E534" s="168" t="s">
        <v>1</v>
      </c>
      <c r="F534" s="169" t="s">
        <v>3097</v>
      </c>
      <c r="H534" s="170">
        <v>16</v>
      </c>
      <c r="I534" s="171"/>
      <c r="L534" s="167"/>
      <c r="M534" s="172"/>
      <c r="T534" s="173"/>
      <c r="AT534" s="168" t="s">
        <v>1665</v>
      </c>
      <c r="AU534" s="168" t="s">
        <v>89</v>
      </c>
      <c r="AV534" s="13" t="s">
        <v>89</v>
      </c>
      <c r="AW534" s="13" t="s">
        <v>36</v>
      </c>
      <c r="AX534" s="13" t="s">
        <v>80</v>
      </c>
      <c r="AY534" s="168" t="s">
        <v>248</v>
      </c>
    </row>
    <row r="535" spans="2:65" s="14" customFormat="1">
      <c r="B535" s="174"/>
      <c r="D535" s="143" t="s">
        <v>1665</v>
      </c>
      <c r="E535" s="175" t="s">
        <v>1</v>
      </c>
      <c r="F535" s="176" t="s">
        <v>1668</v>
      </c>
      <c r="H535" s="177">
        <v>505.88</v>
      </c>
      <c r="I535" s="178"/>
      <c r="L535" s="174"/>
      <c r="M535" s="179"/>
      <c r="T535" s="180"/>
      <c r="AT535" s="175" t="s">
        <v>1665</v>
      </c>
      <c r="AU535" s="175" t="s">
        <v>89</v>
      </c>
      <c r="AV535" s="14" t="s">
        <v>264</v>
      </c>
      <c r="AW535" s="14" t="s">
        <v>36</v>
      </c>
      <c r="AX535" s="14" t="s">
        <v>87</v>
      </c>
      <c r="AY535" s="175" t="s">
        <v>248</v>
      </c>
    </row>
    <row r="536" spans="2:65" s="1" customFormat="1" ht="24.2" customHeight="1">
      <c r="B536" s="32"/>
      <c r="C536" s="130" t="s">
        <v>534</v>
      </c>
      <c r="D536" s="130" t="s">
        <v>249</v>
      </c>
      <c r="E536" s="131" t="s">
        <v>1834</v>
      </c>
      <c r="F536" s="132" t="s">
        <v>1835</v>
      </c>
      <c r="G536" s="133" t="s">
        <v>1662</v>
      </c>
      <c r="H536" s="134">
        <v>505.88</v>
      </c>
      <c r="I536" s="135"/>
      <c r="J536" s="136">
        <f>ROUND(I536*H536,2)</f>
        <v>0</v>
      </c>
      <c r="K536" s="132" t="s">
        <v>1663</v>
      </c>
      <c r="L536" s="32"/>
      <c r="M536" s="137" t="s">
        <v>1</v>
      </c>
      <c r="N536" s="138" t="s">
        <v>45</v>
      </c>
      <c r="P536" s="139">
        <f>O536*H536</f>
        <v>0</v>
      </c>
      <c r="Q536" s="139">
        <v>0</v>
      </c>
      <c r="R536" s="139">
        <f>Q536*H536</f>
        <v>0</v>
      </c>
      <c r="S536" s="139">
        <v>0</v>
      </c>
      <c r="T536" s="140">
        <f>S536*H536</f>
        <v>0</v>
      </c>
      <c r="AR536" s="141" t="s">
        <v>264</v>
      </c>
      <c r="AT536" s="141" t="s">
        <v>249</v>
      </c>
      <c r="AU536" s="141" t="s">
        <v>89</v>
      </c>
      <c r="AY536" s="17" t="s">
        <v>248</v>
      </c>
      <c r="BE536" s="142">
        <f>IF(N536="základní",J536,0)</f>
        <v>0</v>
      </c>
      <c r="BF536" s="142">
        <f>IF(N536="snížená",J536,0)</f>
        <v>0</v>
      </c>
      <c r="BG536" s="142">
        <f>IF(N536="zákl. přenesená",J536,0)</f>
        <v>0</v>
      </c>
      <c r="BH536" s="142">
        <f>IF(N536="sníž. přenesená",J536,0)</f>
        <v>0</v>
      </c>
      <c r="BI536" s="142">
        <f>IF(N536="nulová",J536,0)</f>
        <v>0</v>
      </c>
      <c r="BJ536" s="17" t="s">
        <v>87</v>
      </c>
      <c r="BK536" s="142">
        <f>ROUND(I536*H536,2)</f>
        <v>0</v>
      </c>
      <c r="BL536" s="17" t="s">
        <v>264</v>
      </c>
      <c r="BM536" s="141" t="s">
        <v>3098</v>
      </c>
    </row>
    <row r="537" spans="2:65" s="1" customFormat="1" ht="21.75" customHeight="1">
      <c r="B537" s="32"/>
      <c r="C537" s="130" t="s">
        <v>538</v>
      </c>
      <c r="D537" s="130" t="s">
        <v>249</v>
      </c>
      <c r="E537" s="131" t="s">
        <v>3099</v>
      </c>
      <c r="F537" s="132" t="s">
        <v>3100</v>
      </c>
      <c r="G537" s="133" t="s">
        <v>1839</v>
      </c>
      <c r="H537" s="134">
        <v>2</v>
      </c>
      <c r="I537" s="135"/>
      <c r="J537" s="136">
        <f>ROUND(I537*H537,2)</f>
        <v>0</v>
      </c>
      <c r="K537" s="132" t="s">
        <v>1</v>
      </c>
      <c r="L537" s="32"/>
      <c r="M537" s="137" t="s">
        <v>1</v>
      </c>
      <c r="N537" s="138" t="s">
        <v>45</v>
      </c>
      <c r="P537" s="139">
        <f>O537*H537</f>
        <v>0</v>
      </c>
      <c r="Q537" s="139">
        <v>1.3699999999999999E-3</v>
      </c>
      <c r="R537" s="139">
        <f>Q537*H537</f>
        <v>2.7399999999999998E-3</v>
      </c>
      <c r="S537" s="139">
        <v>0</v>
      </c>
      <c r="T537" s="140">
        <f>S537*H537</f>
        <v>0</v>
      </c>
      <c r="AR537" s="141" t="s">
        <v>264</v>
      </c>
      <c r="AT537" s="141" t="s">
        <v>249</v>
      </c>
      <c r="AU537" s="141" t="s">
        <v>89</v>
      </c>
      <c r="AY537" s="17" t="s">
        <v>248</v>
      </c>
      <c r="BE537" s="142">
        <f>IF(N537="základní",J537,0)</f>
        <v>0</v>
      </c>
      <c r="BF537" s="142">
        <f>IF(N537="snížená",J537,0)</f>
        <v>0</v>
      </c>
      <c r="BG537" s="142">
        <f>IF(N537="zákl. přenesená",J537,0)</f>
        <v>0</v>
      </c>
      <c r="BH537" s="142">
        <f>IF(N537="sníž. přenesená",J537,0)</f>
        <v>0</v>
      </c>
      <c r="BI537" s="142">
        <f>IF(N537="nulová",J537,0)</f>
        <v>0</v>
      </c>
      <c r="BJ537" s="17" t="s">
        <v>87</v>
      </c>
      <c r="BK537" s="142">
        <f>ROUND(I537*H537,2)</f>
        <v>0</v>
      </c>
      <c r="BL537" s="17" t="s">
        <v>264</v>
      </c>
      <c r="BM537" s="141" t="s">
        <v>3101</v>
      </c>
    </row>
    <row r="538" spans="2:65" s="1" customFormat="1" ht="19.5">
      <c r="B538" s="32"/>
      <c r="D538" s="143" t="s">
        <v>255</v>
      </c>
      <c r="F538" s="144" t="s">
        <v>3102</v>
      </c>
      <c r="I538" s="145"/>
      <c r="L538" s="32"/>
      <c r="M538" s="146"/>
      <c r="T538" s="56"/>
      <c r="AT538" s="17" t="s">
        <v>255</v>
      </c>
      <c r="AU538" s="17" t="s">
        <v>89</v>
      </c>
    </row>
    <row r="539" spans="2:65" s="12" customFormat="1">
      <c r="B539" s="161"/>
      <c r="D539" s="143" t="s">
        <v>1665</v>
      </c>
      <c r="E539" s="162" t="s">
        <v>1</v>
      </c>
      <c r="F539" s="163" t="s">
        <v>3103</v>
      </c>
      <c r="H539" s="162" t="s">
        <v>1</v>
      </c>
      <c r="I539" s="164"/>
      <c r="L539" s="161"/>
      <c r="M539" s="165"/>
      <c r="T539" s="166"/>
      <c r="AT539" s="162" t="s">
        <v>1665</v>
      </c>
      <c r="AU539" s="162" t="s">
        <v>89</v>
      </c>
      <c r="AV539" s="12" t="s">
        <v>87</v>
      </c>
      <c r="AW539" s="12" t="s">
        <v>36</v>
      </c>
      <c r="AX539" s="12" t="s">
        <v>80</v>
      </c>
      <c r="AY539" s="162" t="s">
        <v>248</v>
      </c>
    </row>
    <row r="540" spans="2:65" s="13" customFormat="1">
      <c r="B540" s="167"/>
      <c r="D540" s="143" t="s">
        <v>1665</v>
      </c>
      <c r="E540" s="168" t="s">
        <v>1</v>
      </c>
      <c r="F540" s="169" t="s">
        <v>1853</v>
      </c>
      <c r="H540" s="170">
        <v>2</v>
      </c>
      <c r="I540" s="171"/>
      <c r="L540" s="167"/>
      <c r="M540" s="172"/>
      <c r="T540" s="173"/>
      <c r="AT540" s="168" t="s">
        <v>1665</v>
      </c>
      <c r="AU540" s="168" t="s">
        <v>89</v>
      </c>
      <c r="AV540" s="13" t="s">
        <v>89</v>
      </c>
      <c r="AW540" s="13" t="s">
        <v>36</v>
      </c>
      <c r="AX540" s="13" t="s">
        <v>80</v>
      </c>
      <c r="AY540" s="168" t="s">
        <v>248</v>
      </c>
    </row>
    <row r="541" spans="2:65" s="14" customFormat="1">
      <c r="B541" s="174"/>
      <c r="D541" s="143" t="s">
        <v>1665</v>
      </c>
      <c r="E541" s="175" t="s">
        <v>1</v>
      </c>
      <c r="F541" s="176" t="s">
        <v>1668</v>
      </c>
      <c r="H541" s="177">
        <v>2</v>
      </c>
      <c r="I541" s="178"/>
      <c r="L541" s="174"/>
      <c r="M541" s="179"/>
      <c r="T541" s="180"/>
      <c r="AT541" s="175" t="s">
        <v>1665</v>
      </c>
      <c r="AU541" s="175" t="s">
        <v>89</v>
      </c>
      <c r="AV541" s="14" t="s">
        <v>264</v>
      </c>
      <c r="AW541" s="14" t="s">
        <v>36</v>
      </c>
      <c r="AX541" s="14" t="s">
        <v>87</v>
      </c>
      <c r="AY541" s="175" t="s">
        <v>248</v>
      </c>
    </row>
    <row r="542" spans="2:65" s="1" customFormat="1" ht="24.2" customHeight="1">
      <c r="B542" s="32"/>
      <c r="C542" s="130" t="s">
        <v>542</v>
      </c>
      <c r="D542" s="130" t="s">
        <v>249</v>
      </c>
      <c r="E542" s="131" t="s">
        <v>1849</v>
      </c>
      <c r="F542" s="132" t="s">
        <v>1850</v>
      </c>
      <c r="G542" s="133" t="s">
        <v>1839</v>
      </c>
      <c r="H542" s="134">
        <v>1</v>
      </c>
      <c r="I542" s="135"/>
      <c r="J542" s="136">
        <f>ROUND(I542*H542,2)</f>
        <v>0</v>
      </c>
      <c r="K542" s="132" t="s">
        <v>1</v>
      </c>
      <c r="L542" s="32"/>
      <c r="M542" s="137" t="s">
        <v>1</v>
      </c>
      <c r="N542" s="138" t="s">
        <v>45</v>
      </c>
      <c r="P542" s="139">
        <f>O542*H542</f>
        <v>0</v>
      </c>
      <c r="Q542" s="139">
        <v>1.0999999999999999E-2</v>
      </c>
      <c r="R542" s="139">
        <f>Q542*H542</f>
        <v>1.0999999999999999E-2</v>
      </c>
      <c r="S542" s="139">
        <v>0</v>
      </c>
      <c r="T542" s="140">
        <f>S542*H542</f>
        <v>0</v>
      </c>
      <c r="AR542" s="141" t="s">
        <v>264</v>
      </c>
      <c r="AT542" s="141" t="s">
        <v>249</v>
      </c>
      <c r="AU542" s="141" t="s">
        <v>89</v>
      </c>
      <c r="AY542" s="17" t="s">
        <v>248</v>
      </c>
      <c r="BE542" s="142">
        <f>IF(N542="základní",J542,0)</f>
        <v>0</v>
      </c>
      <c r="BF542" s="142">
        <f>IF(N542="snížená",J542,0)</f>
        <v>0</v>
      </c>
      <c r="BG542" s="142">
        <f>IF(N542="zákl. přenesená",J542,0)</f>
        <v>0</v>
      </c>
      <c r="BH542" s="142">
        <f>IF(N542="sníž. přenesená",J542,0)</f>
        <v>0</v>
      </c>
      <c r="BI542" s="142">
        <f>IF(N542="nulová",J542,0)</f>
        <v>0</v>
      </c>
      <c r="BJ542" s="17" t="s">
        <v>87</v>
      </c>
      <c r="BK542" s="142">
        <f>ROUND(I542*H542,2)</f>
        <v>0</v>
      </c>
      <c r="BL542" s="17" t="s">
        <v>264</v>
      </c>
      <c r="BM542" s="141" t="s">
        <v>3104</v>
      </c>
    </row>
    <row r="543" spans="2:65" s="12" customFormat="1">
      <c r="B543" s="161"/>
      <c r="D543" s="143" t="s">
        <v>1665</v>
      </c>
      <c r="E543" s="162" t="s">
        <v>1</v>
      </c>
      <c r="F543" s="163" t="s">
        <v>1852</v>
      </c>
      <c r="H543" s="162" t="s">
        <v>1</v>
      </c>
      <c r="I543" s="164"/>
      <c r="L543" s="161"/>
      <c r="M543" s="165"/>
      <c r="T543" s="166"/>
      <c r="AT543" s="162" t="s">
        <v>1665</v>
      </c>
      <c r="AU543" s="162" t="s">
        <v>89</v>
      </c>
      <c r="AV543" s="12" t="s">
        <v>87</v>
      </c>
      <c r="AW543" s="12" t="s">
        <v>36</v>
      </c>
      <c r="AX543" s="12" t="s">
        <v>80</v>
      </c>
      <c r="AY543" s="162" t="s">
        <v>248</v>
      </c>
    </row>
    <row r="544" spans="2:65" s="13" customFormat="1">
      <c r="B544" s="167"/>
      <c r="D544" s="143" t="s">
        <v>1665</v>
      </c>
      <c r="E544" s="168" t="s">
        <v>1</v>
      </c>
      <c r="F544" s="169" t="s">
        <v>1929</v>
      </c>
      <c r="H544" s="170">
        <v>1</v>
      </c>
      <c r="I544" s="171"/>
      <c r="L544" s="167"/>
      <c r="M544" s="172"/>
      <c r="T544" s="173"/>
      <c r="AT544" s="168" t="s">
        <v>1665</v>
      </c>
      <c r="AU544" s="168" t="s">
        <v>89</v>
      </c>
      <c r="AV544" s="13" t="s">
        <v>89</v>
      </c>
      <c r="AW544" s="13" t="s">
        <v>36</v>
      </c>
      <c r="AX544" s="13" t="s">
        <v>87</v>
      </c>
      <c r="AY544" s="168" t="s">
        <v>248</v>
      </c>
    </row>
    <row r="545" spans="2:65" s="1" customFormat="1" ht="37.9" customHeight="1">
      <c r="B545" s="32"/>
      <c r="C545" s="130" t="s">
        <v>546</v>
      </c>
      <c r="D545" s="130" t="s">
        <v>249</v>
      </c>
      <c r="E545" s="131" t="s">
        <v>1854</v>
      </c>
      <c r="F545" s="132" t="s">
        <v>1855</v>
      </c>
      <c r="G545" s="133" t="s">
        <v>447</v>
      </c>
      <c r="H545" s="134">
        <v>1</v>
      </c>
      <c r="I545" s="135"/>
      <c r="J545" s="136">
        <f>ROUND(I545*H545,2)</f>
        <v>0</v>
      </c>
      <c r="K545" s="132" t="s">
        <v>1</v>
      </c>
      <c r="L545" s="32"/>
      <c r="M545" s="137" t="s">
        <v>1</v>
      </c>
      <c r="N545" s="138" t="s">
        <v>45</v>
      </c>
      <c r="P545" s="139">
        <f>O545*H545</f>
        <v>0</v>
      </c>
      <c r="Q545" s="139">
        <v>2.4000000000000001E-4</v>
      </c>
      <c r="R545" s="139">
        <f>Q545*H545</f>
        <v>2.4000000000000001E-4</v>
      </c>
      <c r="S545" s="139">
        <v>0</v>
      </c>
      <c r="T545" s="140">
        <f>S545*H545</f>
        <v>0</v>
      </c>
      <c r="AR545" s="141" t="s">
        <v>264</v>
      </c>
      <c r="AT545" s="141" t="s">
        <v>249</v>
      </c>
      <c r="AU545" s="141" t="s">
        <v>89</v>
      </c>
      <c r="AY545" s="17" t="s">
        <v>248</v>
      </c>
      <c r="BE545" s="142">
        <f>IF(N545="základní",J545,0)</f>
        <v>0</v>
      </c>
      <c r="BF545" s="142">
        <f>IF(N545="snížená",J545,0)</f>
        <v>0</v>
      </c>
      <c r="BG545" s="142">
        <f>IF(N545="zákl. přenesená",J545,0)</f>
        <v>0</v>
      </c>
      <c r="BH545" s="142">
        <f>IF(N545="sníž. přenesená",J545,0)</f>
        <v>0</v>
      </c>
      <c r="BI545" s="142">
        <f>IF(N545="nulová",J545,0)</f>
        <v>0</v>
      </c>
      <c r="BJ545" s="17" t="s">
        <v>87</v>
      </c>
      <c r="BK545" s="142">
        <f>ROUND(I545*H545,2)</f>
        <v>0</v>
      </c>
      <c r="BL545" s="17" t="s">
        <v>264</v>
      </c>
      <c r="BM545" s="141" t="s">
        <v>3105</v>
      </c>
    </row>
    <row r="546" spans="2:65" s="1" customFormat="1" ht="29.25">
      <c r="B546" s="32"/>
      <c r="D546" s="143" t="s">
        <v>255</v>
      </c>
      <c r="F546" s="144" t="s">
        <v>1857</v>
      </c>
      <c r="I546" s="145"/>
      <c r="L546" s="32"/>
      <c r="M546" s="146"/>
      <c r="T546" s="56"/>
      <c r="AT546" s="17" t="s">
        <v>255</v>
      </c>
      <c r="AU546" s="17" t="s">
        <v>89</v>
      </c>
    </row>
    <row r="547" spans="2:65" s="13" customFormat="1">
      <c r="B547" s="167"/>
      <c r="D547" s="143" t="s">
        <v>1665</v>
      </c>
      <c r="E547" s="168" t="s">
        <v>1</v>
      </c>
      <c r="F547" s="169" t="s">
        <v>1858</v>
      </c>
      <c r="H547" s="170">
        <v>1</v>
      </c>
      <c r="I547" s="171"/>
      <c r="L547" s="167"/>
      <c r="M547" s="172"/>
      <c r="T547" s="173"/>
      <c r="AT547" s="168" t="s">
        <v>1665</v>
      </c>
      <c r="AU547" s="168" t="s">
        <v>89</v>
      </c>
      <c r="AV547" s="13" t="s">
        <v>89</v>
      </c>
      <c r="AW547" s="13" t="s">
        <v>36</v>
      </c>
      <c r="AX547" s="13" t="s">
        <v>87</v>
      </c>
      <c r="AY547" s="168" t="s">
        <v>248</v>
      </c>
    </row>
    <row r="548" spans="2:65" s="1" customFormat="1" ht="24.2" customHeight="1">
      <c r="B548" s="32"/>
      <c r="C548" s="130" t="s">
        <v>550</v>
      </c>
      <c r="D548" s="130" t="s">
        <v>249</v>
      </c>
      <c r="E548" s="131" t="s">
        <v>3106</v>
      </c>
      <c r="F548" s="132" t="s">
        <v>3107</v>
      </c>
      <c r="G548" s="133" t="s">
        <v>528</v>
      </c>
      <c r="H548" s="134">
        <v>54.2</v>
      </c>
      <c r="I548" s="135"/>
      <c r="J548" s="136">
        <f>ROUND(I548*H548,2)</f>
        <v>0</v>
      </c>
      <c r="K548" s="132" t="s">
        <v>1</v>
      </c>
      <c r="L548" s="32"/>
      <c r="M548" s="137" t="s">
        <v>1</v>
      </c>
      <c r="N548" s="138" t="s">
        <v>45</v>
      </c>
      <c r="P548" s="139">
        <f>O548*H548</f>
        <v>0</v>
      </c>
      <c r="Q548" s="139">
        <v>2.1800000000000001E-3</v>
      </c>
      <c r="R548" s="139">
        <f>Q548*H548</f>
        <v>0.11815600000000001</v>
      </c>
      <c r="S548" s="139">
        <v>0</v>
      </c>
      <c r="T548" s="140">
        <f>S548*H548</f>
        <v>0</v>
      </c>
      <c r="AR548" s="141" t="s">
        <v>264</v>
      </c>
      <c r="AT548" s="141" t="s">
        <v>249</v>
      </c>
      <c r="AU548" s="141" t="s">
        <v>89</v>
      </c>
      <c r="AY548" s="17" t="s">
        <v>248</v>
      </c>
      <c r="BE548" s="142">
        <f>IF(N548="základní",J548,0)</f>
        <v>0</v>
      </c>
      <c r="BF548" s="142">
        <f>IF(N548="snížená",J548,0)</f>
        <v>0</v>
      </c>
      <c r="BG548" s="142">
        <f>IF(N548="zákl. přenesená",J548,0)</f>
        <v>0</v>
      </c>
      <c r="BH548" s="142">
        <f>IF(N548="sníž. přenesená",J548,0)</f>
        <v>0</v>
      </c>
      <c r="BI548" s="142">
        <f>IF(N548="nulová",J548,0)</f>
        <v>0</v>
      </c>
      <c r="BJ548" s="17" t="s">
        <v>87</v>
      </c>
      <c r="BK548" s="142">
        <f>ROUND(I548*H548,2)</f>
        <v>0</v>
      </c>
      <c r="BL548" s="17" t="s">
        <v>264</v>
      </c>
      <c r="BM548" s="141" t="s">
        <v>3108</v>
      </c>
    </row>
    <row r="549" spans="2:65" s="12" customFormat="1">
      <c r="B549" s="161"/>
      <c r="D549" s="143" t="s">
        <v>1665</v>
      </c>
      <c r="E549" s="162" t="s">
        <v>1</v>
      </c>
      <c r="F549" s="163" t="s">
        <v>2864</v>
      </c>
      <c r="H549" s="162" t="s">
        <v>1</v>
      </c>
      <c r="I549" s="164"/>
      <c r="L549" s="161"/>
      <c r="M549" s="165"/>
      <c r="T549" s="166"/>
      <c r="AT549" s="162" t="s">
        <v>1665</v>
      </c>
      <c r="AU549" s="162" t="s">
        <v>89</v>
      </c>
      <c r="AV549" s="12" t="s">
        <v>87</v>
      </c>
      <c r="AW549" s="12" t="s">
        <v>36</v>
      </c>
      <c r="AX549" s="12" t="s">
        <v>80</v>
      </c>
      <c r="AY549" s="162" t="s">
        <v>248</v>
      </c>
    </row>
    <row r="550" spans="2:65" s="12" customFormat="1">
      <c r="B550" s="161"/>
      <c r="D550" s="143" t="s">
        <v>1665</v>
      </c>
      <c r="E550" s="162" t="s">
        <v>1</v>
      </c>
      <c r="F550" s="163" t="s">
        <v>2991</v>
      </c>
      <c r="H550" s="162" t="s">
        <v>1</v>
      </c>
      <c r="I550" s="164"/>
      <c r="L550" s="161"/>
      <c r="M550" s="165"/>
      <c r="T550" s="166"/>
      <c r="AT550" s="162" t="s">
        <v>1665</v>
      </c>
      <c r="AU550" s="162" t="s">
        <v>89</v>
      </c>
      <c r="AV550" s="12" t="s">
        <v>87</v>
      </c>
      <c r="AW550" s="12" t="s">
        <v>36</v>
      </c>
      <c r="AX550" s="12" t="s">
        <v>80</v>
      </c>
      <c r="AY550" s="162" t="s">
        <v>248</v>
      </c>
    </row>
    <row r="551" spans="2:65" s="13" customFormat="1">
      <c r="B551" s="167"/>
      <c r="D551" s="143" t="s">
        <v>1665</v>
      </c>
      <c r="E551" s="168" t="s">
        <v>1</v>
      </c>
      <c r="F551" s="169" t="s">
        <v>3109</v>
      </c>
      <c r="H551" s="170">
        <v>54.2</v>
      </c>
      <c r="I551" s="171"/>
      <c r="L551" s="167"/>
      <c r="M551" s="172"/>
      <c r="T551" s="173"/>
      <c r="AT551" s="168" t="s">
        <v>1665</v>
      </c>
      <c r="AU551" s="168" t="s">
        <v>89</v>
      </c>
      <c r="AV551" s="13" t="s">
        <v>89</v>
      </c>
      <c r="AW551" s="13" t="s">
        <v>36</v>
      </c>
      <c r="AX551" s="13" t="s">
        <v>80</v>
      </c>
      <c r="AY551" s="168" t="s">
        <v>248</v>
      </c>
    </row>
    <row r="552" spans="2:65" s="14" customFormat="1">
      <c r="B552" s="174"/>
      <c r="D552" s="143" t="s">
        <v>1665</v>
      </c>
      <c r="E552" s="175" t="s">
        <v>1</v>
      </c>
      <c r="F552" s="176" t="s">
        <v>1668</v>
      </c>
      <c r="H552" s="177">
        <v>54.2</v>
      </c>
      <c r="I552" s="178"/>
      <c r="L552" s="174"/>
      <c r="M552" s="179"/>
      <c r="T552" s="180"/>
      <c r="AT552" s="175" t="s">
        <v>1665</v>
      </c>
      <c r="AU552" s="175" t="s">
        <v>89</v>
      </c>
      <c r="AV552" s="14" t="s">
        <v>264</v>
      </c>
      <c r="AW552" s="14" t="s">
        <v>36</v>
      </c>
      <c r="AX552" s="14" t="s">
        <v>87</v>
      </c>
      <c r="AY552" s="175" t="s">
        <v>248</v>
      </c>
    </row>
    <row r="553" spans="2:65" s="10" customFormat="1" ht="22.9" customHeight="1">
      <c r="B553" s="120"/>
      <c r="D553" s="121" t="s">
        <v>79</v>
      </c>
      <c r="E553" s="155" t="s">
        <v>688</v>
      </c>
      <c r="F553" s="155" t="s">
        <v>1870</v>
      </c>
      <c r="I553" s="123"/>
      <c r="J553" s="156">
        <f>BK553</f>
        <v>0</v>
      </c>
      <c r="L553" s="120"/>
      <c r="M553" s="125"/>
      <c r="P553" s="126">
        <f>SUM(P554:P578)</f>
        <v>0</v>
      </c>
      <c r="R553" s="126">
        <f>SUM(R554:R578)</f>
        <v>0.25008123000000004</v>
      </c>
      <c r="T553" s="127">
        <f>SUM(T554:T578)</f>
        <v>0</v>
      </c>
      <c r="AR553" s="121" t="s">
        <v>87</v>
      </c>
      <c r="AT553" s="128" t="s">
        <v>79</v>
      </c>
      <c r="AU553" s="128" t="s">
        <v>87</v>
      </c>
      <c r="AY553" s="121" t="s">
        <v>248</v>
      </c>
      <c r="BK553" s="129">
        <f>SUM(BK554:BK578)</f>
        <v>0</v>
      </c>
    </row>
    <row r="554" spans="2:65" s="1" customFormat="1" ht="33" customHeight="1">
      <c r="B554" s="32"/>
      <c r="C554" s="130" t="s">
        <v>554</v>
      </c>
      <c r="D554" s="130" t="s">
        <v>249</v>
      </c>
      <c r="E554" s="131" t="s">
        <v>1871</v>
      </c>
      <c r="F554" s="132" t="s">
        <v>1872</v>
      </c>
      <c r="G554" s="133" t="s">
        <v>1662</v>
      </c>
      <c r="H554" s="134">
        <v>786.46</v>
      </c>
      <c r="I554" s="135"/>
      <c r="J554" s="136">
        <f>ROUND(I554*H554,2)</f>
        <v>0</v>
      </c>
      <c r="K554" s="132" t="s">
        <v>1663</v>
      </c>
      <c r="L554" s="32"/>
      <c r="M554" s="137" t="s">
        <v>1</v>
      </c>
      <c r="N554" s="138" t="s">
        <v>45</v>
      </c>
      <c r="P554" s="139">
        <f>O554*H554</f>
        <v>0</v>
      </c>
      <c r="Q554" s="139">
        <v>0</v>
      </c>
      <c r="R554" s="139">
        <f>Q554*H554</f>
        <v>0</v>
      </c>
      <c r="S554" s="139">
        <v>0</v>
      </c>
      <c r="T554" s="140">
        <f>S554*H554</f>
        <v>0</v>
      </c>
      <c r="AR554" s="141" t="s">
        <v>264</v>
      </c>
      <c r="AT554" s="141" t="s">
        <v>249</v>
      </c>
      <c r="AU554" s="141" t="s">
        <v>89</v>
      </c>
      <c r="AY554" s="17" t="s">
        <v>248</v>
      </c>
      <c r="BE554" s="142">
        <f>IF(N554="základní",J554,0)</f>
        <v>0</v>
      </c>
      <c r="BF554" s="142">
        <f>IF(N554="snížená",J554,0)</f>
        <v>0</v>
      </c>
      <c r="BG554" s="142">
        <f>IF(N554="zákl. přenesená",J554,0)</f>
        <v>0</v>
      </c>
      <c r="BH554" s="142">
        <f>IF(N554="sníž. přenesená",J554,0)</f>
        <v>0</v>
      </c>
      <c r="BI554" s="142">
        <f>IF(N554="nulová",J554,0)</f>
        <v>0</v>
      </c>
      <c r="BJ554" s="17" t="s">
        <v>87</v>
      </c>
      <c r="BK554" s="142">
        <f>ROUND(I554*H554,2)</f>
        <v>0</v>
      </c>
      <c r="BL554" s="17" t="s">
        <v>264</v>
      </c>
      <c r="BM554" s="141" t="s">
        <v>3110</v>
      </c>
    </row>
    <row r="555" spans="2:65" s="1" customFormat="1" ht="19.5">
      <c r="B555" s="32"/>
      <c r="D555" s="143" t="s">
        <v>255</v>
      </c>
      <c r="F555" s="144" t="s">
        <v>1874</v>
      </c>
      <c r="I555" s="145"/>
      <c r="L555" s="32"/>
      <c r="M555" s="146"/>
      <c r="T555" s="56"/>
      <c r="AT555" s="17" t="s">
        <v>255</v>
      </c>
      <c r="AU555" s="17" t="s">
        <v>89</v>
      </c>
    </row>
    <row r="556" spans="2:65" s="12" customFormat="1">
      <c r="B556" s="161"/>
      <c r="D556" s="143" t="s">
        <v>1665</v>
      </c>
      <c r="E556" s="162" t="s">
        <v>1</v>
      </c>
      <c r="F556" s="163" t="s">
        <v>2991</v>
      </c>
      <c r="H556" s="162" t="s">
        <v>1</v>
      </c>
      <c r="I556" s="164"/>
      <c r="L556" s="161"/>
      <c r="M556" s="165"/>
      <c r="T556" s="166"/>
      <c r="AT556" s="162" t="s">
        <v>1665</v>
      </c>
      <c r="AU556" s="162" t="s">
        <v>89</v>
      </c>
      <c r="AV556" s="12" t="s">
        <v>87</v>
      </c>
      <c r="AW556" s="12" t="s">
        <v>36</v>
      </c>
      <c r="AX556" s="12" t="s">
        <v>80</v>
      </c>
      <c r="AY556" s="162" t="s">
        <v>248</v>
      </c>
    </row>
    <row r="557" spans="2:65" s="13" customFormat="1">
      <c r="B557" s="167"/>
      <c r="D557" s="143" t="s">
        <v>1665</v>
      </c>
      <c r="E557" s="168" t="s">
        <v>1</v>
      </c>
      <c r="F557" s="169" t="s">
        <v>3111</v>
      </c>
      <c r="H557" s="170">
        <v>583.08000000000004</v>
      </c>
      <c r="I557" s="171"/>
      <c r="L557" s="167"/>
      <c r="M557" s="172"/>
      <c r="T557" s="173"/>
      <c r="AT557" s="168" t="s">
        <v>1665</v>
      </c>
      <c r="AU557" s="168" t="s">
        <v>89</v>
      </c>
      <c r="AV557" s="13" t="s">
        <v>89</v>
      </c>
      <c r="AW557" s="13" t="s">
        <v>36</v>
      </c>
      <c r="AX557" s="13" t="s">
        <v>80</v>
      </c>
      <c r="AY557" s="168" t="s">
        <v>248</v>
      </c>
    </row>
    <row r="558" spans="2:65" s="12" customFormat="1">
      <c r="B558" s="161"/>
      <c r="D558" s="143" t="s">
        <v>1665</v>
      </c>
      <c r="E558" s="162" t="s">
        <v>1</v>
      </c>
      <c r="F558" s="163" t="s">
        <v>3112</v>
      </c>
      <c r="H558" s="162" t="s">
        <v>1</v>
      </c>
      <c r="I558" s="164"/>
      <c r="L558" s="161"/>
      <c r="M558" s="165"/>
      <c r="T558" s="166"/>
      <c r="AT558" s="162" t="s">
        <v>1665</v>
      </c>
      <c r="AU558" s="162" t="s">
        <v>89</v>
      </c>
      <c r="AV558" s="12" t="s">
        <v>87</v>
      </c>
      <c r="AW558" s="12" t="s">
        <v>36</v>
      </c>
      <c r="AX558" s="12" t="s">
        <v>80</v>
      </c>
      <c r="AY558" s="162" t="s">
        <v>248</v>
      </c>
    </row>
    <row r="559" spans="2:65" s="13" customFormat="1">
      <c r="B559" s="167"/>
      <c r="D559" s="143" t="s">
        <v>1665</v>
      </c>
      <c r="E559" s="168" t="s">
        <v>1</v>
      </c>
      <c r="F559" s="169" t="s">
        <v>3113</v>
      </c>
      <c r="H559" s="170">
        <v>135.69999999999999</v>
      </c>
      <c r="I559" s="171"/>
      <c r="L559" s="167"/>
      <c r="M559" s="172"/>
      <c r="T559" s="173"/>
      <c r="AT559" s="168" t="s">
        <v>1665</v>
      </c>
      <c r="AU559" s="168" t="s">
        <v>89</v>
      </c>
      <c r="AV559" s="13" t="s">
        <v>89</v>
      </c>
      <c r="AW559" s="13" t="s">
        <v>36</v>
      </c>
      <c r="AX559" s="13" t="s">
        <v>80</v>
      </c>
      <c r="AY559" s="168" t="s">
        <v>248</v>
      </c>
    </row>
    <row r="560" spans="2:65" s="12" customFormat="1">
      <c r="B560" s="161"/>
      <c r="D560" s="143" t="s">
        <v>1665</v>
      </c>
      <c r="E560" s="162" t="s">
        <v>1</v>
      </c>
      <c r="F560" s="163" t="s">
        <v>3114</v>
      </c>
      <c r="H560" s="162" t="s">
        <v>1</v>
      </c>
      <c r="I560" s="164"/>
      <c r="L560" s="161"/>
      <c r="M560" s="165"/>
      <c r="T560" s="166"/>
      <c r="AT560" s="162" t="s">
        <v>1665</v>
      </c>
      <c r="AU560" s="162" t="s">
        <v>89</v>
      </c>
      <c r="AV560" s="12" t="s">
        <v>87</v>
      </c>
      <c r="AW560" s="12" t="s">
        <v>36</v>
      </c>
      <c r="AX560" s="12" t="s">
        <v>80</v>
      </c>
      <c r="AY560" s="162" t="s">
        <v>248</v>
      </c>
    </row>
    <row r="561" spans="2:65" s="13" customFormat="1">
      <c r="B561" s="167"/>
      <c r="D561" s="143" t="s">
        <v>1665</v>
      </c>
      <c r="E561" s="168" t="s">
        <v>1</v>
      </c>
      <c r="F561" s="169" t="s">
        <v>3115</v>
      </c>
      <c r="H561" s="170">
        <v>67.680000000000007</v>
      </c>
      <c r="I561" s="171"/>
      <c r="L561" s="167"/>
      <c r="M561" s="172"/>
      <c r="T561" s="173"/>
      <c r="AT561" s="168" t="s">
        <v>1665</v>
      </c>
      <c r="AU561" s="168" t="s">
        <v>89</v>
      </c>
      <c r="AV561" s="13" t="s">
        <v>89</v>
      </c>
      <c r="AW561" s="13" t="s">
        <v>36</v>
      </c>
      <c r="AX561" s="13" t="s">
        <v>80</v>
      </c>
      <c r="AY561" s="168" t="s">
        <v>248</v>
      </c>
    </row>
    <row r="562" spans="2:65" s="14" customFormat="1">
      <c r="B562" s="174"/>
      <c r="D562" s="143" t="s">
        <v>1665</v>
      </c>
      <c r="E562" s="175" t="s">
        <v>1</v>
      </c>
      <c r="F562" s="176" t="s">
        <v>1668</v>
      </c>
      <c r="H562" s="177">
        <v>786.46</v>
      </c>
      <c r="I562" s="178"/>
      <c r="L562" s="174"/>
      <c r="M562" s="179"/>
      <c r="T562" s="180"/>
      <c r="AT562" s="175" t="s">
        <v>1665</v>
      </c>
      <c r="AU562" s="175" t="s">
        <v>89</v>
      </c>
      <c r="AV562" s="14" t="s">
        <v>264</v>
      </c>
      <c r="AW562" s="14" t="s">
        <v>36</v>
      </c>
      <c r="AX562" s="14" t="s">
        <v>87</v>
      </c>
      <c r="AY562" s="175" t="s">
        <v>248</v>
      </c>
    </row>
    <row r="563" spans="2:65" s="1" customFormat="1" ht="33" customHeight="1">
      <c r="B563" s="32"/>
      <c r="C563" s="130" t="s">
        <v>558</v>
      </c>
      <c r="D563" s="130" t="s">
        <v>249</v>
      </c>
      <c r="E563" s="131" t="s">
        <v>1877</v>
      </c>
      <c r="F563" s="132" t="s">
        <v>1878</v>
      </c>
      <c r="G563" s="133" t="s">
        <v>1662</v>
      </c>
      <c r="H563" s="134">
        <v>23593.8</v>
      </c>
      <c r="I563" s="135"/>
      <c r="J563" s="136">
        <f>ROUND(I563*H563,2)</f>
        <v>0</v>
      </c>
      <c r="K563" s="132" t="s">
        <v>1663</v>
      </c>
      <c r="L563" s="32"/>
      <c r="M563" s="137" t="s">
        <v>1</v>
      </c>
      <c r="N563" s="138" t="s">
        <v>45</v>
      </c>
      <c r="P563" s="139">
        <f>O563*H563</f>
        <v>0</v>
      </c>
      <c r="Q563" s="139">
        <v>0</v>
      </c>
      <c r="R563" s="139">
        <f>Q563*H563</f>
        <v>0</v>
      </c>
      <c r="S563" s="139">
        <v>0</v>
      </c>
      <c r="T563" s="140">
        <f>S563*H563</f>
        <v>0</v>
      </c>
      <c r="AR563" s="141" t="s">
        <v>264</v>
      </c>
      <c r="AT563" s="141" t="s">
        <v>249</v>
      </c>
      <c r="AU563" s="141" t="s">
        <v>89</v>
      </c>
      <c r="AY563" s="17" t="s">
        <v>248</v>
      </c>
      <c r="BE563" s="142">
        <f>IF(N563="základní",J563,0)</f>
        <v>0</v>
      </c>
      <c r="BF563" s="142">
        <f>IF(N563="snížená",J563,0)</f>
        <v>0</v>
      </c>
      <c r="BG563" s="142">
        <f>IF(N563="zákl. přenesená",J563,0)</f>
        <v>0</v>
      </c>
      <c r="BH563" s="142">
        <f>IF(N563="sníž. přenesená",J563,0)</f>
        <v>0</v>
      </c>
      <c r="BI563" s="142">
        <f>IF(N563="nulová",J563,0)</f>
        <v>0</v>
      </c>
      <c r="BJ563" s="17" t="s">
        <v>87</v>
      </c>
      <c r="BK563" s="142">
        <f>ROUND(I563*H563,2)</f>
        <v>0</v>
      </c>
      <c r="BL563" s="17" t="s">
        <v>264</v>
      </c>
      <c r="BM563" s="141" t="s">
        <v>3116</v>
      </c>
    </row>
    <row r="564" spans="2:65" s="13" customFormat="1">
      <c r="B564" s="167"/>
      <c r="D564" s="143" t="s">
        <v>1665</v>
      </c>
      <c r="E564" s="168" t="s">
        <v>1</v>
      </c>
      <c r="F564" s="169" t="s">
        <v>3117</v>
      </c>
      <c r="H564" s="170">
        <v>23593.8</v>
      </c>
      <c r="I564" s="171"/>
      <c r="L564" s="167"/>
      <c r="M564" s="172"/>
      <c r="T564" s="173"/>
      <c r="AT564" s="168" t="s">
        <v>1665</v>
      </c>
      <c r="AU564" s="168" t="s">
        <v>89</v>
      </c>
      <c r="AV564" s="13" t="s">
        <v>89</v>
      </c>
      <c r="AW564" s="13" t="s">
        <v>36</v>
      </c>
      <c r="AX564" s="13" t="s">
        <v>80</v>
      </c>
      <c r="AY564" s="168" t="s">
        <v>248</v>
      </c>
    </row>
    <row r="565" spans="2:65" s="14" customFormat="1">
      <c r="B565" s="174"/>
      <c r="D565" s="143" t="s">
        <v>1665</v>
      </c>
      <c r="E565" s="175" t="s">
        <v>1</v>
      </c>
      <c r="F565" s="176" t="s">
        <v>1668</v>
      </c>
      <c r="H565" s="177">
        <v>23593.8</v>
      </c>
      <c r="I565" s="178"/>
      <c r="L565" s="174"/>
      <c r="M565" s="179"/>
      <c r="T565" s="180"/>
      <c r="AT565" s="175" t="s">
        <v>1665</v>
      </c>
      <c r="AU565" s="175" t="s">
        <v>89</v>
      </c>
      <c r="AV565" s="14" t="s">
        <v>264</v>
      </c>
      <c r="AW565" s="14" t="s">
        <v>36</v>
      </c>
      <c r="AX565" s="14" t="s">
        <v>87</v>
      </c>
      <c r="AY565" s="175" t="s">
        <v>248</v>
      </c>
    </row>
    <row r="566" spans="2:65" s="1" customFormat="1" ht="33" customHeight="1">
      <c r="B566" s="32"/>
      <c r="C566" s="130" t="s">
        <v>562</v>
      </c>
      <c r="D566" s="130" t="s">
        <v>249</v>
      </c>
      <c r="E566" s="131" t="s">
        <v>1881</v>
      </c>
      <c r="F566" s="132" t="s">
        <v>1882</v>
      </c>
      <c r="G566" s="133" t="s">
        <v>1662</v>
      </c>
      <c r="H566" s="134">
        <v>786.46</v>
      </c>
      <c r="I566" s="135"/>
      <c r="J566" s="136">
        <f>ROUND(I566*H566,2)</f>
        <v>0</v>
      </c>
      <c r="K566" s="132" t="s">
        <v>1663</v>
      </c>
      <c r="L566" s="32"/>
      <c r="M566" s="137" t="s">
        <v>1</v>
      </c>
      <c r="N566" s="138" t="s">
        <v>45</v>
      </c>
      <c r="P566" s="139">
        <f>O566*H566</f>
        <v>0</v>
      </c>
      <c r="Q566" s="139">
        <v>0</v>
      </c>
      <c r="R566" s="139">
        <f>Q566*H566</f>
        <v>0</v>
      </c>
      <c r="S566" s="139">
        <v>0</v>
      </c>
      <c r="T566" s="140">
        <f>S566*H566</f>
        <v>0</v>
      </c>
      <c r="AR566" s="141" t="s">
        <v>264</v>
      </c>
      <c r="AT566" s="141" t="s">
        <v>249</v>
      </c>
      <c r="AU566" s="141" t="s">
        <v>89</v>
      </c>
      <c r="AY566" s="17" t="s">
        <v>248</v>
      </c>
      <c r="BE566" s="142">
        <f>IF(N566="základní",J566,0)</f>
        <v>0</v>
      </c>
      <c r="BF566" s="142">
        <f>IF(N566="snížená",J566,0)</f>
        <v>0</v>
      </c>
      <c r="BG566" s="142">
        <f>IF(N566="zákl. přenesená",J566,0)</f>
        <v>0</v>
      </c>
      <c r="BH566" s="142">
        <f>IF(N566="sníž. přenesená",J566,0)</f>
        <v>0</v>
      </c>
      <c r="BI566" s="142">
        <f>IF(N566="nulová",J566,0)</f>
        <v>0</v>
      </c>
      <c r="BJ566" s="17" t="s">
        <v>87</v>
      </c>
      <c r="BK566" s="142">
        <f>ROUND(I566*H566,2)</f>
        <v>0</v>
      </c>
      <c r="BL566" s="17" t="s">
        <v>264</v>
      </c>
      <c r="BM566" s="141" t="s">
        <v>3118</v>
      </c>
    </row>
    <row r="567" spans="2:65" s="13" customFormat="1">
      <c r="B567" s="167"/>
      <c r="D567" s="143" t="s">
        <v>1665</v>
      </c>
      <c r="E567" s="168" t="s">
        <v>1</v>
      </c>
      <c r="F567" s="169" t="s">
        <v>3119</v>
      </c>
      <c r="H567" s="170">
        <v>786.46</v>
      </c>
      <c r="I567" s="171"/>
      <c r="L567" s="167"/>
      <c r="M567" s="172"/>
      <c r="T567" s="173"/>
      <c r="AT567" s="168" t="s">
        <v>1665</v>
      </c>
      <c r="AU567" s="168" t="s">
        <v>89</v>
      </c>
      <c r="AV567" s="13" t="s">
        <v>89</v>
      </c>
      <c r="AW567" s="13" t="s">
        <v>36</v>
      </c>
      <c r="AX567" s="13" t="s">
        <v>80</v>
      </c>
      <c r="AY567" s="168" t="s">
        <v>248</v>
      </c>
    </row>
    <row r="568" spans="2:65" s="14" customFormat="1">
      <c r="B568" s="174"/>
      <c r="D568" s="143" t="s">
        <v>1665</v>
      </c>
      <c r="E568" s="175" t="s">
        <v>1</v>
      </c>
      <c r="F568" s="176" t="s">
        <v>1668</v>
      </c>
      <c r="H568" s="177">
        <v>786.46</v>
      </c>
      <c r="I568" s="178"/>
      <c r="L568" s="174"/>
      <c r="M568" s="179"/>
      <c r="T568" s="180"/>
      <c r="AT568" s="175" t="s">
        <v>1665</v>
      </c>
      <c r="AU568" s="175" t="s">
        <v>89</v>
      </c>
      <c r="AV568" s="14" t="s">
        <v>264</v>
      </c>
      <c r="AW568" s="14" t="s">
        <v>36</v>
      </c>
      <c r="AX568" s="14" t="s">
        <v>87</v>
      </c>
      <c r="AY568" s="175" t="s">
        <v>248</v>
      </c>
    </row>
    <row r="569" spans="2:65" s="1" customFormat="1" ht="37.9" customHeight="1">
      <c r="B569" s="32"/>
      <c r="C569" s="130" t="s">
        <v>253</v>
      </c>
      <c r="D569" s="130" t="s">
        <v>249</v>
      </c>
      <c r="E569" s="131" t="s">
        <v>1885</v>
      </c>
      <c r="F569" s="132" t="s">
        <v>1886</v>
      </c>
      <c r="G569" s="133" t="s">
        <v>1662</v>
      </c>
      <c r="H569" s="134">
        <v>1190.8630000000001</v>
      </c>
      <c r="I569" s="135"/>
      <c r="J569" s="136">
        <f>ROUND(I569*H569,2)</f>
        <v>0</v>
      </c>
      <c r="K569" s="132" t="s">
        <v>1663</v>
      </c>
      <c r="L569" s="32"/>
      <c r="M569" s="137" t="s">
        <v>1</v>
      </c>
      <c r="N569" s="138" t="s">
        <v>45</v>
      </c>
      <c r="P569" s="139">
        <f>O569*H569</f>
        <v>0</v>
      </c>
      <c r="Q569" s="139">
        <v>2.1000000000000001E-4</v>
      </c>
      <c r="R569" s="139">
        <f>Q569*H569</f>
        <v>0.25008123000000004</v>
      </c>
      <c r="S569" s="139">
        <v>0</v>
      </c>
      <c r="T569" s="140">
        <f>S569*H569</f>
        <v>0</v>
      </c>
      <c r="AR569" s="141" t="s">
        <v>264</v>
      </c>
      <c r="AT569" s="141" t="s">
        <v>249</v>
      </c>
      <c r="AU569" s="141" t="s">
        <v>89</v>
      </c>
      <c r="AY569" s="17" t="s">
        <v>248</v>
      </c>
      <c r="BE569" s="142">
        <f>IF(N569="základní",J569,0)</f>
        <v>0</v>
      </c>
      <c r="BF569" s="142">
        <f>IF(N569="snížená",J569,0)</f>
        <v>0</v>
      </c>
      <c r="BG569" s="142">
        <f>IF(N569="zákl. přenesená",J569,0)</f>
        <v>0</v>
      </c>
      <c r="BH569" s="142">
        <f>IF(N569="sníž. přenesená",J569,0)</f>
        <v>0</v>
      </c>
      <c r="BI569" s="142">
        <f>IF(N569="nulová",J569,0)</f>
        <v>0</v>
      </c>
      <c r="BJ569" s="17" t="s">
        <v>87</v>
      </c>
      <c r="BK569" s="142">
        <f>ROUND(I569*H569,2)</f>
        <v>0</v>
      </c>
      <c r="BL569" s="17" t="s">
        <v>264</v>
      </c>
      <c r="BM569" s="141" t="s">
        <v>3120</v>
      </c>
    </row>
    <row r="570" spans="2:65" s="12" customFormat="1">
      <c r="B570" s="161"/>
      <c r="D570" s="143" t="s">
        <v>1665</v>
      </c>
      <c r="E570" s="162" t="s">
        <v>1</v>
      </c>
      <c r="F570" s="163" t="s">
        <v>2991</v>
      </c>
      <c r="H570" s="162" t="s">
        <v>1</v>
      </c>
      <c r="I570" s="164"/>
      <c r="L570" s="161"/>
      <c r="M570" s="165"/>
      <c r="T570" s="166"/>
      <c r="AT570" s="162" t="s">
        <v>1665</v>
      </c>
      <c r="AU570" s="162" t="s">
        <v>89</v>
      </c>
      <c r="AV570" s="12" t="s">
        <v>87</v>
      </c>
      <c r="AW570" s="12" t="s">
        <v>36</v>
      </c>
      <c r="AX570" s="12" t="s">
        <v>80</v>
      </c>
      <c r="AY570" s="162" t="s">
        <v>248</v>
      </c>
    </row>
    <row r="571" spans="2:65" s="13" customFormat="1">
      <c r="B571" s="167"/>
      <c r="D571" s="143" t="s">
        <v>1665</v>
      </c>
      <c r="E571" s="168" t="s">
        <v>1</v>
      </c>
      <c r="F571" s="169" t="s">
        <v>3121</v>
      </c>
      <c r="H571" s="170">
        <v>506.88</v>
      </c>
      <c r="I571" s="171"/>
      <c r="L571" s="167"/>
      <c r="M571" s="172"/>
      <c r="T571" s="173"/>
      <c r="AT571" s="168" t="s">
        <v>1665</v>
      </c>
      <c r="AU571" s="168" t="s">
        <v>89</v>
      </c>
      <c r="AV571" s="13" t="s">
        <v>89</v>
      </c>
      <c r="AW571" s="13" t="s">
        <v>36</v>
      </c>
      <c r="AX571" s="13" t="s">
        <v>80</v>
      </c>
      <c r="AY571" s="168" t="s">
        <v>248</v>
      </c>
    </row>
    <row r="572" spans="2:65" s="12" customFormat="1">
      <c r="B572" s="161"/>
      <c r="D572" s="143" t="s">
        <v>1665</v>
      </c>
      <c r="E572" s="162" t="s">
        <v>1</v>
      </c>
      <c r="F572" s="163" t="s">
        <v>3112</v>
      </c>
      <c r="H572" s="162" t="s">
        <v>1</v>
      </c>
      <c r="I572" s="164"/>
      <c r="L572" s="161"/>
      <c r="M572" s="165"/>
      <c r="T572" s="166"/>
      <c r="AT572" s="162" t="s">
        <v>1665</v>
      </c>
      <c r="AU572" s="162" t="s">
        <v>89</v>
      </c>
      <c r="AV572" s="12" t="s">
        <v>87</v>
      </c>
      <c r="AW572" s="12" t="s">
        <v>36</v>
      </c>
      <c r="AX572" s="12" t="s">
        <v>80</v>
      </c>
      <c r="AY572" s="162" t="s">
        <v>248</v>
      </c>
    </row>
    <row r="573" spans="2:65" s="13" customFormat="1" ht="22.5">
      <c r="B573" s="167"/>
      <c r="D573" s="143" t="s">
        <v>1665</v>
      </c>
      <c r="E573" s="168" t="s">
        <v>1</v>
      </c>
      <c r="F573" s="169" t="s">
        <v>3122</v>
      </c>
      <c r="H573" s="170">
        <v>615.78300000000002</v>
      </c>
      <c r="I573" s="171"/>
      <c r="L573" s="167"/>
      <c r="M573" s="172"/>
      <c r="T573" s="173"/>
      <c r="AT573" s="168" t="s">
        <v>1665</v>
      </c>
      <c r="AU573" s="168" t="s">
        <v>89</v>
      </c>
      <c r="AV573" s="13" t="s">
        <v>89</v>
      </c>
      <c r="AW573" s="13" t="s">
        <v>36</v>
      </c>
      <c r="AX573" s="13" t="s">
        <v>80</v>
      </c>
      <c r="AY573" s="168" t="s">
        <v>248</v>
      </c>
    </row>
    <row r="574" spans="2:65" s="12" customFormat="1">
      <c r="B574" s="161"/>
      <c r="D574" s="143" t="s">
        <v>1665</v>
      </c>
      <c r="E574" s="162" t="s">
        <v>1</v>
      </c>
      <c r="F574" s="163" t="s">
        <v>3091</v>
      </c>
      <c r="H574" s="162" t="s">
        <v>1</v>
      </c>
      <c r="I574" s="164"/>
      <c r="L574" s="161"/>
      <c r="M574" s="165"/>
      <c r="T574" s="166"/>
      <c r="AT574" s="162" t="s">
        <v>1665</v>
      </c>
      <c r="AU574" s="162" t="s">
        <v>89</v>
      </c>
      <c r="AV574" s="12" t="s">
        <v>87</v>
      </c>
      <c r="AW574" s="12" t="s">
        <v>36</v>
      </c>
      <c r="AX574" s="12" t="s">
        <v>80</v>
      </c>
      <c r="AY574" s="162" t="s">
        <v>248</v>
      </c>
    </row>
    <row r="575" spans="2:65" s="13" customFormat="1">
      <c r="B575" s="167"/>
      <c r="D575" s="143" t="s">
        <v>1665</v>
      </c>
      <c r="E575" s="168" t="s">
        <v>1</v>
      </c>
      <c r="F575" s="169" t="s">
        <v>3123</v>
      </c>
      <c r="H575" s="170">
        <v>14.08</v>
      </c>
      <c r="I575" s="171"/>
      <c r="L575" s="167"/>
      <c r="M575" s="172"/>
      <c r="T575" s="173"/>
      <c r="AT575" s="168" t="s">
        <v>1665</v>
      </c>
      <c r="AU575" s="168" t="s">
        <v>89</v>
      </c>
      <c r="AV575" s="13" t="s">
        <v>89</v>
      </c>
      <c r="AW575" s="13" t="s">
        <v>36</v>
      </c>
      <c r="AX575" s="13" t="s">
        <v>80</v>
      </c>
      <c r="AY575" s="168" t="s">
        <v>248</v>
      </c>
    </row>
    <row r="576" spans="2:65" s="12" customFormat="1">
      <c r="B576" s="161"/>
      <c r="D576" s="143" t="s">
        <v>1665</v>
      </c>
      <c r="E576" s="162" t="s">
        <v>1</v>
      </c>
      <c r="F576" s="163" t="s">
        <v>3114</v>
      </c>
      <c r="H576" s="162" t="s">
        <v>1</v>
      </c>
      <c r="I576" s="164"/>
      <c r="L576" s="161"/>
      <c r="M576" s="165"/>
      <c r="T576" s="166"/>
      <c r="AT576" s="162" t="s">
        <v>1665</v>
      </c>
      <c r="AU576" s="162" t="s">
        <v>89</v>
      </c>
      <c r="AV576" s="12" t="s">
        <v>87</v>
      </c>
      <c r="AW576" s="12" t="s">
        <v>36</v>
      </c>
      <c r="AX576" s="12" t="s">
        <v>80</v>
      </c>
      <c r="AY576" s="162" t="s">
        <v>248</v>
      </c>
    </row>
    <row r="577" spans="2:65" s="13" customFormat="1">
      <c r="B577" s="167"/>
      <c r="D577" s="143" t="s">
        <v>1665</v>
      </c>
      <c r="E577" s="168" t="s">
        <v>1</v>
      </c>
      <c r="F577" s="169" t="s">
        <v>3124</v>
      </c>
      <c r="H577" s="170">
        <v>54.12</v>
      </c>
      <c r="I577" s="171"/>
      <c r="L577" s="167"/>
      <c r="M577" s="172"/>
      <c r="T577" s="173"/>
      <c r="AT577" s="168" t="s">
        <v>1665</v>
      </c>
      <c r="AU577" s="168" t="s">
        <v>89</v>
      </c>
      <c r="AV577" s="13" t="s">
        <v>89</v>
      </c>
      <c r="AW577" s="13" t="s">
        <v>36</v>
      </c>
      <c r="AX577" s="13" t="s">
        <v>80</v>
      </c>
      <c r="AY577" s="168" t="s">
        <v>248</v>
      </c>
    </row>
    <row r="578" spans="2:65" s="14" customFormat="1">
      <c r="B578" s="174"/>
      <c r="D578" s="143" t="s">
        <v>1665</v>
      </c>
      <c r="E578" s="175" t="s">
        <v>1</v>
      </c>
      <c r="F578" s="176" t="s">
        <v>1668</v>
      </c>
      <c r="H578" s="177">
        <v>1190.8629999999998</v>
      </c>
      <c r="I578" s="178"/>
      <c r="L578" s="174"/>
      <c r="M578" s="179"/>
      <c r="T578" s="180"/>
      <c r="AT578" s="175" t="s">
        <v>1665</v>
      </c>
      <c r="AU578" s="175" t="s">
        <v>89</v>
      </c>
      <c r="AV578" s="14" t="s">
        <v>264</v>
      </c>
      <c r="AW578" s="14" t="s">
        <v>36</v>
      </c>
      <c r="AX578" s="14" t="s">
        <v>87</v>
      </c>
      <c r="AY578" s="175" t="s">
        <v>248</v>
      </c>
    </row>
    <row r="579" spans="2:65" s="10" customFormat="1" ht="22.9" customHeight="1">
      <c r="B579" s="120"/>
      <c r="D579" s="121" t="s">
        <v>79</v>
      </c>
      <c r="E579" s="155" t="s">
        <v>697</v>
      </c>
      <c r="F579" s="155" t="s">
        <v>1894</v>
      </c>
      <c r="I579" s="123"/>
      <c r="J579" s="156">
        <f>BK579</f>
        <v>0</v>
      </c>
      <c r="L579" s="120"/>
      <c r="M579" s="125"/>
      <c r="P579" s="126">
        <f>SUM(P580:P663)</f>
        <v>0</v>
      </c>
      <c r="R579" s="126">
        <f>SUM(R580:R663)</f>
        <v>9.1167000000000002E-3</v>
      </c>
      <c r="T579" s="127">
        <f>SUM(T580:T663)</f>
        <v>658.4620450000001</v>
      </c>
      <c r="AR579" s="121" t="s">
        <v>87</v>
      </c>
      <c r="AT579" s="128" t="s">
        <v>79</v>
      </c>
      <c r="AU579" s="128" t="s">
        <v>87</v>
      </c>
      <c r="AY579" s="121" t="s">
        <v>248</v>
      </c>
      <c r="BK579" s="129">
        <f>SUM(BK580:BK663)</f>
        <v>0</v>
      </c>
    </row>
    <row r="580" spans="2:65" s="1" customFormat="1" ht="24.2" customHeight="1">
      <c r="B580" s="32"/>
      <c r="C580" s="130" t="s">
        <v>569</v>
      </c>
      <c r="D580" s="130" t="s">
        <v>249</v>
      </c>
      <c r="E580" s="131" t="s">
        <v>3125</v>
      </c>
      <c r="F580" s="132" t="s">
        <v>3126</v>
      </c>
      <c r="G580" s="133" t="s">
        <v>1926</v>
      </c>
      <c r="H580" s="134">
        <v>1</v>
      </c>
      <c r="I580" s="135"/>
      <c r="J580" s="136">
        <f>ROUND(I580*H580,2)</f>
        <v>0</v>
      </c>
      <c r="K580" s="132" t="s">
        <v>1</v>
      </c>
      <c r="L580" s="32"/>
      <c r="M580" s="137" t="s">
        <v>1</v>
      </c>
      <c r="N580" s="138" t="s">
        <v>45</v>
      </c>
      <c r="P580" s="139">
        <f>O580*H580</f>
        <v>0</v>
      </c>
      <c r="Q580" s="139">
        <v>0</v>
      </c>
      <c r="R580" s="139">
        <f>Q580*H580</f>
        <v>0</v>
      </c>
      <c r="S580" s="139">
        <v>0.26500000000000001</v>
      </c>
      <c r="T580" s="140">
        <f>S580*H580</f>
        <v>0.26500000000000001</v>
      </c>
      <c r="AR580" s="141" t="s">
        <v>264</v>
      </c>
      <c r="AT580" s="141" t="s">
        <v>249</v>
      </c>
      <c r="AU580" s="141" t="s">
        <v>89</v>
      </c>
      <c r="AY580" s="17" t="s">
        <v>248</v>
      </c>
      <c r="BE580" s="142">
        <f>IF(N580="základní",J580,0)</f>
        <v>0</v>
      </c>
      <c r="BF580" s="142">
        <f>IF(N580="snížená",J580,0)</f>
        <v>0</v>
      </c>
      <c r="BG580" s="142">
        <f>IF(N580="zákl. přenesená",J580,0)</f>
        <v>0</v>
      </c>
      <c r="BH580" s="142">
        <f>IF(N580="sníž. přenesená",J580,0)</f>
        <v>0</v>
      </c>
      <c r="BI580" s="142">
        <f>IF(N580="nulová",J580,0)</f>
        <v>0</v>
      </c>
      <c r="BJ580" s="17" t="s">
        <v>87</v>
      </c>
      <c r="BK580" s="142">
        <f>ROUND(I580*H580,2)</f>
        <v>0</v>
      </c>
      <c r="BL580" s="17" t="s">
        <v>264</v>
      </c>
      <c r="BM580" s="141" t="s">
        <v>3127</v>
      </c>
    </row>
    <row r="581" spans="2:65" s="12" customFormat="1" ht="22.5">
      <c r="B581" s="161"/>
      <c r="D581" s="143" t="s">
        <v>1665</v>
      </c>
      <c r="E581" s="162" t="s">
        <v>1</v>
      </c>
      <c r="F581" s="163" t="s">
        <v>3128</v>
      </c>
      <c r="H581" s="162" t="s">
        <v>1</v>
      </c>
      <c r="I581" s="164"/>
      <c r="L581" s="161"/>
      <c r="M581" s="165"/>
      <c r="T581" s="166"/>
      <c r="AT581" s="162" t="s">
        <v>1665</v>
      </c>
      <c r="AU581" s="162" t="s">
        <v>89</v>
      </c>
      <c r="AV581" s="12" t="s">
        <v>87</v>
      </c>
      <c r="AW581" s="12" t="s">
        <v>36</v>
      </c>
      <c r="AX581" s="12" t="s">
        <v>80</v>
      </c>
      <c r="AY581" s="162" t="s">
        <v>248</v>
      </c>
    </row>
    <row r="582" spans="2:65" s="12" customFormat="1">
      <c r="B582" s="161"/>
      <c r="D582" s="143" t="s">
        <v>1665</v>
      </c>
      <c r="E582" s="162" t="s">
        <v>1</v>
      </c>
      <c r="F582" s="163" t="s">
        <v>3129</v>
      </c>
      <c r="H582" s="162" t="s">
        <v>1</v>
      </c>
      <c r="I582" s="164"/>
      <c r="L582" s="161"/>
      <c r="M582" s="165"/>
      <c r="T582" s="166"/>
      <c r="AT582" s="162" t="s">
        <v>1665</v>
      </c>
      <c r="AU582" s="162" t="s">
        <v>89</v>
      </c>
      <c r="AV582" s="12" t="s">
        <v>87</v>
      </c>
      <c r="AW582" s="12" t="s">
        <v>36</v>
      </c>
      <c r="AX582" s="12" t="s">
        <v>80</v>
      </c>
      <c r="AY582" s="162" t="s">
        <v>248</v>
      </c>
    </row>
    <row r="583" spans="2:65" s="13" customFormat="1">
      <c r="B583" s="167"/>
      <c r="D583" s="143" t="s">
        <v>1665</v>
      </c>
      <c r="E583" s="168" t="s">
        <v>1</v>
      </c>
      <c r="F583" s="169" t="s">
        <v>3130</v>
      </c>
      <c r="H583" s="170">
        <v>1</v>
      </c>
      <c r="I583" s="171"/>
      <c r="L583" s="167"/>
      <c r="M583" s="172"/>
      <c r="T583" s="173"/>
      <c r="AT583" s="168" t="s">
        <v>1665</v>
      </c>
      <c r="AU583" s="168" t="s">
        <v>89</v>
      </c>
      <c r="AV583" s="13" t="s">
        <v>89</v>
      </c>
      <c r="AW583" s="13" t="s">
        <v>36</v>
      </c>
      <c r="AX583" s="13" t="s">
        <v>80</v>
      </c>
      <c r="AY583" s="168" t="s">
        <v>248</v>
      </c>
    </row>
    <row r="584" spans="2:65" s="14" customFormat="1">
      <c r="B584" s="174"/>
      <c r="D584" s="143" t="s">
        <v>1665</v>
      </c>
      <c r="E584" s="175" t="s">
        <v>1</v>
      </c>
      <c r="F584" s="176" t="s">
        <v>1668</v>
      </c>
      <c r="H584" s="177">
        <v>1</v>
      </c>
      <c r="I584" s="178"/>
      <c r="L584" s="174"/>
      <c r="M584" s="179"/>
      <c r="T584" s="180"/>
      <c r="AT584" s="175" t="s">
        <v>1665</v>
      </c>
      <c r="AU584" s="175" t="s">
        <v>89</v>
      </c>
      <c r="AV584" s="14" t="s">
        <v>264</v>
      </c>
      <c r="AW584" s="14" t="s">
        <v>36</v>
      </c>
      <c r="AX584" s="14" t="s">
        <v>87</v>
      </c>
      <c r="AY584" s="175" t="s">
        <v>248</v>
      </c>
    </row>
    <row r="585" spans="2:65" s="1" customFormat="1" ht="21.75" customHeight="1">
      <c r="B585" s="32"/>
      <c r="C585" s="130" t="s">
        <v>573</v>
      </c>
      <c r="D585" s="130" t="s">
        <v>249</v>
      </c>
      <c r="E585" s="131" t="s">
        <v>1917</v>
      </c>
      <c r="F585" s="132" t="s">
        <v>1918</v>
      </c>
      <c r="G585" s="133" t="s">
        <v>528</v>
      </c>
      <c r="H585" s="134">
        <v>36</v>
      </c>
      <c r="I585" s="135"/>
      <c r="J585" s="136">
        <f>ROUND(I585*H585,2)</f>
        <v>0</v>
      </c>
      <c r="K585" s="132" t="s">
        <v>1663</v>
      </c>
      <c r="L585" s="32"/>
      <c r="M585" s="137" t="s">
        <v>1</v>
      </c>
      <c r="N585" s="138" t="s">
        <v>45</v>
      </c>
      <c r="P585" s="139">
        <f>O585*H585</f>
        <v>0</v>
      </c>
      <c r="Q585" s="139">
        <v>0</v>
      </c>
      <c r="R585" s="139">
        <f>Q585*H585</f>
        <v>0</v>
      </c>
      <c r="S585" s="139">
        <v>2.5999999999999999E-3</v>
      </c>
      <c r="T585" s="140">
        <f>S585*H585</f>
        <v>9.3599999999999989E-2</v>
      </c>
      <c r="AR585" s="141" t="s">
        <v>359</v>
      </c>
      <c r="AT585" s="141" t="s">
        <v>249</v>
      </c>
      <c r="AU585" s="141" t="s">
        <v>89</v>
      </c>
      <c r="AY585" s="17" t="s">
        <v>248</v>
      </c>
      <c r="BE585" s="142">
        <f>IF(N585="základní",J585,0)</f>
        <v>0</v>
      </c>
      <c r="BF585" s="142">
        <f>IF(N585="snížená",J585,0)</f>
        <v>0</v>
      </c>
      <c r="BG585" s="142">
        <f>IF(N585="zákl. přenesená",J585,0)</f>
        <v>0</v>
      </c>
      <c r="BH585" s="142">
        <f>IF(N585="sníž. přenesená",J585,0)</f>
        <v>0</v>
      </c>
      <c r="BI585" s="142">
        <f>IF(N585="nulová",J585,0)</f>
        <v>0</v>
      </c>
      <c r="BJ585" s="17" t="s">
        <v>87</v>
      </c>
      <c r="BK585" s="142">
        <f>ROUND(I585*H585,2)</f>
        <v>0</v>
      </c>
      <c r="BL585" s="17" t="s">
        <v>359</v>
      </c>
      <c r="BM585" s="141" t="s">
        <v>3131</v>
      </c>
    </row>
    <row r="586" spans="2:65" s="12" customFormat="1" ht="22.5">
      <c r="B586" s="161"/>
      <c r="D586" s="143" t="s">
        <v>1665</v>
      </c>
      <c r="E586" s="162" t="s">
        <v>1</v>
      </c>
      <c r="F586" s="163" t="s">
        <v>3128</v>
      </c>
      <c r="H586" s="162" t="s">
        <v>1</v>
      </c>
      <c r="I586" s="164"/>
      <c r="L586" s="161"/>
      <c r="M586" s="165"/>
      <c r="T586" s="166"/>
      <c r="AT586" s="162" t="s">
        <v>1665</v>
      </c>
      <c r="AU586" s="162" t="s">
        <v>89</v>
      </c>
      <c r="AV586" s="12" t="s">
        <v>87</v>
      </c>
      <c r="AW586" s="12" t="s">
        <v>36</v>
      </c>
      <c r="AX586" s="12" t="s">
        <v>80</v>
      </c>
      <c r="AY586" s="162" t="s">
        <v>248</v>
      </c>
    </row>
    <row r="587" spans="2:65" s="12" customFormat="1">
      <c r="B587" s="161"/>
      <c r="D587" s="143" t="s">
        <v>1665</v>
      </c>
      <c r="E587" s="162" t="s">
        <v>1</v>
      </c>
      <c r="F587" s="163" t="s">
        <v>1910</v>
      </c>
      <c r="H587" s="162" t="s">
        <v>1</v>
      </c>
      <c r="I587" s="164"/>
      <c r="L587" s="161"/>
      <c r="M587" s="165"/>
      <c r="T587" s="166"/>
      <c r="AT587" s="162" t="s">
        <v>1665</v>
      </c>
      <c r="AU587" s="162" t="s">
        <v>89</v>
      </c>
      <c r="AV587" s="12" t="s">
        <v>87</v>
      </c>
      <c r="AW587" s="12" t="s">
        <v>36</v>
      </c>
      <c r="AX587" s="12" t="s">
        <v>80</v>
      </c>
      <c r="AY587" s="162" t="s">
        <v>248</v>
      </c>
    </row>
    <row r="588" spans="2:65" s="13" customFormat="1">
      <c r="B588" s="167"/>
      <c r="D588" s="143" t="s">
        <v>1665</v>
      </c>
      <c r="E588" s="168" t="s">
        <v>1</v>
      </c>
      <c r="F588" s="169" t="s">
        <v>1911</v>
      </c>
      <c r="H588" s="170">
        <v>36</v>
      </c>
      <c r="I588" s="171"/>
      <c r="L588" s="167"/>
      <c r="M588" s="172"/>
      <c r="T588" s="173"/>
      <c r="AT588" s="168" t="s">
        <v>1665</v>
      </c>
      <c r="AU588" s="168" t="s">
        <v>89</v>
      </c>
      <c r="AV588" s="13" t="s">
        <v>89</v>
      </c>
      <c r="AW588" s="13" t="s">
        <v>36</v>
      </c>
      <c r="AX588" s="13" t="s">
        <v>80</v>
      </c>
      <c r="AY588" s="168" t="s">
        <v>248</v>
      </c>
    </row>
    <row r="589" spans="2:65" s="14" customFormat="1">
      <c r="B589" s="174"/>
      <c r="D589" s="143" t="s">
        <v>1665</v>
      </c>
      <c r="E589" s="175" t="s">
        <v>1</v>
      </c>
      <c r="F589" s="176" t="s">
        <v>1668</v>
      </c>
      <c r="H589" s="177">
        <v>36</v>
      </c>
      <c r="I589" s="178"/>
      <c r="L589" s="174"/>
      <c r="M589" s="179"/>
      <c r="T589" s="180"/>
      <c r="AT589" s="175" t="s">
        <v>1665</v>
      </c>
      <c r="AU589" s="175" t="s">
        <v>89</v>
      </c>
      <c r="AV589" s="14" t="s">
        <v>264</v>
      </c>
      <c r="AW589" s="14" t="s">
        <v>36</v>
      </c>
      <c r="AX589" s="14" t="s">
        <v>87</v>
      </c>
      <c r="AY589" s="175" t="s">
        <v>248</v>
      </c>
    </row>
    <row r="590" spans="2:65" s="1" customFormat="1" ht="16.5" customHeight="1">
      <c r="B590" s="32"/>
      <c r="C590" s="130" t="s">
        <v>577</v>
      </c>
      <c r="D590" s="130" t="s">
        <v>249</v>
      </c>
      <c r="E590" s="131" t="s">
        <v>1920</v>
      </c>
      <c r="F590" s="132" t="s">
        <v>1921</v>
      </c>
      <c r="G590" s="133" t="s">
        <v>528</v>
      </c>
      <c r="H590" s="134">
        <v>31.6</v>
      </c>
      <c r="I590" s="135"/>
      <c r="J590" s="136">
        <f>ROUND(I590*H590,2)</f>
        <v>0</v>
      </c>
      <c r="K590" s="132" t="s">
        <v>1663</v>
      </c>
      <c r="L590" s="32"/>
      <c r="M590" s="137" t="s">
        <v>1</v>
      </c>
      <c r="N590" s="138" t="s">
        <v>45</v>
      </c>
      <c r="P590" s="139">
        <f>O590*H590</f>
        <v>0</v>
      </c>
      <c r="Q590" s="139">
        <v>0</v>
      </c>
      <c r="R590" s="139">
        <f>Q590*H590</f>
        <v>0</v>
      </c>
      <c r="S590" s="139">
        <v>3.9399999999999999E-3</v>
      </c>
      <c r="T590" s="140">
        <f>S590*H590</f>
        <v>0.124504</v>
      </c>
      <c r="AR590" s="141" t="s">
        <v>359</v>
      </c>
      <c r="AT590" s="141" t="s">
        <v>249</v>
      </c>
      <c r="AU590" s="141" t="s">
        <v>89</v>
      </c>
      <c r="AY590" s="17" t="s">
        <v>248</v>
      </c>
      <c r="BE590" s="142">
        <f>IF(N590="základní",J590,0)</f>
        <v>0</v>
      </c>
      <c r="BF590" s="142">
        <f>IF(N590="snížená",J590,0)</f>
        <v>0</v>
      </c>
      <c r="BG590" s="142">
        <f>IF(N590="zákl. přenesená",J590,0)</f>
        <v>0</v>
      </c>
      <c r="BH590" s="142">
        <f>IF(N590="sníž. přenesená",J590,0)</f>
        <v>0</v>
      </c>
      <c r="BI590" s="142">
        <f>IF(N590="nulová",J590,0)</f>
        <v>0</v>
      </c>
      <c r="BJ590" s="17" t="s">
        <v>87</v>
      </c>
      <c r="BK590" s="142">
        <f>ROUND(I590*H590,2)</f>
        <v>0</v>
      </c>
      <c r="BL590" s="17" t="s">
        <v>359</v>
      </c>
      <c r="BM590" s="141" t="s">
        <v>3132</v>
      </c>
    </row>
    <row r="591" spans="2:65" s="12" customFormat="1" ht="22.5">
      <c r="B591" s="161"/>
      <c r="D591" s="143" t="s">
        <v>1665</v>
      </c>
      <c r="E591" s="162" t="s">
        <v>1</v>
      </c>
      <c r="F591" s="163" t="s">
        <v>3128</v>
      </c>
      <c r="H591" s="162" t="s">
        <v>1</v>
      </c>
      <c r="I591" s="164"/>
      <c r="L591" s="161"/>
      <c r="M591" s="165"/>
      <c r="T591" s="166"/>
      <c r="AT591" s="162" t="s">
        <v>1665</v>
      </c>
      <c r="AU591" s="162" t="s">
        <v>89</v>
      </c>
      <c r="AV591" s="12" t="s">
        <v>87</v>
      </c>
      <c r="AW591" s="12" t="s">
        <v>36</v>
      </c>
      <c r="AX591" s="12" t="s">
        <v>80</v>
      </c>
      <c r="AY591" s="162" t="s">
        <v>248</v>
      </c>
    </row>
    <row r="592" spans="2:65" s="12" customFormat="1">
      <c r="B592" s="161"/>
      <c r="D592" s="143" t="s">
        <v>1665</v>
      </c>
      <c r="E592" s="162" t="s">
        <v>1</v>
      </c>
      <c r="F592" s="163" t="s">
        <v>3133</v>
      </c>
      <c r="H592" s="162" t="s">
        <v>1</v>
      </c>
      <c r="I592" s="164"/>
      <c r="L592" s="161"/>
      <c r="M592" s="165"/>
      <c r="T592" s="166"/>
      <c r="AT592" s="162" t="s">
        <v>1665</v>
      </c>
      <c r="AU592" s="162" t="s">
        <v>89</v>
      </c>
      <c r="AV592" s="12" t="s">
        <v>87</v>
      </c>
      <c r="AW592" s="12" t="s">
        <v>36</v>
      </c>
      <c r="AX592" s="12" t="s">
        <v>80</v>
      </c>
      <c r="AY592" s="162" t="s">
        <v>248</v>
      </c>
    </row>
    <row r="593" spans="2:65" s="13" customFormat="1">
      <c r="B593" s="167"/>
      <c r="D593" s="143" t="s">
        <v>1665</v>
      </c>
      <c r="E593" s="168" t="s">
        <v>1</v>
      </c>
      <c r="F593" s="169" t="s">
        <v>3134</v>
      </c>
      <c r="H593" s="170">
        <v>31.6</v>
      </c>
      <c r="I593" s="171"/>
      <c r="L593" s="167"/>
      <c r="M593" s="172"/>
      <c r="T593" s="173"/>
      <c r="AT593" s="168" t="s">
        <v>1665</v>
      </c>
      <c r="AU593" s="168" t="s">
        <v>89</v>
      </c>
      <c r="AV593" s="13" t="s">
        <v>89</v>
      </c>
      <c r="AW593" s="13" t="s">
        <v>36</v>
      </c>
      <c r="AX593" s="13" t="s">
        <v>80</v>
      </c>
      <c r="AY593" s="168" t="s">
        <v>248</v>
      </c>
    </row>
    <row r="594" spans="2:65" s="14" customFormat="1">
      <c r="B594" s="174"/>
      <c r="D594" s="143" t="s">
        <v>1665</v>
      </c>
      <c r="E594" s="175" t="s">
        <v>1</v>
      </c>
      <c r="F594" s="176" t="s">
        <v>1668</v>
      </c>
      <c r="H594" s="177">
        <v>31.6</v>
      </c>
      <c r="I594" s="178"/>
      <c r="L594" s="174"/>
      <c r="M594" s="179"/>
      <c r="T594" s="180"/>
      <c r="AT594" s="175" t="s">
        <v>1665</v>
      </c>
      <c r="AU594" s="175" t="s">
        <v>89</v>
      </c>
      <c r="AV594" s="14" t="s">
        <v>264</v>
      </c>
      <c r="AW594" s="14" t="s">
        <v>36</v>
      </c>
      <c r="AX594" s="14" t="s">
        <v>87</v>
      </c>
      <c r="AY594" s="175" t="s">
        <v>248</v>
      </c>
    </row>
    <row r="595" spans="2:65" s="1" customFormat="1" ht="21.75" customHeight="1">
      <c r="B595" s="32"/>
      <c r="C595" s="130" t="s">
        <v>581</v>
      </c>
      <c r="D595" s="130" t="s">
        <v>249</v>
      </c>
      <c r="E595" s="131" t="s">
        <v>3135</v>
      </c>
      <c r="F595" s="132" t="s">
        <v>3136</v>
      </c>
      <c r="G595" s="133" t="s">
        <v>1662</v>
      </c>
      <c r="H595" s="134">
        <v>6.3</v>
      </c>
      <c r="I595" s="135"/>
      <c r="J595" s="136">
        <f>ROUND(I595*H595,2)</f>
        <v>0</v>
      </c>
      <c r="K595" s="132" t="s">
        <v>1663</v>
      </c>
      <c r="L595" s="32"/>
      <c r="M595" s="137" t="s">
        <v>1</v>
      </c>
      <c r="N595" s="138" t="s">
        <v>45</v>
      </c>
      <c r="P595" s="139">
        <f>O595*H595</f>
        <v>0</v>
      </c>
      <c r="Q595" s="139">
        <v>0</v>
      </c>
      <c r="R595" s="139">
        <f>Q595*H595</f>
        <v>0</v>
      </c>
      <c r="S595" s="139">
        <v>1.533E-2</v>
      </c>
      <c r="T595" s="140">
        <f>S595*H595</f>
        <v>9.6578999999999998E-2</v>
      </c>
      <c r="AR595" s="141" t="s">
        <v>264</v>
      </c>
      <c r="AT595" s="141" t="s">
        <v>249</v>
      </c>
      <c r="AU595" s="141" t="s">
        <v>89</v>
      </c>
      <c r="AY595" s="17" t="s">
        <v>248</v>
      </c>
      <c r="BE595" s="142">
        <f>IF(N595="základní",J595,0)</f>
        <v>0</v>
      </c>
      <c r="BF595" s="142">
        <f>IF(N595="snížená",J595,0)</f>
        <v>0</v>
      </c>
      <c r="BG595" s="142">
        <f>IF(N595="zákl. přenesená",J595,0)</f>
        <v>0</v>
      </c>
      <c r="BH595" s="142">
        <f>IF(N595="sníž. přenesená",J595,0)</f>
        <v>0</v>
      </c>
      <c r="BI595" s="142">
        <f>IF(N595="nulová",J595,0)</f>
        <v>0</v>
      </c>
      <c r="BJ595" s="17" t="s">
        <v>87</v>
      </c>
      <c r="BK595" s="142">
        <f>ROUND(I595*H595,2)</f>
        <v>0</v>
      </c>
      <c r="BL595" s="17" t="s">
        <v>264</v>
      </c>
      <c r="BM595" s="141" t="s">
        <v>3137</v>
      </c>
    </row>
    <row r="596" spans="2:65" s="12" customFormat="1" ht="22.5">
      <c r="B596" s="161"/>
      <c r="D596" s="143" t="s">
        <v>1665</v>
      </c>
      <c r="E596" s="162" t="s">
        <v>1</v>
      </c>
      <c r="F596" s="163" t="s">
        <v>3128</v>
      </c>
      <c r="H596" s="162" t="s">
        <v>1</v>
      </c>
      <c r="I596" s="164"/>
      <c r="L596" s="161"/>
      <c r="M596" s="165"/>
      <c r="T596" s="166"/>
      <c r="AT596" s="162" t="s">
        <v>1665</v>
      </c>
      <c r="AU596" s="162" t="s">
        <v>89</v>
      </c>
      <c r="AV596" s="12" t="s">
        <v>87</v>
      </c>
      <c r="AW596" s="12" t="s">
        <v>36</v>
      </c>
      <c r="AX596" s="12" t="s">
        <v>80</v>
      </c>
      <c r="AY596" s="162" t="s">
        <v>248</v>
      </c>
    </row>
    <row r="597" spans="2:65" s="12" customFormat="1">
      <c r="B597" s="161"/>
      <c r="D597" s="143" t="s">
        <v>1665</v>
      </c>
      <c r="E597" s="162" t="s">
        <v>1</v>
      </c>
      <c r="F597" s="163" t="s">
        <v>3129</v>
      </c>
      <c r="H597" s="162" t="s">
        <v>1</v>
      </c>
      <c r="I597" s="164"/>
      <c r="L597" s="161"/>
      <c r="M597" s="165"/>
      <c r="T597" s="166"/>
      <c r="AT597" s="162" t="s">
        <v>1665</v>
      </c>
      <c r="AU597" s="162" t="s">
        <v>89</v>
      </c>
      <c r="AV597" s="12" t="s">
        <v>87</v>
      </c>
      <c r="AW597" s="12" t="s">
        <v>36</v>
      </c>
      <c r="AX597" s="12" t="s">
        <v>80</v>
      </c>
      <c r="AY597" s="162" t="s">
        <v>248</v>
      </c>
    </row>
    <row r="598" spans="2:65" s="13" customFormat="1">
      <c r="B598" s="167"/>
      <c r="D598" s="143" t="s">
        <v>1665</v>
      </c>
      <c r="E598" s="168" t="s">
        <v>1</v>
      </c>
      <c r="F598" s="169" t="s">
        <v>3138</v>
      </c>
      <c r="H598" s="170">
        <v>6.3</v>
      </c>
      <c r="I598" s="171"/>
      <c r="L598" s="167"/>
      <c r="M598" s="172"/>
      <c r="T598" s="173"/>
      <c r="AT598" s="168" t="s">
        <v>1665</v>
      </c>
      <c r="AU598" s="168" t="s">
        <v>89</v>
      </c>
      <c r="AV598" s="13" t="s">
        <v>89</v>
      </c>
      <c r="AW598" s="13" t="s">
        <v>36</v>
      </c>
      <c r="AX598" s="13" t="s">
        <v>80</v>
      </c>
      <c r="AY598" s="168" t="s">
        <v>248</v>
      </c>
    </row>
    <row r="599" spans="2:65" s="14" customFormat="1">
      <c r="B599" s="174"/>
      <c r="D599" s="143" t="s">
        <v>1665</v>
      </c>
      <c r="E599" s="175" t="s">
        <v>1</v>
      </c>
      <c r="F599" s="176" t="s">
        <v>1668</v>
      </c>
      <c r="H599" s="177">
        <v>6.3</v>
      </c>
      <c r="I599" s="178"/>
      <c r="L599" s="174"/>
      <c r="M599" s="179"/>
      <c r="T599" s="180"/>
      <c r="AT599" s="175" t="s">
        <v>1665</v>
      </c>
      <c r="AU599" s="175" t="s">
        <v>89</v>
      </c>
      <c r="AV599" s="14" t="s">
        <v>264</v>
      </c>
      <c r="AW599" s="14" t="s">
        <v>36</v>
      </c>
      <c r="AX599" s="14" t="s">
        <v>87</v>
      </c>
      <c r="AY599" s="175" t="s">
        <v>248</v>
      </c>
    </row>
    <row r="600" spans="2:65" s="1" customFormat="1" ht="16.5" customHeight="1">
      <c r="B600" s="32"/>
      <c r="C600" s="130" t="s">
        <v>585</v>
      </c>
      <c r="D600" s="130" t="s">
        <v>249</v>
      </c>
      <c r="E600" s="131" t="s">
        <v>3139</v>
      </c>
      <c r="F600" s="132" t="s">
        <v>3140</v>
      </c>
      <c r="G600" s="133" t="s">
        <v>1662</v>
      </c>
      <c r="H600" s="134">
        <v>29.67</v>
      </c>
      <c r="I600" s="135"/>
      <c r="J600" s="136">
        <f>ROUND(I600*H600,2)</f>
        <v>0</v>
      </c>
      <c r="K600" s="132" t="s">
        <v>1</v>
      </c>
      <c r="L600" s="32"/>
      <c r="M600" s="137" t="s">
        <v>1</v>
      </c>
      <c r="N600" s="138" t="s">
        <v>45</v>
      </c>
      <c r="P600" s="139">
        <f>O600*H600</f>
        <v>0</v>
      </c>
      <c r="Q600" s="139">
        <v>0</v>
      </c>
      <c r="R600" s="139">
        <f>Q600*H600</f>
        <v>0</v>
      </c>
      <c r="S600" s="139">
        <v>1.7999999999999999E-2</v>
      </c>
      <c r="T600" s="140">
        <f>S600*H600</f>
        <v>0.53405999999999998</v>
      </c>
      <c r="AR600" s="141" t="s">
        <v>264</v>
      </c>
      <c r="AT600" s="141" t="s">
        <v>249</v>
      </c>
      <c r="AU600" s="141" t="s">
        <v>89</v>
      </c>
      <c r="AY600" s="17" t="s">
        <v>248</v>
      </c>
      <c r="BE600" s="142">
        <f>IF(N600="základní",J600,0)</f>
        <v>0</v>
      </c>
      <c r="BF600" s="142">
        <f>IF(N600="snížená",J600,0)</f>
        <v>0</v>
      </c>
      <c r="BG600" s="142">
        <f>IF(N600="zákl. přenesená",J600,0)</f>
        <v>0</v>
      </c>
      <c r="BH600" s="142">
        <f>IF(N600="sníž. přenesená",J600,0)</f>
        <v>0</v>
      </c>
      <c r="BI600" s="142">
        <f>IF(N600="nulová",J600,0)</f>
        <v>0</v>
      </c>
      <c r="BJ600" s="17" t="s">
        <v>87</v>
      </c>
      <c r="BK600" s="142">
        <f>ROUND(I600*H600,2)</f>
        <v>0</v>
      </c>
      <c r="BL600" s="17" t="s">
        <v>264</v>
      </c>
      <c r="BM600" s="141" t="s">
        <v>3141</v>
      </c>
    </row>
    <row r="601" spans="2:65" s="12" customFormat="1" ht="22.5">
      <c r="B601" s="161"/>
      <c r="D601" s="143" t="s">
        <v>1665</v>
      </c>
      <c r="E601" s="162" t="s">
        <v>1</v>
      </c>
      <c r="F601" s="163" t="s">
        <v>3128</v>
      </c>
      <c r="H601" s="162" t="s">
        <v>1</v>
      </c>
      <c r="I601" s="164"/>
      <c r="L601" s="161"/>
      <c r="M601" s="165"/>
      <c r="T601" s="166"/>
      <c r="AT601" s="162" t="s">
        <v>1665</v>
      </c>
      <c r="AU601" s="162" t="s">
        <v>89</v>
      </c>
      <c r="AV601" s="12" t="s">
        <v>87</v>
      </c>
      <c r="AW601" s="12" t="s">
        <v>36</v>
      </c>
      <c r="AX601" s="12" t="s">
        <v>80</v>
      </c>
      <c r="AY601" s="162" t="s">
        <v>248</v>
      </c>
    </row>
    <row r="602" spans="2:65" s="12" customFormat="1">
      <c r="B602" s="161"/>
      <c r="D602" s="143" t="s">
        <v>1665</v>
      </c>
      <c r="E602" s="162" t="s">
        <v>1</v>
      </c>
      <c r="F602" s="163" t="s">
        <v>3142</v>
      </c>
      <c r="H602" s="162" t="s">
        <v>1</v>
      </c>
      <c r="I602" s="164"/>
      <c r="L602" s="161"/>
      <c r="M602" s="165"/>
      <c r="T602" s="166"/>
      <c r="AT602" s="162" t="s">
        <v>1665</v>
      </c>
      <c r="AU602" s="162" t="s">
        <v>89</v>
      </c>
      <c r="AV602" s="12" t="s">
        <v>87</v>
      </c>
      <c r="AW602" s="12" t="s">
        <v>36</v>
      </c>
      <c r="AX602" s="12" t="s">
        <v>80</v>
      </c>
      <c r="AY602" s="162" t="s">
        <v>248</v>
      </c>
    </row>
    <row r="603" spans="2:65" s="13" customFormat="1">
      <c r="B603" s="167"/>
      <c r="D603" s="143" t="s">
        <v>1665</v>
      </c>
      <c r="E603" s="168" t="s">
        <v>1</v>
      </c>
      <c r="F603" s="169" t="s">
        <v>3143</v>
      </c>
      <c r="H603" s="170">
        <v>29.67</v>
      </c>
      <c r="I603" s="171"/>
      <c r="L603" s="167"/>
      <c r="M603" s="172"/>
      <c r="T603" s="173"/>
      <c r="AT603" s="168" t="s">
        <v>1665</v>
      </c>
      <c r="AU603" s="168" t="s">
        <v>89</v>
      </c>
      <c r="AV603" s="13" t="s">
        <v>89</v>
      </c>
      <c r="AW603" s="13" t="s">
        <v>36</v>
      </c>
      <c r="AX603" s="13" t="s">
        <v>80</v>
      </c>
      <c r="AY603" s="168" t="s">
        <v>248</v>
      </c>
    </row>
    <row r="604" spans="2:65" s="14" customFormat="1">
      <c r="B604" s="174"/>
      <c r="D604" s="143" t="s">
        <v>1665</v>
      </c>
      <c r="E604" s="175" t="s">
        <v>1</v>
      </c>
      <c r="F604" s="176" t="s">
        <v>1668</v>
      </c>
      <c r="H604" s="177">
        <v>29.67</v>
      </c>
      <c r="I604" s="178"/>
      <c r="L604" s="174"/>
      <c r="M604" s="179"/>
      <c r="T604" s="180"/>
      <c r="AT604" s="175" t="s">
        <v>1665</v>
      </c>
      <c r="AU604" s="175" t="s">
        <v>89</v>
      </c>
      <c r="AV604" s="14" t="s">
        <v>264</v>
      </c>
      <c r="AW604" s="14" t="s">
        <v>36</v>
      </c>
      <c r="AX604" s="14" t="s">
        <v>87</v>
      </c>
      <c r="AY604" s="175" t="s">
        <v>248</v>
      </c>
    </row>
    <row r="605" spans="2:65" s="1" customFormat="1" ht="16.5" customHeight="1">
      <c r="B605" s="32"/>
      <c r="C605" s="130" t="s">
        <v>589</v>
      </c>
      <c r="D605" s="130" t="s">
        <v>249</v>
      </c>
      <c r="E605" s="131" t="s">
        <v>1978</v>
      </c>
      <c r="F605" s="132" t="s">
        <v>3144</v>
      </c>
      <c r="G605" s="133" t="s">
        <v>1671</v>
      </c>
      <c r="H605" s="134">
        <v>2.3439999999999999</v>
      </c>
      <c r="I605" s="135"/>
      <c r="J605" s="136">
        <f>ROUND(I605*H605,2)</f>
        <v>0</v>
      </c>
      <c r="K605" s="132" t="s">
        <v>1663</v>
      </c>
      <c r="L605" s="32"/>
      <c r="M605" s="137" t="s">
        <v>1</v>
      </c>
      <c r="N605" s="138" t="s">
        <v>45</v>
      </c>
      <c r="P605" s="139">
        <f>O605*H605</f>
        <v>0</v>
      </c>
      <c r="Q605" s="139">
        <v>0</v>
      </c>
      <c r="R605" s="139">
        <f>Q605*H605</f>
        <v>0</v>
      </c>
      <c r="S605" s="139">
        <v>1</v>
      </c>
      <c r="T605" s="140">
        <f>S605*H605</f>
        <v>2.3439999999999999</v>
      </c>
      <c r="AR605" s="141" t="s">
        <v>264</v>
      </c>
      <c r="AT605" s="141" t="s">
        <v>249</v>
      </c>
      <c r="AU605" s="141" t="s">
        <v>89</v>
      </c>
      <c r="AY605" s="17" t="s">
        <v>248</v>
      </c>
      <c r="BE605" s="142">
        <f>IF(N605="základní",J605,0)</f>
        <v>0</v>
      </c>
      <c r="BF605" s="142">
        <f>IF(N605="snížená",J605,0)</f>
        <v>0</v>
      </c>
      <c r="BG605" s="142">
        <f>IF(N605="zákl. přenesená",J605,0)</f>
        <v>0</v>
      </c>
      <c r="BH605" s="142">
        <f>IF(N605="sníž. přenesená",J605,0)</f>
        <v>0</v>
      </c>
      <c r="BI605" s="142">
        <f>IF(N605="nulová",J605,0)</f>
        <v>0</v>
      </c>
      <c r="BJ605" s="17" t="s">
        <v>87</v>
      </c>
      <c r="BK605" s="142">
        <f>ROUND(I605*H605,2)</f>
        <v>0</v>
      </c>
      <c r="BL605" s="17" t="s">
        <v>264</v>
      </c>
      <c r="BM605" s="141" t="s">
        <v>3145</v>
      </c>
    </row>
    <row r="606" spans="2:65" s="12" customFormat="1" ht="22.5">
      <c r="B606" s="161"/>
      <c r="D606" s="143" t="s">
        <v>1665</v>
      </c>
      <c r="E606" s="162" t="s">
        <v>1</v>
      </c>
      <c r="F606" s="163" t="s">
        <v>3128</v>
      </c>
      <c r="H606" s="162" t="s">
        <v>1</v>
      </c>
      <c r="I606" s="164"/>
      <c r="L606" s="161"/>
      <c r="M606" s="165"/>
      <c r="T606" s="166"/>
      <c r="AT606" s="162" t="s">
        <v>1665</v>
      </c>
      <c r="AU606" s="162" t="s">
        <v>89</v>
      </c>
      <c r="AV606" s="12" t="s">
        <v>87</v>
      </c>
      <c r="AW606" s="12" t="s">
        <v>36</v>
      </c>
      <c r="AX606" s="12" t="s">
        <v>80</v>
      </c>
      <c r="AY606" s="162" t="s">
        <v>248</v>
      </c>
    </row>
    <row r="607" spans="2:65" s="12" customFormat="1">
      <c r="B607" s="161"/>
      <c r="D607" s="143" t="s">
        <v>1665</v>
      </c>
      <c r="E607" s="162" t="s">
        <v>1</v>
      </c>
      <c r="F607" s="163" t="s">
        <v>3129</v>
      </c>
      <c r="H607" s="162" t="s">
        <v>1</v>
      </c>
      <c r="I607" s="164"/>
      <c r="L607" s="161"/>
      <c r="M607" s="165"/>
      <c r="T607" s="166"/>
      <c r="AT607" s="162" t="s">
        <v>1665</v>
      </c>
      <c r="AU607" s="162" t="s">
        <v>89</v>
      </c>
      <c r="AV607" s="12" t="s">
        <v>87</v>
      </c>
      <c r="AW607" s="12" t="s">
        <v>36</v>
      </c>
      <c r="AX607" s="12" t="s">
        <v>80</v>
      </c>
      <c r="AY607" s="162" t="s">
        <v>248</v>
      </c>
    </row>
    <row r="608" spans="2:65" s="13" customFormat="1">
      <c r="B608" s="167"/>
      <c r="D608" s="143" t="s">
        <v>1665</v>
      </c>
      <c r="E608" s="168" t="s">
        <v>1</v>
      </c>
      <c r="F608" s="169" t="s">
        <v>3146</v>
      </c>
      <c r="H608" s="170">
        <v>2.3439999999999999</v>
      </c>
      <c r="I608" s="171"/>
      <c r="L608" s="167"/>
      <c r="M608" s="172"/>
      <c r="T608" s="173"/>
      <c r="AT608" s="168" t="s">
        <v>1665</v>
      </c>
      <c r="AU608" s="168" t="s">
        <v>89</v>
      </c>
      <c r="AV608" s="13" t="s">
        <v>89</v>
      </c>
      <c r="AW608" s="13" t="s">
        <v>36</v>
      </c>
      <c r="AX608" s="13" t="s">
        <v>80</v>
      </c>
      <c r="AY608" s="168" t="s">
        <v>248</v>
      </c>
    </row>
    <row r="609" spans="2:65" s="14" customFormat="1">
      <c r="B609" s="174"/>
      <c r="D609" s="143" t="s">
        <v>1665</v>
      </c>
      <c r="E609" s="175" t="s">
        <v>1</v>
      </c>
      <c r="F609" s="176" t="s">
        <v>1668</v>
      </c>
      <c r="H609" s="177">
        <v>2.3439999999999999</v>
      </c>
      <c r="I609" s="178"/>
      <c r="L609" s="174"/>
      <c r="M609" s="179"/>
      <c r="T609" s="180"/>
      <c r="AT609" s="175" t="s">
        <v>1665</v>
      </c>
      <c r="AU609" s="175" t="s">
        <v>89</v>
      </c>
      <c r="AV609" s="14" t="s">
        <v>264</v>
      </c>
      <c r="AW609" s="14" t="s">
        <v>36</v>
      </c>
      <c r="AX609" s="14" t="s">
        <v>87</v>
      </c>
      <c r="AY609" s="175" t="s">
        <v>248</v>
      </c>
    </row>
    <row r="610" spans="2:65" s="1" customFormat="1" ht="24.2" customHeight="1">
      <c r="B610" s="32"/>
      <c r="C610" s="130" t="s">
        <v>593</v>
      </c>
      <c r="D610" s="130" t="s">
        <v>249</v>
      </c>
      <c r="E610" s="131" t="s">
        <v>1996</v>
      </c>
      <c r="F610" s="132" t="s">
        <v>1997</v>
      </c>
      <c r="G610" s="133" t="s">
        <v>1662</v>
      </c>
      <c r="H610" s="134">
        <v>18.899999999999999</v>
      </c>
      <c r="I610" s="135"/>
      <c r="J610" s="136">
        <f>ROUND(I610*H610,2)</f>
        <v>0</v>
      </c>
      <c r="K610" s="132" t="s">
        <v>1663</v>
      </c>
      <c r="L610" s="32"/>
      <c r="M610" s="137" t="s">
        <v>1</v>
      </c>
      <c r="N610" s="138" t="s">
        <v>45</v>
      </c>
      <c r="P610" s="139">
        <f>O610*H610</f>
        <v>0</v>
      </c>
      <c r="Q610" s="139">
        <v>0</v>
      </c>
      <c r="R610" s="139">
        <f>Q610*H610</f>
        <v>0</v>
      </c>
      <c r="S610" s="139">
        <v>0.05</v>
      </c>
      <c r="T610" s="140">
        <f>S610*H610</f>
        <v>0.94499999999999995</v>
      </c>
      <c r="AR610" s="141" t="s">
        <v>264</v>
      </c>
      <c r="AT610" s="141" t="s">
        <v>249</v>
      </c>
      <c r="AU610" s="141" t="s">
        <v>89</v>
      </c>
      <c r="AY610" s="17" t="s">
        <v>248</v>
      </c>
      <c r="BE610" s="142">
        <f>IF(N610="základní",J610,0)</f>
        <v>0</v>
      </c>
      <c r="BF610" s="142">
        <f>IF(N610="snížená",J610,0)</f>
        <v>0</v>
      </c>
      <c r="BG610" s="142">
        <f>IF(N610="zákl. přenesená",J610,0)</f>
        <v>0</v>
      </c>
      <c r="BH610" s="142">
        <f>IF(N610="sníž. přenesená",J610,0)</f>
        <v>0</v>
      </c>
      <c r="BI610" s="142">
        <f>IF(N610="nulová",J610,0)</f>
        <v>0</v>
      </c>
      <c r="BJ610" s="17" t="s">
        <v>87</v>
      </c>
      <c r="BK610" s="142">
        <f>ROUND(I610*H610,2)</f>
        <v>0</v>
      </c>
      <c r="BL610" s="17" t="s">
        <v>264</v>
      </c>
      <c r="BM610" s="141" t="s">
        <v>3147</v>
      </c>
    </row>
    <row r="611" spans="2:65" s="12" customFormat="1" ht="22.5">
      <c r="B611" s="161"/>
      <c r="D611" s="143" t="s">
        <v>1665</v>
      </c>
      <c r="E611" s="162" t="s">
        <v>1</v>
      </c>
      <c r="F611" s="163" t="s">
        <v>3128</v>
      </c>
      <c r="H611" s="162" t="s">
        <v>1</v>
      </c>
      <c r="I611" s="164"/>
      <c r="L611" s="161"/>
      <c r="M611" s="165"/>
      <c r="T611" s="166"/>
      <c r="AT611" s="162" t="s">
        <v>1665</v>
      </c>
      <c r="AU611" s="162" t="s">
        <v>89</v>
      </c>
      <c r="AV611" s="12" t="s">
        <v>87</v>
      </c>
      <c r="AW611" s="12" t="s">
        <v>36</v>
      </c>
      <c r="AX611" s="12" t="s">
        <v>80</v>
      </c>
      <c r="AY611" s="162" t="s">
        <v>248</v>
      </c>
    </row>
    <row r="612" spans="2:65" s="12" customFormat="1">
      <c r="B612" s="161"/>
      <c r="D612" s="143" t="s">
        <v>1665</v>
      </c>
      <c r="E612" s="162" t="s">
        <v>1</v>
      </c>
      <c r="F612" s="163" t="s">
        <v>1999</v>
      </c>
      <c r="H612" s="162" t="s">
        <v>1</v>
      </c>
      <c r="I612" s="164"/>
      <c r="L612" s="161"/>
      <c r="M612" s="165"/>
      <c r="T612" s="166"/>
      <c r="AT612" s="162" t="s">
        <v>1665</v>
      </c>
      <c r="AU612" s="162" t="s">
        <v>89</v>
      </c>
      <c r="AV612" s="12" t="s">
        <v>87</v>
      </c>
      <c r="AW612" s="12" t="s">
        <v>36</v>
      </c>
      <c r="AX612" s="12" t="s">
        <v>80</v>
      </c>
      <c r="AY612" s="162" t="s">
        <v>248</v>
      </c>
    </row>
    <row r="613" spans="2:65" s="13" customFormat="1">
      <c r="B613" s="167"/>
      <c r="D613" s="143" t="s">
        <v>1665</v>
      </c>
      <c r="E613" s="168" t="s">
        <v>1</v>
      </c>
      <c r="F613" s="169" t="s">
        <v>2993</v>
      </c>
      <c r="H613" s="170">
        <v>18.899999999999999</v>
      </c>
      <c r="I613" s="171"/>
      <c r="L613" s="167"/>
      <c r="M613" s="172"/>
      <c r="T613" s="173"/>
      <c r="AT613" s="168" t="s">
        <v>1665</v>
      </c>
      <c r="AU613" s="168" t="s">
        <v>89</v>
      </c>
      <c r="AV613" s="13" t="s">
        <v>89</v>
      </c>
      <c r="AW613" s="13" t="s">
        <v>36</v>
      </c>
      <c r="AX613" s="13" t="s">
        <v>80</v>
      </c>
      <c r="AY613" s="168" t="s">
        <v>248</v>
      </c>
    </row>
    <row r="614" spans="2:65" s="14" customFormat="1">
      <c r="B614" s="174"/>
      <c r="D614" s="143" t="s">
        <v>1665</v>
      </c>
      <c r="E614" s="175" t="s">
        <v>1</v>
      </c>
      <c r="F614" s="176" t="s">
        <v>1668</v>
      </c>
      <c r="H614" s="177">
        <v>18.899999999999999</v>
      </c>
      <c r="I614" s="178"/>
      <c r="L614" s="174"/>
      <c r="M614" s="179"/>
      <c r="T614" s="180"/>
      <c r="AT614" s="175" t="s">
        <v>1665</v>
      </c>
      <c r="AU614" s="175" t="s">
        <v>89</v>
      </c>
      <c r="AV614" s="14" t="s">
        <v>264</v>
      </c>
      <c r="AW614" s="14" t="s">
        <v>36</v>
      </c>
      <c r="AX614" s="14" t="s">
        <v>87</v>
      </c>
      <c r="AY614" s="175" t="s">
        <v>248</v>
      </c>
    </row>
    <row r="615" spans="2:65" s="1" customFormat="1" ht="21.75" customHeight="1">
      <c r="B615" s="32"/>
      <c r="C615" s="130" t="s">
        <v>597</v>
      </c>
      <c r="D615" s="130" t="s">
        <v>249</v>
      </c>
      <c r="E615" s="131" t="s">
        <v>2002</v>
      </c>
      <c r="F615" s="132" t="s">
        <v>2003</v>
      </c>
      <c r="G615" s="133" t="s">
        <v>1662</v>
      </c>
      <c r="H615" s="134">
        <v>1.5760000000000001</v>
      </c>
      <c r="I615" s="135"/>
      <c r="J615" s="136">
        <f>ROUND(I615*H615,2)</f>
        <v>0</v>
      </c>
      <c r="K615" s="132" t="s">
        <v>1663</v>
      </c>
      <c r="L615" s="32"/>
      <c r="M615" s="137" t="s">
        <v>1</v>
      </c>
      <c r="N615" s="138" t="s">
        <v>45</v>
      </c>
      <c r="P615" s="139">
        <f>O615*H615</f>
        <v>0</v>
      </c>
      <c r="Q615" s="139">
        <v>0</v>
      </c>
      <c r="R615" s="139">
        <f>Q615*H615</f>
        <v>0</v>
      </c>
      <c r="S615" s="139">
        <v>7.5999999999999998E-2</v>
      </c>
      <c r="T615" s="140">
        <f>S615*H615</f>
        <v>0.11977600000000001</v>
      </c>
      <c r="AR615" s="141" t="s">
        <v>264</v>
      </c>
      <c r="AT615" s="141" t="s">
        <v>249</v>
      </c>
      <c r="AU615" s="141" t="s">
        <v>89</v>
      </c>
      <c r="AY615" s="17" t="s">
        <v>248</v>
      </c>
      <c r="BE615" s="142">
        <f>IF(N615="základní",J615,0)</f>
        <v>0</v>
      </c>
      <c r="BF615" s="142">
        <f>IF(N615="snížená",J615,0)</f>
        <v>0</v>
      </c>
      <c r="BG615" s="142">
        <f>IF(N615="zákl. přenesená",J615,0)</f>
        <v>0</v>
      </c>
      <c r="BH615" s="142">
        <f>IF(N615="sníž. přenesená",J615,0)</f>
        <v>0</v>
      </c>
      <c r="BI615" s="142">
        <f>IF(N615="nulová",J615,0)</f>
        <v>0</v>
      </c>
      <c r="BJ615" s="17" t="s">
        <v>87</v>
      </c>
      <c r="BK615" s="142">
        <f>ROUND(I615*H615,2)</f>
        <v>0</v>
      </c>
      <c r="BL615" s="17" t="s">
        <v>264</v>
      </c>
      <c r="BM615" s="141" t="s">
        <v>3148</v>
      </c>
    </row>
    <row r="616" spans="2:65" s="12" customFormat="1" ht="22.5">
      <c r="B616" s="161"/>
      <c r="D616" s="143" t="s">
        <v>1665</v>
      </c>
      <c r="E616" s="162" t="s">
        <v>1</v>
      </c>
      <c r="F616" s="163" t="s">
        <v>3128</v>
      </c>
      <c r="H616" s="162" t="s">
        <v>1</v>
      </c>
      <c r="I616" s="164"/>
      <c r="L616" s="161"/>
      <c r="M616" s="165"/>
      <c r="T616" s="166"/>
      <c r="AT616" s="162" t="s">
        <v>1665</v>
      </c>
      <c r="AU616" s="162" t="s">
        <v>89</v>
      </c>
      <c r="AV616" s="12" t="s">
        <v>87</v>
      </c>
      <c r="AW616" s="12" t="s">
        <v>36</v>
      </c>
      <c r="AX616" s="12" t="s">
        <v>80</v>
      </c>
      <c r="AY616" s="162" t="s">
        <v>248</v>
      </c>
    </row>
    <row r="617" spans="2:65" s="12" customFormat="1">
      <c r="B617" s="161"/>
      <c r="D617" s="143" t="s">
        <v>1665</v>
      </c>
      <c r="E617" s="162" t="s">
        <v>1</v>
      </c>
      <c r="F617" s="163" t="s">
        <v>3129</v>
      </c>
      <c r="H617" s="162" t="s">
        <v>1</v>
      </c>
      <c r="I617" s="164"/>
      <c r="L617" s="161"/>
      <c r="M617" s="165"/>
      <c r="T617" s="166"/>
      <c r="AT617" s="162" t="s">
        <v>1665</v>
      </c>
      <c r="AU617" s="162" t="s">
        <v>89</v>
      </c>
      <c r="AV617" s="12" t="s">
        <v>87</v>
      </c>
      <c r="AW617" s="12" t="s">
        <v>36</v>
      </c>
      <c r="AX617" s="12" t="s">
        <v>80</v>
      </c>
      <c r="AY617" s="162" t="s">
        <v>248</v>
      </c>
    </row>
    <row r="618" spans="2:65" s="13" customFormat="1">
      <c r="B618" s="167"/>
      <c r="D618" s="143" t="s">
        <v>1665</v>
      </c>
      <c r="E618" s="168" t="s">
        <v>1</v>
      </c>
      <c r="F618" s="169" t="s">
        <v>3149</v>
      </c>
      <c r="H618" s="170">
        <v>1.5760000000000001</v>
      </c>
      <c r="I618" s="171"/>
      <c r="L618" s="167"/>
      <c r="M618" s="172"/>
      <c r="T618" s="173"/>
      <c r="AT618" s="168" t="s">
        <v>1665</v>
      </c>
      <c r="AU618" s="168" t="s">
        <v>89</v>
      </c>
      <c r="AV618" s="13" t="s">
        <v>89</v>
      </c>
      <c r="AW618" s="13" t="s">
        <v>36</v>
      </c>
      <c r="AX618" s="13" t="s">
        <v>80</v>
      </c>
      <c r="AY618" s="168" t="s">
        <v>248</v>
      </c>
    </row>
    <row r="619" spans="2:65" s="14" customFormat="1">
      <c r="B619" s="174"/>
      <c r="D619" s="143" t="s">
        <v>1665</v>
      </c>
      <c r="E619" s="175" t="s">
        <v>1</v>
      </c>
      <c r="F619" s="176" t="s">
        <v>1668</v>
      </c>
      <c r="H619" s="177">
        <v>1.5760000000000001</v>
      </c>
      <c r="I619" s="178"/>
      <c r="L619" s="174"/>
      <c r="M619" s="179"/>
      <c r="T619" s="180"/>
      <c r="AT619" s="175" t="s">
        <v>1665</v>
      </c>
      <c r="AU619" s="175" t="s">
        <v>89</v>
      </c>
      <c r="AV619" s="14" t="s">
        <v>264</v>
      </c>
      <c r="AW619" s="14" t="s">
        <v>36</v>
      </c>
      <c r="AX619" s="14" t="s">
        <v>87</v>
      </c>
      <c r="AY619" s="175" t="s">
        <v>248</v>
      </c>
    </row>
    <row r="620" spans="2:65" s="1" customFormat="1" ht="37.9" customHeight="1">
      <c r="B620" s="32"/>
      <c r="C620" s="130" t="s">
        <v>601</v>
      </c>
      <c r="D620" s="130" t="s">
        <v>249</v>
      </c>
      <c r="E620" s="131" t="s">
        <v>3150</v>
      </c>
      <c r="F620" s="132" t="s">
        <v>3151</v>
      </c>
      <c r="G620" s="133" t="s">
        <v>1662</v>
      </c>
      <c r="H620" s="134">
        <v>233.65600000000001</v>
      </c>
      <c r="I620" s="135"/>
      <c r="J620" s="136">
        <f>ROUND(I620*H620,2)</f>
        <v>0</v>
      </c>
      <c r="K620" s="132" t="s">
        <v>1663</v>
      </c>
      <c r="L620" s="32"/>
      <c r="M620" s="137" t="s">
        <v>1</v>
      </c>
      <c r="N620" s="138" t="s">
        <v>45</v>
      </c>
      <c r="P620" s="139">
        <f>O620*H620</f>
        <v>0</v>
      </c>
      <c r="Q620" s="139">
        <v>0</v>
      </c>
      <c r="R620" s="139">
        <f>Q620*H620</f>
        <v>0</v>
      </c>
      <c r="S620" s="139">
        <v>4.0000000000000001E-3</v>
      </c>
      <c r="T620" s="140">
        <f>S620*H620</f>
        <v>0.93462400000000001</v>
      </c>
      <c r="AR620" s="141" t="s">
        <v>264</v>
      </c>
      <c r="AT620" s="141" t="s">
        <v>249</v>
      </c>
      <c r="AU620" s="141" t="s">
        <v>89</v>
      </c>
      <c r="AY620" s="17" t="s">
        <v>248</v>
      </c>
      <c r="BE620" s="142">
        <f>IF(N620="základní",J620,0)</f>
        <v>0</v>
      </c>
      <c r="BF620" s="142">
        <f>IF(N620="snížená",J620,0)</f>
        <v>0</v>
      </c>
      <c r="BG620" s="142">
        <f>IF(N620="zákl. přenesená",J620,0)</f>
        <v>0</v>
      </c>
      <c r="BH620" s="142">
        <f>IF(N620="sníž. přenesená",J620,0)</f>
        <v>0</v>
      </c>
      <c r="BI620" s="142">
        <f>IF(N620="nulová",J620,0)</f>
        <v>0</v>
      </c>
      <c r="BJ620" s="17" t="s">
        <v>87</v>
      </c>
      <c r="BK620" s="142">
        <f>ROUND(I620*H620,2)</f>
        <v>0</v>
      </c>
      <c r="BL620" s="17" t="s">
        <v>264</v>
      </c>
      <c r="BM620" s="141" t="s">
        <v>3152</v>
      </c>
    </row>
    <row r="621" spans="2:65" s="12" customFormat="1" ht="22.5">
      <c r="B621" s="161"/>
      <c r="D621" s="143" t="s">
        <v>1665</v>
      </c>
      <c r="E621" s="162" t="s">
        <v>1</v>
      </c>
      <c r="F621" s="163" t="s">
        <v>3128</v>
      </c>
      <c r="H621" s="162" t="s">
        <v>1</v>
      </c>
      <c r="I621" s="164"/>
      <c r="L621" s="161"/>
      <c r="M621" s="165"/>
      <c r="T621" s="166"/>
      <c r="AT621" s="162" t="s">
        <v>1665</v>
      </c>
      <c r="AU621" s="162" t="s">
        <v>89</v>
      </c>
      <c r="AV621" s="12" t="s">
        <v>87</v>
      </c>
      <c r="AW621" s="12" t="s">
        <v>36</v>
      </c>
      <c r="AX621" s="12" t="s">
        <v>80</v>
      </c>
      <c r="AY621" s="162" t="s">
        <v>248</v>
      </c>
    </row>
    <row r="622" spans="2:65" s="12" customFormat="1">
      <c r="B622" s="161"/>
      <c r="D622" s="143" t="s">
        <v>1665</v>
      </c>
      <c r="E622" s="162" t="s">
        <v>1</v>
      </c>
      <c r="F622" s="163" t="s">
        <v>3005</v>
      </c>
      <c r="H622" s="162" t="s">
        <v>1</v>
      </c>
      <c r="I622" s="164"/>
      <c r="L622" s="161"/>
      <c r="M622" s="165"/>
      <c r="T622" s="166"/>
      <c r="AT622" s="162" t="s">
        <v>1665</v>
      </c>
      <c r="AU622" s="162" t="s">
        <v>89</v>
      </c>
      <c r="AV622" s="12" t="s">
        <v>87</v>
      </c>
      <c r="AW622" s="12" t="s">
        <v>36</v>
      </c>
      <c r="AX622" s="12" t="s">
        <v>80</v>
      </c>
      <c r="AY622" s="162" t="s">
        <v>248</v>
      </c>
    </row>
    <row r="623" spans="2:65" s="13" customFormat="1">
      <c r="B623" s="167"/>
      <c r="D623" s="143" t="s">
        <v>1665</v>
      </c>
      <c r="E623" s="168" t="s">
        <v>1</v>
      </c>
      <c r="F623" s="169" t="s">
        <v>3153</v>
      </c>
      <c r="H623" s="170">
        <v>233.65600000000001</v>
      </c>
      <c r="I623" s="171"/>
      <c r="L623" s="167"/>
      <c r="M623" s="172"/>
      <c r="T623" s="173"/>
      <c r="AT623" s="168" t="s">
        <v>1665</v>
      </c>
      <c r="AU623" s="168" t="s">
        <v>89</v>
      </c>
      <c r="AV623" s="13" t="s">
        <v>89</v>
      </c>
      <c r="AW623" s="13" t="s">
        <v>36</v>
      </c>
      <c r="AX623" s="13" t="s">
        <v>80</v>
      </c>
      <c r="AY623" s="168" t="s">
        <v>248</v>
      </c>
    </row>
    <row r="624" spans="2:65" s="14" customFormat="1">
      <c r="B624" s="174"/>
      <c r="D624" s="143" t="s">
        <v>1665</v>
      </c>
      <c r="E624" s="175" t="s">
        <v>1</v>
      </c>
      <c r="F624" s="176" t="s">
        <v>1668</v>
      </c>
      <c r="H624" s="177">
        <v>233.65600000000001</v>
      </c>
      <c r="I624" s="178"/>
      <c r="L624" s="174"/>
      <c r="M624" s="179"/>
      <c r="T624" s="180"/>
      <c r="AT624" s="175" t="s">
        <v>1665</v>
      </c>
      <c r="AU624" s="175" t="s">
        <v>89</v>
      </c>
      <c r="AV624" s="14" t="s">
        <v>264</v>
      </c>
      <c r="AW624" s="14" t="s">
        <v>36</v>
      </c>
      <c r="AX624" s="14" t="s">
        <v>87</v>
      </c>
      <c r="AY624" s="175" t="s">
        <v>248</v>
      </c>
    </row>
    <row r="625" spans="2:65" s="1" customFormat="1" ht="37.9" customHeight="1">
      <c r="B625" s="32"/>
      <c r="C625" s="130" t="s">
        <v>605</v>
      </c>
      <c r="D625" s="130" t="s">
        <v>249</v>
      </c>
      <c r="E625" s="131" t="s">
        <v>3154</v>
      </c>
      <c r="F625" s="132" t="s">
        <v>3155</v>
      </c>
      <c r="G625" s="133" t="s">
        <v>1662</v>
      </c>
      <c r="H625" s="134">
        <v>405.16199999999998</v>
      </c>
      <c r="I625" s="135"/>
      <c r="J625" s="136">
        <f>ROUND(I625*H625,2)</f>
        <v>0</v>
      </c>
      <c r="K625" s="132" t="s">
        <v>1663</v>
      </c>
      <c r="L625" s="32"/>
      <c r="M625" s="137" t="s">
        <v>1</v>
      </c>
      <c r="N625" s="138" t="s">
        <v>45</v>
      </c>
      <c r="P625" s="139">
        <f>O625*H625</f>
        <v>0</v>
      </c>
      <c r="Q625" s="139">
        <v>0</v>
      </c>
      <c r="R625" s="139">
        <f>Q625*H625</f>
        <v>0</v>
      </c>
      <c r="S625" s="139">
        <v>1.6E-2</v>
      </c>
      <c r="T625" s="140">
        <f>S625*H625</f>
        <v>6.4825919999999995</v>
      </c>
      <c r="AR625" s="141" t="s">
        <v>264</v>
      </c>
      <c r="AT625" s="141" t="s">
        <v>249</v>
      </c>
      <c r="AU625" s="141" t="s">
        <v>89</v>
      </c>
      <c r="AY625" s="17" t="s">
        <v>248</v>
      </c>
      <c r="BE625" s="142">
        <f>IF(N625="základní",J625,0)</f>
        <v>0</v>
      </c>
      <c r="BF625" s="142">
        <f>IF(N625="snížená",J625,0)</f>
        <v>0</v>
      </c>
      <c r="BG625" s="142">
        <f>IF(N625="zákl. přenesená",J625,0)</f>
        <v>0</v>
      </c>
      <c r="BH625" s="142">
        <f>IF(N625="sníž. přenesená",J625,0)</f>
        <v>0</v>
      </c>
      <c r="BI625" s="142">
        <f>IF(N625="nulová",J625,0)</f>
        <v>0</v>
      </c>
      <c r="BJ625" s="17" t="s">
        <v>87</v>
      </c>
      <c r="BK625" s="142">
        <f>ROUND(I625*H625,2)</f>
        <v>0</v>
      </c>
      <c r="BL625" s="17" t="s">
        <v>264</v>
      </c>
      <c r="BM625" s="141" t="s">
        <v>3156</v>
      </c>
    </row>
    <row r="626" spans="2:65" s="12" customFormat="1" ht="22.5">
      <c r="B626" s="161"/>
      <c r="D626" s="143" t="s">
        <v>1665</v>
      </c>
      <c r="E626" s="162" t="s">
        <v>1</v>
      </c>
      <c r="F626" s="163" t="s">
        <v>3128</v>
      </c>
      <c r="H626" s="162" t="s">
        <v>1</v>
      </c>
      <c r="I626" s="164"/>
      <c r="L626" s="161"/>
      <c r="M626" s="165"/>
      <c r="T626" s="166"/>
      <c r="AT626" s="162" t="s">
        <v>1665</v>
      </c>
      <c r="AU626" s="162" t="s">
        <v>89</v>
      </c>
      <c r="AV626" s="12" t="s">
        <v>87</v>
      </c>
      <c r="AW626" s="12" t="s">
        <v>36</v>
      </c>
      <c r="AX626" s="12" t="s">
        <v>80</v>
      </c>
      <c r="AY626" s="162" t="s">
        <v>248</v>
      </c>
    </row>
    <row r="627" spans="2:65" s="12" customFormat="1">
      <c r="B627" s="161"/>
      <c r="D627" s="143" t="s">
        <v>1665</v>
      </c>
      <c r="E627" s="162" t="s">
        <v>1</v>
      </c>
      <c r="F627" s="163" t="s">
        <v>3012</v>
      </c>
      <c r="H627" s="162" t="s">
        <v>1</v>
      </c>
      <c r="I627" s="164"/>
      <c r="L627" s="161"/>
      <c r="M627" s="165"/>
      <c r="T627" s="166"/>
      <c r="AT627" s="162" t="s">
        <v>1665</v>
      </c>
      <c r="AU627" s="162" t="s">
        <v>89</v>
      </c>
      <c r="AV627" s="12" t="s">
        <v>87</v>
      </c>
      <c r="AW627" s="12" t="s">
        <v>36</v>
      </c>
      <c r="AX627" s="12" t="s">
        <v>80</v>
      </c>
      <c r="AY627" s="162" t="s">
        <v>248</v>
      </c>
    </row>
    <row r="628" spans="2:65" s="13" customFormat="1">
      <c r="B628" s="167"/>
      <c r="D628" s="143" t="s">
        <v>1665</v>
      </c>
      <c r="E628" s="168" t="s">
        <v>1</v>
      </c>
      <c r="F628" s="169" t="s">
        <v>3024</v>
      </c>
      <c r="H628" s="170">
        <v>104.901</v>
      </c>
      <c r="I628" s="171"/>
      <c r="L628" s="167"/>
      <c r="M628" s="172"/>
      <c r="T628" s="173"/>
      <c r="AT628" s="168" t="s">
        <v>1665</v>
      </c>
      <c r="AU628" s="168" t="s">
        <v>89</v>
      </c>
      <c r="AV628" s="13" t="s">
        <v>89</v>
      </c>
      <c r="AW628" s="13" t="s">
        <v>36</v>
      </c>
      <c r="AX628" s="13" t="s">
        <v>80</v>
      </c>
      <c r="AY628" s="168" t="s">
        <v>248</v>
      </c>
    </row>
    <row r="629" spans="2:65" s="13" customFormat="1">
      <c r="B629" s="167"/>
      <c r="D629" s="143" t="s">
        <v>1665</v>
      </c>
      <c r="E629" s="168" t="s">
        <v>1</v>
      </c>
      <c r="F629" s="169" t="s">
        <v>3025</v>
      </c>
      <c r="H629" s="170">
        <v>130.46100000000001</v>
      </c>
      <c r="I629" s="171"/>
      <c r="L629" s="167"/>
      <c r="M629" s="172"/>
      <c r="T629" s="173"/>
      <c r="AT629" s="168" t="s">
        <v>1665</v>
      </c>
      <c r="AU629" s="168" t="s">
        <v>89</v>
      </c>
      <c r="AV629" s="13" t="s">
        <v>89</v>
      </c>
      <c r="AW629" s="13" t="s">
        <v>36</v>
      </c>
      <c r="AX629" s="13" t="s">
        <v>80</v>
      </c>
      <c r="AY629" s="168" t="s">
        <v>248</v>
      </c>
    </row>
    <row r="630" spans="2:65" s="13" customFormat="1">
      <c r="B630" s="167"/>
      <c r="D630" s="143" t="s">
        <v>1665</v>
      </c>
      <c r="E630" s="168" t="s">
        <v>1</v>
      </c>
      <c r="F630" s="169" t="s">
        <v>3026</v>
      </c>
      <c r="H630" s="170">
        <v>40.32</v>
      </c>
      <c r="I630" s="171"/>
      <c r="L630" s="167"/>
      <c r="M630" s="172"/>
      <c r="T630" s="173"/>
      <c r="AT630" s="168" t="s">
        <v>1665</v>
      </c>
      <c r="AU630" s="168" t="s">
        <v>89</v>
      </c>
      <c r="AV630" s="13" t="s">
        <v>89</v>
      </c>
      <c r="AW630" s="13" t="s">
        <v>36</v>
      </c>
      <c r="AX630" s="13" t="s">
        <v>80</v>
      </c>
      <c r="AY630" s="168" t="s">
        <v>248</v>
      </c>
    </row>
    <row r="631" spans="2:65" s="13" customFormat="1">
      <c r="B631" s="167"/>
      <c r="D631" s="143" t="s">
        <v>1665</v>
      </c>
      <c r="E631" s="168" t="s">
        <v>1</v>
      </c>
      <c r="F631" s="169" t="s">
        <v>3027</v>
      </c>
      <c r="H631" s="170">
        <v>129.47999999999999</v>
      </c>
      <c r="I631" s="171"/>
      <c r="L631" s="167"/>
      <c r="M631" s="172"/>
      <c r="T631" s="173"/>
      <c r="AT631" s="168" t="s">
        <v>1665</v>
      </c>
      <c r="AU631" s="168" t="s">
        <v>89</v>
      </c>
      <c r="AV631" s="13" t="s">
        <v>89</v>
      </c>
      <c r="AW631" s="13" t="s">
        <v>36</v>
      </c>
      <c r="AX631" s="13" t="s">
        <v>80</v>
      </c>
      <c r="AY631" s="168" t="s">
        <v>248</v>
      </c>
    </row>
    <row r="632" spans="2:65" s="15" customFormat="1">
      <c r="B632" s="181"/>
      <c r="D632" s="143" t="s">
        <v>1665</v>
      </c>
      <c r="E632" s="182" t="s">
        <v>1</v>
      </c>
      <c r="F632" s="183" t="s">
        <v>1683</v>
      </c>
      <c r="H632" s="184">
        <v>405.16199999999998</v>
      </c>
      <c r="I632" s="185"/>
      <c r="L632" s="181"/>
      <c r="M632" s="186"/>
      <c r="T632" s="187"/>
      <c r="AT632" s="182" t="s">
        <v>1665</v>
      </c>
      <c r="AU632" s="182" t="s">
        <v>89</v>
      </c>
      <c r="AV632" s="15" t="s">
        <v>247</v>
      </c>
      <c r="AW632" s="15" t="s">
        <v>36</v>
      </c>
      <c r="AX632" s="15" t="s">
        <v>87</v>
      </c>
      <c r="AY632" s="182" t="s">
        <v>248</v>
      </c>
    </row>
    <row r="633" spans="2:65" s="1" customFormat="1" ht="24.2" customHeight="1">
      <c r="B633" s="32"/>
      <c r="C633" s="130" t="s">
        <v>609</v>
      </c>
      <c r="D633" s="130" t="s">
        <v>249</v>
      </c>
      <c r="E633" s="131" t="s">
        <v>3157</v>
      </c>
      <c r="F633" s="132" t="s">
        <v>3158</v>
      </c>
      <c r="G633" s="133" t="s">
        <v>1662</v>
      </c>
      <c r="H633" s="134">
        <v>21.68</v>
      </c>
      <c r="I633" s="135"/>
      <c r="J633" s="136">
        <f>ROUND(I633*H633,2)</f>
        <v>0</v>
      </c>
      <c r="K633" s="132" t="s">
        <v>1663</v>
      </c>
      <c r="L633" s="32"/>
      <c r="M633" s="137" t="s">
        <v>1</v>
      </c>
      <c r="N633" s="138" t="s">
        <v>45</v>
      </c>
      <c r="P633" s="139">
        <f>O633*H633</f>
        <v>0</v>
      </c>
      <c r="Q633" s="139">
        <v>0</v>
      </c>
      <c r="R633" s="139">
        <f>Q633*H633</f>
        <v>0</v>
      </c>
      <c r="S633" s="139">
        <v>6.8000000000000005E-2</v>
      </c>
      <c r="T633" s="140">
        <f>S633*H633</f>
        <v>1.47424</v>
      </c>
      <c r="AR633" s="141" t="s">
        <v>264</v>
      </c>
      <c r="AT633" s="141" t="s">
        <v>249</v>
      </c>
      <c r="AU633" s="141" t="s">
        <v>89</v>
      </c>
      <c r="AY633" s="17" t="s">
        <v>248</v>
      </c>
      <c r="BE633" s="142">
        <f>IF(N633="základní",J633,0)</f>
        <v>0</v>
      </c>
      <c r="BF633" s="142">
        <f>IF(N633="snížená",J633,0)</f>
        <v>0</v>
      </c>
      <c r="BG633" s="142">
        <f>IF(N633="zákl. přenesená",J633,0)</f>
        <v>0</v>
      </c>
      <c r="BH633" s="142">
        <f>IF(N633="sníž. přenesená",J633,0)</f>
        <v>0</v>
      </c>
      <c r="BI633" s="142">
        <f>IF(N633="nulová",J633,0)</f>
        <v>0</v>
      </c>
      <c r="BJ633" s="17" t="s">
        <v>87</v>
      </c>
      <c r="BK633" s="142">
        <f>ROUND(I633*H633,2)</f>
        <v>0</v>
      </c>
      <c r="BL633" s="17" t="s">
        <v>264</v>
      </c>
      <c r="BM633" s="141" t="s">
        <v>3159</v>
      </c>
    </row>
    <row r="634" spans="2:65" s="12" customFormat="1" ht="22.5">
      <c r="B634" s="161"/>
      <c r="D634" s="143" t="s">
        <v>1665</v>
      </c>
      <c r="E634" s="162" t="s">
        <v>1</v>
      </c>
      <c r="F634" s="163" t="s">
        <v>3128</v>
      </c>
      <c r="H634" s="162" t="s">
        <v>1</v>
      </c>
      <c r="I634" s="164"/>
      <c r="L634" s="161"/>
      <c r="M634" s="165"/>
      <c r="T634" s="166"/>
      <c r="AT634" s="162" t="s">
        <v>1665</v>
      </c>
      <c r="AU634" s="162" t="s">
        <v>89</v>
      </c>
      <c r="AV634" s="12" t="s">
        <v>87</v>
      </c>
      <c r="AW634" s="12" t="s">
        <v>36</v>
      </c>
      <c r="AX634" s="12" t="s">
        <v>80</v>
      </c>
      <c r="AY634" s="162" t="s">
        <v>248</v>
      </c>
    </row>
    <row r="635" spans="2:65" s="12" customFormat="1">
      <c r="B635" s="161"/>
      <c r="D635" s="143" t="s">
        <v>1665</v>
      </c>
      <c r="E635" s="162" t="s">
        <v>1</v>
      </c>
      <c r="F635" s="163" t="s">
        <v>3160</v>
      </c>
      <c r="H635" s="162" t="s">
        <v>1</v>
      </c>
      <c r="I635" s="164"/>
      <c r="L635" s="161"/>
      <c r="M635" s="165"/>
      <c r="T635" s="166"/>
      <c r="AT635" s="162" t="s">
        <v>1665</v>
      </c>
      <c r="AU635" s="162" t="s">
        <v>89</v>
      </c>
      <c r="AV635" s="12" t="s">
        <v>87</v>
      </c>
      <c r="AW635" s="12" t="s">
        <v>36</v>
      </c>
      <c r="AX635" s="12" t="s">
        <v>80</v>
      </c>
      <c r="AY635" s="162" t="s">
        <v>248</v>
      </c>
    </row>
    <row r="636" spans="2:65" s="13" customFormat="1">
      <c r="B636" s="167"/>
      <c r="D636" s="143" t="s">
        <v>1665</v>
      </c>
      <c r="E636" s="168" t="s">
        <v>1</v>
      </c>
      <c r="F636" s="169" t="s">
        <v>3161</v>
      </c>
      <c r="H636" s="170">
        <v>21.68</v>
      </c>
      <c r="I636" s="171"/>
      <c r="L636" s="167"/>
      <c r="M636" s="172"/>
      <c r="T636" s="173"/>
      <c r="AT636" s="168" t="s">
        <v>1665</v>
      </c>
      <c r="AU636" s="168" t="s">
        <v>89</v>
      </c>
      <c r="AV636" s="13" t="s">
        <v>89</v>
      </c>
      <c r="AW636" s="13" t="s">
        <v>36</v>
      </c>
      <c r="AX636" s="13" t="s">
        <v>80</v>
      </c>
      <c r="AY636" s="168" t="s">
        <v>248</v>
      </c>
    </row>
    <row r="637" spans="2:65" s="14" customFormat="1">
      <c r="B637" s="174"/>
      <c r="D637" s="143" t="s">
        <v>1665</v>
      </c>
      <c r="E637" s="175" t="s">
        <v>1</v>
      </c>
      <c r="F637" s="176" t="s">
        <v>1668</v>
      </c>
      <c r="H637" s="177">
        <v>21.68</v>
      </c>
      <c r="I637" s="178"/>
      <c r="L637" s="174"/>
      <c r="M637" s="179"/>
      <c r="T637" s="180"/>
      <c r="AT637" s="175" t="s">
        <v>1665</v>
      </c>
      <c r="AU637" s="175" t="s">
        <v>89</v>
      </c>
      <c r="AV637" s="14" t="s">
        <v>264</v>
      </c>
      <c r="AW637" s="14" t="s">
        <v>36</v>
      </c>
      <c r="AX637" s="14" t="s">
        <v>87</v>
      </c>
      <c r="AY637" s="175" t="s">
        <v>248</v>
      </c>
    </row>
    <row r="638" spans="2:65" s="1" customFormat="1" ht="24.2" customHeight="1">
      <c r="B638" s="32"/>
      <c r="C638" s="130" t="s">
        <v>613</v>
      </c>
      <c r="D638" s="130" t="s">
        <v>249</v>
      </c>
      <c r="E638" s="131" t="s">
        <v>2033</v>
      </c>
      <c r="F638" s="132" t="s">
        <v>2034</v>
      </c>
      <c r="G638" s="133" t="s">
        <v>1662</v>
      </c>
      <c r="H638" s="134">
        <v>16.2</v>
      </c>
      <c r="I638" s="135"/>
      <c r="J638" s="136">
        <f>ROUND(I638*H638,2)</f>
        <v>0</v>
      </c>
      <c r="K638" s="132" t="s">
        <v>1663</v>
      </c>
      <c r="L638" s="32"/>
      <c r="M638" s="137" t="s">
        <v>1</v>
      </c>
      <c r="N638" s="138" t="s">
        <v>45</v>
      </c>
      <c r="P638" s="139">
        <f>O638*H638</f>
        <v>0</v>
      </c>
      <c r="Q638" s="139">
        <v>0</v>
      </c>
      <c r="R638" s="139">
        <f>Q638*H638</f>
        <v>0</v>
      </c>
      <c r="S638" s="139">
        <v>8.8999999999999996E-2</v>
      </c>
      <c r="T638" s="140">
        <f>S638*H638</f>
        <v>1.4418</v>
      </c>
      <c r="AR638" s="141" t="s">
        <v>264</v>
      </c>
      <c r="AT638" s="141" t="s">
        <v>249</v>
      </c>
      <c r="AU638" s="141" t="s">
        <v>89</v>
      </c>
      <c r="AY638" s="17" t="s">
        <v>248</v>
      </c>
      <c r="BE638" s="142">
        <f>IF(N638="základní",J638,0)</f>
        <v>0</v>
      </c>
      <c r="BF638" s="142">
        <f>IF(N638="snížená",J638,0)</f>
        <v>0</v>
      </c>
      <c r="BG638" s="142">
        <f>IF(N638="zákl. přenesená",J638,0)</f>
        <v>0</v>
      </c>
      <c r="BH638" s="142">
        <f>IF(N638="sníž. přenesená",J638,0)</f>
        <v>0</v>
      </c>
      <c r="BI638" s="142">
        <f>IF(N638="nulová",J638,0)</f>
        <v>0</v>
      </c>
      <c r="BJ638" s="17" t="s">
        <v>87</v>
      </c>
      <c r="BK638" s="142">
        <f>ROUND(I638*H638,2)</f>
        <v>0</v>
      </c>
      <c r="BL638" s="17" t="s">
        <v>264</v>
      </c>
      <c r="BM638" s="141" t="s">
        <v>3162</v>
      </c>
    </row>
    <row r="639" spans="2:65" s="12" customFormat="1" ht="22.5">
      <c r="B639" s="161"/>
      <c r="D639" s="143" t="s">
        <v>1665</v>
      </c>
      <c r="E639" s="162" t="s">
        <v>1</v>
      </c>
      <c r="F639" s="163" t="s">
        <v>3128</v>
      </c>
      <c r="H639" s="162" t="s">
        <v>1</v>
      </c>
      <c r="I639" s="164"/>
      <c r="L639" s="161"/>
      <c r="M639" s="165"/>
      <c r="T639" s="166"/>
      <c r="AT639" s="162" t="s">
        <v>1665</v>
      </c>
      <c r="AU639" s="162" t="s">
        <v>89</v>
      </c>
      <c r="AV639" s="12" t="s">
        <v>87</v>
      </c>
      <c r="AW639" s="12" t="s">
        <v>36</v>
      </c>
      <c r="AX639" s="12" t="s">
        <v>80</v>
      </c>
      <c r="AY639" s="162" t="s">
        <v>248</v>
      </c>
    </row>
    <row r="640" spans="2:65" s="12" customFormat="1">
      <c r="B640" s="161"/>
      <c r="D640" s="143" t="s">
        <v>1665</v>
      </c>
      <c r="E640" s="162" t="s">
        <v>1</v>
      </c>
      <c r="F640" s="163" t="s">
        <v>2036</v>
      </c>
      <c r="H640" s="162" t="s">
        <v>1</v>
      </c>
      <c r="I640" s="164"/>
      <c r="L640" s="161"/>
      <c r="M640" s="165"/>
      <c r="T640" s="166"/>
      <c r="AT640" s="162" t="s">
        <v>1665</v>
      </c>
      <c r="AU640" s="162" t="s">
        <v>89</v>
      </c>
      <c r="AV640" s="12" t="s">
        <v>87</v>
      </c>
      <c r="AW640" s="12" t="s">
        <v>36</v>
      </c>
      <c r="AX640" s="12" t="s">
        <v>80</v>
      </c>
      <c r="AY640" s="162" t="s">
        <v>248</v>
      </c>
    </row>
    <row r="641" spans="2:65" s="13" customFormat="1">
      <c r="B641" s="167"/>
      <c r="D641" s="143" t="s">
        <v>1665</v>
      </c>
      <c r="E641" s="168" t="s">
        <v>1</v>
      </c>
      <c r="F641" s="169" t="s">
        <v>3018</v>
      </c>
      <c r="H641" s="170">
        <v>5.49</v>
      </c>
      <c r="I641" s="171"/>
      <c r="L641" s="167"/>
      <c r="M641" s="172"/>
      <c r="T641" s="173"/>
      <c r="AT641" s="168" t="s">
        <v>1665</v>
      </c>
      <c r="AU641" s="168" t="s">
        <v>89</v>
      </c>
      <c r="AV641" s="13" t="s">
        <v>89</v>
      </c>
      <c r="AW641" s="13" t="s">
        <v>36</v>
      </c>
      <c r="AX641" s="13" t="s">
        <v>80</v>
      </c>
      <c r="AY641" s="168" t="s">
        <v>248</v>
      </c>
    </row>
    <row r="642" spans="2:65" s="13" customFormat="1">
      <c r="B642" s="167"/>
      <c r="D642" s="143" t="s">
        <v>1665</v>
      </c>
      <c r="E642" s="168" t="s">
        <v>1</v>
      </c>
      <c r="F642" s="169" t="s">
        <v>3019</v>
      </c>
      <c r="H642" s="170">
        <v>5.49</v>
      </c>
      <c r="I642" s="171"/>
      <c r="L642" s="167"/>
      <c r="M642" s="172"/>
      <c r="T642" s="173"/>
      <c r="AT642" s="168" t="s">
        <v>1665</v>
      </c>
      <c r="AU642" s="168" t="s">
        <v>89</v>
      </c>
      <c r="AV642" s="13" t="s">
        <v>89</v>
      </c>
      <c r="AW642" s="13" t="s">
        <v>36</v>
      </c>
      <c r="AX642" s="13" t="s">
        <v>80</v>
      </c>
      <c r="AY642" s="168" t="s">
        <v>248</v>
      </c>
    </row>
    <row r="643" spans="2:65" s="13" customFormat="1">
      <c r="B643" s="167"/>
      <c r="D643" s="143" t="s">
        <v>1665</v>
      </c>
      <c r="E643" s="168" t="s">
        <v>1</v>
      </c>
      <c r="F643" s="169" t="s">
        <v>3020</v>
      </c>
      <c r="H643" s="170">
        <v>0.54</v>
      </c>
      <c r="I643" s="171"/>
      <c r="L643" s="167"/>
      <c r="M643" s="172"/>
      <c r="T643" s="173"/>
      <c r="AT643" s="168" t="s">
        <v>1665</v>
      </c>
      <c r="AU643" s="168" t="s">
        <v>89</v>
      </c>
      <c r="AV643" s="13" t="s">
        <v>89</v>
      </c>
      <c r="AW643" s="13" t="s">
        <v>36</v>
      </c>
      <c r="AX643" s="13" t="s">
        <v>80</v>
      </c>
      <c r="AY643" s="168" t="s">
        <v>248</v>
      </c>
    </row>
    <row r="644" spans="2:65" s="13" customFormat="1">
      <c r="B644" s="167"/>
      <c r="D644" s="143" t="s">
        <v>1665</v>
      </c>
      <c r="E644" s="168" t="s">
        <v>1</v>
      </c>
      <c r="F644" s="169" t="s">
        <v>3021</v>
      </c>
      <c r="H644" s="170">
        <v>4.68</v>
      </c>
      <c r="I644" s="171"/>
      <c r="L644" s="167"/>
      <c r="M644" s="172"/>
      <c r="T644" s="173"/>
      <c r="AT644" s="168" t="s">
        <v>1665</v>
      </c>
      <c r="AU644" s="168" t="s">
        <v>89</v>
      </c>
      <c r="AV644" s="13" t="s">
        <v>89</v>
      </c>
      <c r="AW644" s="13" t="s">
        <v>36</v>
      </c>
      <c r="AX644" s="13" t="s">
        <v>80</v>
      </c>
      <c r="AY644" s="168" t="s">
        <v>248</v>
      </c>
    </row>
    <row r="645" spans="2:65" s="14" customFormat="1">
      <c r="B645" s="174"/>
      <c r="D645" s="143" t="s">
        <v>1665</v>
      </c>
      <c r="E645" s="175" t="s">
        <v>1</v>
      </c>
      <c r="F645" s="176" t="s">
        <v>1668</v>
      </c>
      <c r="H645" s="177">
        <v>16.2</v>
      </c>
      <c r="I645" s="178"/>
      <c r="L645" s="174"/>
      <c r="M645" s="179"/>
      <c r="T645" s="180"/>
      <c r="AT645" s="175" t="s">
        <v>1665</v>
      </c>
      <c r="AU645" s="175" t="s">
        <v>89</v>
      </c>
      <c r="AV645" s="14" t="s">
        <v>264</v>
      </c>
      <c r="AW645" s="14" t="s">
        <v>36</v>
      </c>
      <c r="AX645" s="14" t="s">
        <v>87</v>
      </c>
      <c r="AY645" s="175" t="s">
        <v>248</v>
      </c>
    </row>
    <row r="646" spans="2:65" s="1" customFormat="1" ht="24.2" customHeight="1">
      <c r="B646" s="32"/>
      <c r="C646" s="130" t="s">
        <v>617</v>
      </c>
      <c r="D646" s="130" t="s">
        <v>249</v>
      </c>
      <c r="E646" s="131" t="s">
        <v>2039</v>
      </c>
      <c r="F646" s="132" t="s">
        <v>2040</v>
      </c>
      <c r="G646" s="133" t="s">
        <v>1671</v>
      </c>
      <c r="H646" s="134">
        <v>91.167000000000002</v>
      </c>
      <c r="I646" s="135"/>
      <c r="J646" s="136">
        <f>ROUND(I646*H646,2)</f>
        <v>0</v>
      </c>
      <c r="K646" s="132" t="s">
        <v>1663</v>
      </c>
      <c r="L646" s="32"/>
      <c r="M646" s="137" t="s">
        <v>1</v>
      </c>
      <c r="N646" s="138" t="s">
        <v>45</v>
      </c>
      <c r="P646" s="139">
        <f>O646*H646</f>
        <v>0</v>
      </c>
      <c r="Q646" s="139">
        <v>1E-4</v>
      </c>
      <c r="R646" s="139">
        <f>Q646*H646</f>
        <v>9.1167000000000002E-3</v>
      </c>
      <c r="S646" s="139">
        <v>2.41</v>
      </c>
      <c r="T646" s="140">
        <f>S646*H646</f>
        <v>219.71247000000002</v>
      </c>
      <c r="AR646" s="141" t="s">
        <v>264</v>
      </c>
      <c r="AT646" s="141" t="s">
        <v>249</v>
      </c>
      <c r="AU646" s="141" t="s">
        <v>89</v>
      </c>
      <c r="AY646" s="17" t="s">
        <v>248</v>
      </c>
      <c r="BE646" s="142">
        <f>IF(N646="základní",J646,0)</f>
        <v>0</v>
      </c>
      <c r="BF646" s="142">
        <f>IF(N646="snížená",J646,0)</f>
        <v>0</v>
      </c>
      <c r="BG646" s="142">
        <f>IF(N646="zákl. přenesená",J646,0)</f>
        <v>0</v>
      </c>
      <c r="BH646" s="142">
        <f>IF(N646="sníž. přenesená",J646,0)</f>
        <v>0</v>
      </c>
      <c r="BI646" s="142">
        <f>IF(N646="nulová",J646,0)</f>
        <v>0</v>
      </c>
      <c r="BJ646" s="17" t="s">
        <v>87</v>
      </c>
      <c r="BK646" s="142">
        <f>ROUND(I646*H646,2)</f>
        <v>0</v>
      </c>
      <c r="BL646" s="17" t="s">
        <v>264</v>
      </c>
      <c r="BM646" s="141" t="s">
        <v>3163</v>
      </c>
    </row>
    <row r="647" spans="2:65" s="12" customFormat="1" ht="22.5">
      <c r="B647" s="161"/>
      <c r="D647" s="143" t="s">
        <v>1665</v>
      </c>
      <c r="E647" s="162" t="s">
        <v>1</v>
      </c>
      <c r="F647" s="163" t="s">
        <v>3128</v>
      </c>
      <c r="H647" s="162" t="s">
        <v>1</v>
      </c>
      <c r="I647" s="164"/>
      <c r="L647" s="161"/>
      <c r="M647" s="165"/>
      <c r="T647" s="166"/>
      <c r="AT647" s="162" t="s">
        <v>1665</v>
      </c>
      <c r="AU647" s="162" t="s">
        <v>89</v>
      </c>
      <c r="AV647" s="12" t="s">
        <v>87</v>
      </c>
      <c r="AW647" s="12" t="s">
        <v>36</v>
      </c>
      <c r="AX647" s="12" t="s">
        <v>80</v>
      </c>
      <c r="AY647" s="162" t="s">
        <v>248</v>
      </c>
    </row>
    <row r="648" spans="2:65" s="12" customFormat="1">
      <c r="B648" s="161"/>
      <c r="D648" s="143" t="s">
        <v>1665</v>
      </c>
      <c r="E648" s="162" t="s">
        <v>1</v>
      </c>
      <c r="F648" s="163" t="s">
        <v>3164</v>
      </c>
      <c r="H648" s="162" t="s">
        <v>1</v>
      </c>
      <c r="I648" s="164"/>
      <c r="L648" s="161"/>
      <c r="M648" s="165"/>
      <c r="T648" s="166"/>
      <c r="AT648" s="162" t="s">
        <v>1665</v>
      </c>
      <c r="AU648" s="162" t="s">
        <v>89</v>
      </c>
      <c r="AV648" s="12" t="s">
        <v>87</v>
      </c>
      <c r="AW648" s="12" t="s">
        <v>36</v>
      </c>
      <c r="AX648" s="12" t="s">
        <v>80</v>
      </c>
      <c r="AY648" s="162" t="s">
        <v>248</v>
      </c>
    </row>
    <row r="649" spans="2:65" s="13" customFormat="1" ht="22.5">
      <c r="B649" s="167"/>
      <c r="D649" s="143" t="s">
        <v>1665</v>
      </c>
      <c r="E649" s="168" t="s">
        <v>1</v>
      </c>
      <c r="F649" s="169" t="s">
        <v>3165</v>
      </c>
      <c r="H649" s="170">
        <v>79.494</v>
      </c>
      <c r="I649" s="171"/>
      <c r="L649" s="167"/>
      <c r="M649" s="172"/>
      <c r="T649" s="173"/>
      <c r="AT649" s="168" t="s">
        <v>1665</v>
      </c>
      <c r="AU649" s="168" t="s">
        <v>89</v>
      </c>
      <c r="AV649" s="13" t="s">
        <v>89</v>
      </c>
      <c r="AW649" s="13" t="s">
        <v>36</v>
      </c>
      <c r="AX649" s="13" t="s">
        <v>80</v>
      </c>
      <c r="AY649" s="168" t="s">
        <v>248</v>
      </c>
    </row>
    <row r="650" spans="2:65" s="13" customFormat="1" ht="22.5">
      <c r="B650" s="167"/>
      <c r="D650" s="143" t="s">
        <v>1665</v>
      </c>
      <c r="E650" s="168" t="s">
        <v>1</v>
      </c>
      <c r="F650" s="169" t="s">
        <v>3166</v>
      </c>
      <c r="H650" s="170">
        <v>11.673</v>
      </c>
      <c r="I650" s="171"/>
      <c r="L650" s="167"/>
      <c r="M650" s="172"/>
      <c r="T650" s="173"/>
      <c r="AT650" s="168" t="s">
        <v>1665</v>
      </c>
      <c r="AU650" s="168" t="s">
        <v>89</v>
      </c>
      <c r="AV650" s="13" t="s">
        <v>89</v>
      </c>
      <c r="AW650" s="13" t="s">
        <v>36</v>
      </c>
      <c r="AX650" s="13" t="s">
        <v>80</v>
      </c>
      <c r="AY650" s="168" t="s">
        <v>248</v>
      </c>
    </row>
    <row r="651" spans="2:65" s="14" customFormat="1">
      <c r="B651" s="174"/>
      <c r="D651" s="143" t="s">
        <v>1665</v>
      </c>
      <c r="E651" s="175" t="s">
        <v>1</v>
      </c>
      <c r="F651" s="176" t="s">
        <v>1668</v>
      </c>
      <c r="H651" s="177">
        <v>91.167000000000002</v>
      </c>
      <c r="I651" s="178"/>
      <c r="L651" s="174"/>
      <c r="M651" s="179"/>
      <c r="T651" s="180"/>
      <c r="AT651" s="175" t="s">
        <v>1665</v>
      </c>
      <c r="AU651" s="175" t="s">
        <v>89</v>
      </c>
      <c r="AV651" s="14" t="s">
        <v>264</v>
      </c>
      <c r="AW651" s="14" t="s">
        <v>36</v>
      </c>
      <c r="AX651" s="14" t="s">
        <v>87</v>
      </c>
      <c r="AY651" s="175" t="s">
        <v>248</v>
      </c>
    </row>
    <row r="652" spans="2:65" s="1" customFormat="1" ht="24.2" customHeight="1">
      <c r="B652" s="32"/>
      <c r="C652" s="130" t="s">
        <v>621</v>
      </c>
      <c r="D652" s="130" t="s">
        <v>249</v>
      </c>
      <c r="E652" s="131" t="s">
        <v>2051</v>
      </c>
      <c r="F652" s="132" t="s">
        <v>2052</v>
      </c>
      <c r="G652" s="133" t="s">
        <v>1671</v>
      </c>
      <c r="H652" s="134">
        <v>192.679</v>
      </c>
      <c r="I652" s="135"/>
      <c r="J652" s="136">
        <f>ROUND(I652*H652,2)</f>
        <v>0</v>
      </c>
      <c r="K652" s="132" t="s">
        <v>1663</v>
      </c>
      <c r="L652" s="32"/>
      <c r="M652" s="137" t="s">
        <v>1</v>
      </c>
      <c r="N652" s="138" t="s">
        <v>45</v>
      </c>
      <c r="P652" s="139">
        <f>O652*H652</f>
        <v>0</v>
      </c>
      <c r="Q652" s="139">
        <v>0</v>
      </c>
      <c r="R652" s="139">
        <f>Q652*H652</f>
        <v>0</v>
      </c>
      <c r="S652" s="139">
        <v>2.2000000000000002</v>
      </c>
      <c r="T652" s="140">
        <f>S652*H652</f>
        <v>423.89380000000006</v>
      </c>
      <c r="AR652" s="141" t="s">
        <v>264</v>
      </c>
      <c r="AT652" s="141" t="s">
        <v>249</v>
      </c>
      <c r="AU652" s="141" t="s">
        <v>89</v>
      </c>
      <c r="AY652" s="17" t="s">
        <v>248</v>
      </c>
      <c r="BE652" s="142">
        <f>IF(N652="základní",J652,0)</f>
        <v>0</v>
      </c>
      <c r="BF652" s="142">
        <f>IF(N652="snížená",J652,0)</f>
        <v>0</v>
      </c>
      <c r="BG652" s="142">
        <f>IF(N652="zákl. přenesená",J652,0)</f>
        <v>0</v>
      </c>
      <c r="BH652" s="142">
        <f>IF(N652="sníž. přenesená",J652,0)</f>
        <v>0</v>
      </c>
      <c r="BI652" s="142">
        <f>IF(N652="nulová",J652,0)</f>
        <v>0</v>
      </c>
      <c r="BJ652" s="17" t="s">
        <v>87</v>
      </c>
      <c r="BK652" s="142">
        <f>ROUND(I652*H652,2)</f>
        <v>0</v>
      </c>
      <c r="BL652" s="17" t="s">
        <v>264</v>
      </c>
      <c r="BM652" s="141" t="s">
        <v>3167</v>
      </c>
    </row>
    <row r="653" spans="2:65" s="12" customFormat="1" ht="22.5">
      <c r="B653" s="161"/>
      <c r="D653" s="143" t="s">
        <v>1665</v>
      </c>
      <c r="E653" s="162" t="s">
        <v>1</v>
      </c>
      <c r="F653" s="163" t="s">
        <v>3128</v>
      </c>
      <c r="H653" s="162" t="s">
        <v>1</v>
      </c>
      <c r="I653" s="164"/>
      <c r="L653" s="161"/>
      <c r="M653" s="165"/>
      <c r="T653" s="166"/>
      <c r="AT653" s="162" t="s">
        <v>1665</v>
      </c>
      <c r="AU653" s="162" t="s">
        <v>89</v>
      </c>
      <c r="AV653" s="12" t="s">
        <v>87</v>
      </c>
      <c r="AW653" s="12" t="s">
        <v>36</v>
      </c>
      <c r="AX653" s="12" t="s">
        <v>80</v>
      </c>
      <c r="AY653" s="162" t="s">
        <v>248</v>
      </c>
    </row>
    <row r="654" spans="2:65" s="12" customFormat="1">
      <c r="B654" s="161"/>
      <c r="D654" s="143" t="s">
        <v>1665</v>
      </c>
      <c r="E654" s="162" t="s">
        <v>1</v>
      </c>
      <c r="F654" s="163" t="s">
        <v>3168</v>
      </c>
      <c r="H654" s="162" t="s">
        <v>1</v>
      </c>
      <c r="I654" s="164"/>
      <c r="L654" s="161"/>
      <c r="M654" s="165"/>
      <c r="T654" s="166"/>
      <c r="AT654" s="162" t="s">
        <v>1665</v>
      </c>
      <c r="AU654" s="162" t="s">
        <v>89</v>
      </c>
      <c r="AV654" s="12" t="s">
        <v>87</v>
      </c>
      <c r="AW654" s="12" t="s">
        <v>36</v>
      </c>
      <c r="AX654" s="12" t="s">
        <v>80</v>
      </c>
      <c r="AY654" s="162" t="s">
        <v>248</v>
      </c>
    </row>
    <row r="655" spans="2:65" s="13" customFormat="1">
      <c r="B655" s="167"/>
      <c r="D655" s="143" t="s">
        <v>1665</v>
      </c>
      <c r="E655" s="168" t="s">
        <v>1</v>
      </c>
      <c r="F655" s="169" t="s">
        <v>3169</v>
      </c>
      <c r="H655" s="170">
        <v>75.411000000000001</v>
      </c>
      <c r="I655" s="171"/>
      <c r="L655" s="167"/>
      <c r="M655" s="172"/>
      <c r="T655" s="173"/>
      <c r="AT655" s="168" t="s">
        <v>1665</v>
      </c>
      <c r="AU655" s="168" t="s">
        <v>89</v>
      </c>
      <c r="AV655" s="13" t="s">
        <v>89</v>
      </c>
      <c r="AW655" s="13" t="s">
        <v>36</v>
      </c>
      <c r="AX655" s="13" t="s">
        <v>80</v>
      </c>
      <c r="AY655" s="168" t="s">
        <v>248</v>
      </c>
    </row>
    <row r="656" spans="2:65" s="13" customFormat="1">
      <c r="B656" s="167"/>
      <c r="D656" s="143" t="s">
        <v>1665</v>
      </c>
      <c r="E656" s="168" t="s">
        <v>1</v>
      </c>
      <c r="F656" s="169" t="s">
        <v>3170</v>
      </c>
      <c r="H656" s="170">
        <v>74.572999999999993</v>
      </c>
      <c r="I656" s="171"/>
      <c r="L656" s="167"/>
      <c r="M656" s="172"/>
      <c r="T656" s="173"/>
      <c r="AT656" s="168" t="s">
        <v>1665</v>
      </c>
      <c r="AU656" s="168" t="s">
        <v>89</v>
      </c>
      <c r="AV656" s="13" t="s">
        <v>89</v>
      </c>
      <c r="AW656" s="13" t="s">
        <v>36</v>
      </c>
      <c r="AX656" s="13" t="s">
        <v>80</v>
      </c>
      <c r="AY656" s="168" t="s">
        <v>248</v>
      </c>
    </row>
    <row r="657" spans="2:65" s="12" customFormat="1">
      <c r="B657" s="161"/>
      <c r="D657" s="143" t="s">
        <v>1665</v>
      </c>
      <c r="E657" s="162" t="s">
        <v>1</v>
      </c>
      <c r="F657" s="163" t="s">
        <v>3171</v>
      </c>
      <c r="H657" s="162" t="s">
        <v>1</v>
      </c>
      <c r="I657" s="164"/>
      <c r="L657" s="161"/>
      <c r="M657" s="165"/>
      <c r="T657" s="166"/>
      <c r="AT657" s="162" t="s">
        <v>1665</v>
      </c>
      <c r="AU657" s="162" t="s">
        <v>89</v>
      </c>
      <c r="AV657" s="12" t="s">
        <v>87</v>
      </c>
      <c r="AW657" s="12" t="s">
        <v>36</v>
      </c>
      <c r="AX657" s="12" t="s">
        <v>80</v>
      </c>
      <c r="AY657" s="162" t="s">
        <v>248</v>
      </c>
    </row>
    <row r="658" spans="2:65" s="13" customFormat="1">
      <c r="B658" s="167"/>
      <c r="D658" s="143" t="s">
        <v>1665</v>
      </c>
      <c r="E658" s="168" t="s">
        <v>1</v>
      </c>
      <c r="F658" s="169" t="s">
        <v>3172</v>
      </c>
      <c r="H658" s="170">
        <v>30.690999999999999</v>
      </c>
      <c r="I658" s="171"/>
      <c r="L658" s="167"/>
      <c r="M658" s="172"/>
      <c r="T658" s="173"/>
      <c r="AT658" s="168" t="s">
        <v>1665</v>
      </c>
      <c r="AU658" s="168" t="s">
        <v>89</v>
      </c>
      <c r="AV658" s="13" t="s">
        <v>89</v>
      </c>
      <c r="AW658" s="13" t="s">
        <v>36</v>
      </c>
      <c r="AX658" s="13" t="s">
        <v>80</v>
      </c>
      <c r="AY658" s="168" t="s">
        <v>248</v>
      </c>
    </row>
    <row r="659" spans="2:65" s="12" customFormat="1">
      <c r="B659" s="161"/>
      <c r="D659" s="143" t="s">
        <v>1665</v>
      </c>
      <c r="E659" s="162" t="s">
        <v>1</v>
      </c>
      <c r="F659" s="163" t="s">
        <v>3173</v>
      </c>
      <c r="H659" s="162" t="s">
        <v>1</v>
      </c>
      <c r="I659" s="164"/>
      <c r="L659" s="161"/>
      <c r="M659" s="165"/>
      <c r="T659" s="166"/>
      <c r="AT659" s="162" t="s">
        <v>1665</v>
      </c>
      <c r="AU659" s="162" t="s">
        <v>89</v>
      </c>
      <c r="AV659" s="12" t="s">
        <v>87</v>
      </c>
      <c r="AW659" s="12" t="s">
        <v>36</v>
      </c>
      <c r="AX659" s="12" t="s">
        <v>80</v>
      </c>
      <c r="AY659" s="162" t="s">
        <v>248</v>
      </c>
    </row>
    <row r="660" spans="2:65" s="13" customFormat="1">
      <c r="B660" s="167"/>
      <c r="D660" s="143" t="s">
        <v>1665</v>
      </c>
      <c r="E660" s="168" t="s">
        <v>1</v>
      </c>
      <c r="F660" s="169" t="s">
        <v>3042</v>
      </c>
      <c r="H660" s="170">
        <v>9.484</v>
      </c>
      <c r="I660" s="171"/>
      <c r="L660" s="167"/>
      <c r="M660" s="172"/>
      <c r="T660" s="173"/>
      <c r="AT660" s="168" t="s">
        <v>1665</v>
      </c>
      <c r="AU660" s="168" t="s">
        <v>89</v>
      </c>
      <c r="AV660" s="13" t="s">
        <v>89</v>
      </c>
      <c r="AW660" s="13" t="s">
        <v>36</v>
      </c>
      <c r="AX660" s="13" t="s">
        <v>80</v>
      </c>
      <c r="AY660" s="168" t="s">
        <v>248</v>
      </c>
    </row>
    <row r="661" spans="2:65" s="12" customFormat="1">
      <c r="B661" s="161"/>
      <c r="D661" s="143" t="s">
        <v>1665</v>
      </c>
      <c r="E661" s="162" t="s">
        <v>1</v>
      </c>
      <c r="F661" s="163" t="s">
        <v>3174</v>
      </c>
      <c r="H661" s="162" t="s">
        <v>1</v>
      </c>
      <c r="I661" s="164"/>
      <c r="L661" s="161"/>
      <c r="M661" s="165"/>
      <c r="T661" s="166"/>
      <c r="AT661" s="162" t="s">
        <v>1665</v>
      </c>
      <c r="AU661" s="162" t="s">
        <v>89</v>
      </c>
      <c r="AV661" s="12" t="s">
        <v>87</v>
      </c>
      <c r="AW661" s="12" t="s">
        <v>36</v>
      </c>
      <c r="AX661" s="12" t="s">
        <v>80</v>
      </c>
      <c r="AY661" s="162" t="s">
        <v>248</v>
      </c>
    </row>
    <row r="662" spans="2:65" s="13" customFormat="1">
      <c r="B662" s="167"/>
      <c r="D662" s="143" t="s">
        <v>1665</v>
      </c>
      <c r="E662" s="168" t="s">
        <v>1</v>
      </c>
      <c r="F662" s="169" t="s">
        <v>3175</v>
      </c>
      <c r="H662" s="170">
        <v>2.52</v>
      </c>
      <c r="I662" s="171"/>
      <c r="L662" s="167"/>
      <c r="M662" s="172"/>
      <c r="T662" s="173"/>
      <c r="AT662" s="168" t="s">
        <v>1665</v>
      </c>
      <c r="AU662" s="168" t="s">
        <v>89</v>
      </c>
      <c r="AV662" s="13" t="s">
        <v>89</v>
      </c>
      <c r="AW662" s="13" t="s">
        <v>36</v>
      </c>
      <c r="AX662" s="13" t="s">
        <v>80</v>
      </c>
      <c r="AY662" s="168" t="s">
        <v>248</v>
      </c>
    </row>
    <row r="663" spans="2:65" s="14" customFormat="1">
      <c r="B663" s="174"/>
      <c r="D663" s="143" t="s">
        <v>1665</v>
      </c>
      <c r="E663" s="175" t="s">
        <v>1</v>
      </c>
      <c r="F663" s="176" t="s">
        <v>1668</v>
      </c>
      <c r="H663" s="177">
        <v>192.679</v>
      </c>
      <c r="I663" s="178"/>
      <c r="L663" s="174"/>
      <c r="M663" s="179"/>
      <c r="T663" s="180"/>
      <c r="AT663" s="175" t="s">
        <v>1665</v>
      </c>
      <c r="AU663" s="175" t="s">
        <v>89</v>
      </c>
      <c r="AV663" s="14" t="s">
        <v>264</v>
      </c>
      <c r="AW663" s="14" t="s">
        <v>36</v>
      </c>
      <c r="AX663" s="14" t="s">
        <v>87</v>
      </c>
      <c r="AY663" s="175" t="s">
        <v>248</v>
      </c>
    </row>
    <row r="664" spans="2:65" s="10" customFormat="1" ht="22.9" customHeight="1">
      <c r="B664" s="120"/>
      <c r="D664" s="121" t="s">
        <v>79</v>
      </c>
      <c r="E664" s="155" t="s">
        <v>706</v>
      </c>
      <c r="F664" s="155" t="s">
        <v>3176</v>
      </c>
      <c r="I664" s="123"/>
      <c r="J664" s="156">
        <f>BK664</f>
        <v>0</v>
      </c>
      <c r="L664" s="120"/>
      <c r="M664" s="125"/>
      <c r="P664" s="126">
        <f>SUM(P665:P723)</f>
        <v>0</v>
      </c>
      <c r="R664" s="126">
        <f>SUM(R665:R723)</f>
        <v>42.856440579999997</v>
      </c>
      <c r="T664" s="127">
        <f>SUM(T665:T723)</f>
        <v>64.105090000000004</v>
      </c>
      <c r="AR664" s="121" t="s">
        <v>87</v>
      </c>
      <c r="AT664" s="128" t="s">
        <v>79</v>
      </c>
      <c r="AU664" s="128" t="s">
        <v>87</v>
      </c>
      <c r="AY664" s="121" t="s">
        <v>248</v>
      </c>
      <c r="BK664" s="129">
        <f>SUM(BK665:BK723)</f>
        <v>0</v>
      </c>
    </row>
    <row r="665" spans="2:65" s="1" customFormat="1" ht="24.2" customHeight="1">
      <c r="B665" s="32"/>
      <c r="C665" s="130" t="s">
        <v>625</v>
      </c>
      <c r="D665" s="130" t="s">
        <v>249</v>
      </c>
      <c r="E665" s="131" t="s">
        <v>3177</v>
      </c>
      <c r="F665" s="132" t="s">
        <v>3178</v>
      </c>
      <c r="G665" s="133" t="s">
        <v>447</v>
      </c>
      <c r="H665" s="134">
        <v>1</v>
      </c>
      <c r="I665" s="135"/>
      <c r="J665" s="136">
        <f>ROUND(I665*H665,2)</f>
        <v>0</v>
      </c>
      <c r="K665" s="132" t="s">
        <v>1</v>
      </c>
      <c r="L665" s="32"/>
      <c r="M665" s="137" t="s">
        <v>1</v>
      </c>
      <c r="N665" s="138" t="s">
        <v>45</v>
      </c>
      <c r="P665" s="139">
        <f>O665*H665</f>
        <v>0</v>
      </c>
      <c r="Q665" s="139">
        <v>0</v>
      </c>
      <c r="R665" s="139">
        <f>Q665*H665</f>
        <v>0</v>
      </c>
      <c r="S665" s="139">
        <v>0</v>
      </c>
      <c r="T665" s="140">
        <f>S665*H665</f>
        <v>0</v>
      </c>
      <c r="AR665" s="141" t="s">
        <v>264</v>
      </c>
      <c r="AT665" s="141" t="s">
        <v>249</v>
      </c>
      <c r="AU665" s="141" t="s">
        <v>89</v>
      </c>
      <c r="AY665" s="17" t="s">
        <v>248</v>
      </c>
      <c r="BE665" s="142">
        <f>IF(N665="základní",J665,0)</f>
        <v>0</v>
      </c>
      <c r="BF665" s="142">
        <f>IF(N665="snížená",J665,0)</f>
        <v>0</v>
      </c>
      <c r="BG665" s="142">
        <f>IF(N665="zákl. přenesená",J665,0)</f>
        <v>0</v>
      </c>
      <c r="BH665" s="142">
        <f>IF(N665="sníž. přenesená",J665,0)</f>
        <v>0</v>
      </c>
      <c r="BI665" s="142">
        <f>IF(N665="nulová",J665,0)</f>
        <v>0</v>
      </c>
      <c r="BJ665" s="17" t="s">
        <v>87</v>
      </c>
      <c r="BK665" s="142">
        <f>ROUND(I665*H665,2)</f>
        <v>0</v>
      </c>
      <c r="BL665" s="17" t="s">
        <v>264</v>
      </c>
      <c r="BM665" s="141" t="s">
        <v>3179</v>
      </c>
    </row>
    <row r="666" spans="2:65" s="1" customFormat="1" ht="48.75">
      <c r="B666" s="32"/>
      <c r="D666" s="143" t="s">
        <v>255</v>
      </c>
      <c r="F666" s="144" t="s">
        <v>3180</v>
      </c>
      <c r="I666" s="145"/>
      <c r="L666" s="32"/>
      <c r="M666" s="146"/>
      <c r="T666" s="56"/>
      <c r="AT666" s="17" t="s">
        <v>255</v>
      </c>
      <c r="AU666" s="17" t="s">
        <v>89</v>
      </c>
    </row>
    <row r="667" spans="2:65" s="1" customFormat="1" ht="24.2" customHeight="1">
      <c r="B667" s="32"/>
      <c r="C667" s="130" t="s">
        <v>629</v>
      </c>
      <c r="D667" s="130" t="s">
        <v>249</v>
      </c>
      <c r="E667" s="131" t="s">
        <v>3181</v>
      </c>
      <c r="F667" s="132" t="s">
        <v>3182</v>
      </c>
      <c r="G667" s="133" t="s">
        <v>1662</v>
      </c>
      <c r="H667" s="134">
        <v>346.51400000000001</v>
      </c>
      <c r="I667" s="135"/>
      <c r="J667" s="136">
        <f>ROUND(I667*H667,2)</f>
        <v>0</v>
      </c>
      <c r="K667" s="132" t="s">
        <v>1663</v>
      </c>
      <c r="L667" s="32"/>
      <c r="M667" s="137" t="s">
        <v>1</v>
      </c>
      <c r="N667" s="138" t="s">
        <v>45</v>
      </c>
      <c r="P667" s="139">
        <f>O667*H667</f>
        <v>0</v>
      </c>
      <c r="Q667" s="139">
        <v>6.5000000000000002E-2</v>
      </c>
      <c r="R667" s="139">
        <f>Q667*H667</f>
        <v>22.523410000000002</v>
      </c>
      <c r="S667" s="139">
        <v>0.13</v>
      </c>
      <c r="T667" s="140">
        <f>S667*H667</f>
        <v>45.046820000000004</v>
      </c>
      <c r="AR667" s="141" t="s">
        <v>264</v>
      </c>
      <c r="AT667" s="141" t="s">
        <v>249</v>
      </c>
      <c r="AU667" s="141" t="s">
        <v>89</v>
      </c>
      <c r="AY667" s="17" t="s">
        <v>248</v>
      </c>
      <c r="BE667" s="142">
        <f>IF(N667="základní",J667,0)</f>
        <v>0</v>
      </c>
      <c r="BF667" s="142">
        <f>IF(N667="snížená",J667,0)</f>
        <v>0</v>
      </c>
      <c r="BG667" s="142">
        <f>IF(N667="zákl. přenesená",J667,0)</f>
        <v>0</v>
      </c>
      <c r="BH667" s="142">
        <f>IF(N667="sníž. přenesená",J667,0)</f>
        <v>0</v>
      </c>
      <c r="BI667" s="142">
        <f>IF(N667="nulová",J667,0)</f>
        <v>0</v>
      </c>
      <c r="BJ667" s="17" t="s">
        <v>87</v>
      </c>
      <c r="BK667" s="142">
        <f>ROUND(I667*H667,2)</f>
        <v>0</v>
      </c>
      <c r="BL667" s="17" t="s">
        <v>264</v>
      </c>
      <c r="BM667" s="141" t="s">
        <v>3183</v>
      </c>
    </row>
    <row r="668" spans="2:65" s="1" customFormat="1" ht="19.5">
      <c r="B668" s="32"/>
      <c r="D668" s="143" t="s">
        <v>255</v>
      </c>
      <c r="F668" s="144" t="s">
        <v>3184</v>
      </c>
      <c r="I668" s="145"/>
      <c r="L668" s="32"/>
      <c r="M668" s="146"/>
      <c r="T668" s="56"/>
      <c r="AT668" s="17" t="s">
        <v>255</v>
      </c>
      <c r="AU668" s="17" t="s">
        <v>89</v>
      </c>
    </row>
    <row r="669" spans="2:65" s="12" customFormat="1">
      <c r="B669" s="161"/>
      <c r="D669" s="143" t="s">
        <v>1665</v>
      </c>
      <c r="E669" s="162" t="s">
        <v>1</v>
      </c>
      <c r="F669" s="163" t="s">
        <v>3185</v>
      </c>
      <c r="H669" s="162" t="s">
        <v>1</v>
      </c>
      <c r="I669" s="164"/>
      <c r="L669" s="161"/>
      <c r="M669" s="165"/>
      <c r="T669" s="166"/>
      <c r="AT669" s="162" t="s">
        <v>1665</v>
      </c>
      <c r="AU669" s="162" t="s">
        <v>89</v>
      </c>
      <c r="AV669" s="12" t="s">
        <v>87</v>
      </c>
      <c r="AW669" s="12" t="s">
        <v>36</v>
      </c>
      <c r="AX669" s="12" t="s">
        <v>80</v>
      </c>
      <c r="AY669" s="162" t="s">
        <v>248</v>
      </c>
    </row>
    <row r="670" spans="2:65" s="12" customFormat="1">
      <c r="B670" s="161"/>
      <c r="D670" s="143" t="s">
        <v>1665</v>
      </c>
      <c r="E670" s="162" t="s">
        <v>1</v>
      </c>
      <c r="F670" s="163" t="s">
        <v>3186</v>
      </c>
      <c r="H670" s="162" t="s">
        <v>1</v>
      </c>
      <c r="I670" s="164"/>
      <c r="L670" s="161"/>
      <c r="M670" s="165"/>
      <c r="T670" s="166"/>
      <c r="AT670" s="162" t="s">
        <v>1665</v>
      </c>
      <c r="AU670" s="162" t="s">
        <v>89</v>
      </c>
      <c r="AV670" s="12" t="s">
        <v>87</v>
      </c>
      <c r="AW670" s="12" t="s">
        <v>36</v>
      </c>
      <c r="AX670" s="12" t="s">
        <v>80</v>
      </c>
      <c r="AY670" s="162" t="s">
        <v>248</v>
      </c>
    </row>
    <row r="671" spans="2:65" s="12" customFormat="1">
      <c r="B671" s="161"/>
      <c r="D671" s="143" t="s">
        <v>1665</v>
      </c>
      <c r="E671" s="162" t="s">
        <v>1</v>
      </c>
      <c r="F671" s="163" t="s">
        <v>3080</v>
      </c>
      <c r="H671" s="162" t="s">
        <v>1</v>
      </c>
      <c r="I671" s="164"/>
      <c r="L671" s="161"/>
      <c r="M671" s="165"/>
      <c r="T671" s="166"/>
      <c r="AT671" s="162" t="s">
        <v>1665</v>
      </c>
      <c r="AU671" s="162" t="s">
        <v>89</v>
      </c>
      <c r="AV671" s="12" t="s">
        <v>87</v>
      </c>
      <c r="AW671" s="12" t="s">
        <v>36</v>
      </c>
      <c r="AX671" s="12" t="s">
        <v>80</v>
      </c>
      <c r="AY671" s="162" t="s">
        <v>248</v>
      </c>
    </row>
    <row r="672" spans="2:65" s="13" customFormat="1" ht="22.5">
      <c r="B672" s="167"/>
      <c r="D672" s="143" t="s">
        <v>1665</v>
      </c>
      <c r="E672" s="168" t="s">
        <v>1</v>
      </c>
      <c r="F672" s="169" t="s">
        <v>3081</v>
      </c>
      <c r="H672" s="170">
        <v>84</v>
      </c>
      <c r="I672" s="171"/>
      <c r="L672" s="167"/>
      <c r="M672" s="172"/>
      <c r="T672" s="173"/>
      <c r="AT672" s="168" t="s">
        <v>1665</v>
      </c>
      <c r="AU672" s="168" t="s">
        <v>89</v>
      </c>
      <c r="AV672" s="13" t="s">
        <v>89</v>
      </c>
      <c r="AW672" s="13" t="s">
        <v>36</v>
      </c>
      <c r="AX672" s="13" t="s">
        <v>80</v>
      </c>
      <c r="AY672" s="168" t="s">
        <v>248</v>
      </c>
    </row>
    <row r="673" spans="2:65" s="12" customFormat="1">
      <c r="B673" s="161"/>
      <c r="D673" s="143" t="s">
        <v>1665</v>
      </c>
      <c r="E673" s="162" t="s">
        <v>1</v>
      </c>
      <c r="F673" s="163" t="s">
        <v>3187</v>
      </c>
      <c r="H673" s="162" t="s">
        <v>1</v>
      </c>
      <c r="I673" s="164"/>
      <c r="L673" s="161"/>
      <c r="M673" s="165"/>
      <c r="T673" s="166"/>
      <c r="AT673" s="162" t="s">
        <v>1665</v>
      </c>
      <c r="AU673" s="162" t="s">
        <v>89</v>
      </c>
      <c r="AV673" s="12" t="s">
        <v>87</v>
      </c>
      <c r="AW673" s="12" t="s">
        <v>36</v>
      </c>
      <c r="AX673" s="12" t="s">
        <v>80</v>
      </c>
      <c r="AY673" s="162" t="s">
        <v>248</v>
      </c>
    </row>
    <row r="674" spans="2:65" s="13" customFormat="1">
      <c r="B674" s="167"/>
      <c r="D674" s="143" t="s">
        <v>1665</v>
      </c>
      <c r="E674" s="168" t="s">
        <v>1</v>
      </c>
      <c r="F674" s="169" t="s">
        <v>3188</v>
      </c>
      <c r="H674" s="170">
        <v>13.694000000000001</v>
      </c>
      <c r="I674" s="171"/>
      <c r="L674" s="167"/>
      <c r="M674" s="172"/>
      <c r="T674" s="173"/>
      <c r="AT674" s="168" t="s">
        <v>1665</v>
      </c>
      <c r="AU674" s="168" t="s">
        <v>89</v>
      </c>
      <c r="AV674" s="13" t="s">
        <v>89</v>
      </c>
      <c r="AW674" s="13" t="s">
        <v>36</v>
      </c>
      <c r="AX674" s="13" t="s">
        <v>80</v>
      </c>
      <c r="AY674" s="168" t="s">
        <v>248</v>
      </c>
    </row>
    <row r="675" spans="2:65" s="12" customFormat="1">
      <c r="B675" s="161"/>
      <c r="D675" s="143" t="s">
        <v>1665</v>
      </c>
      <c r="E675" s="162" t="s">
        <v>1</v>
      </c>
      <c r="F675" s="163" t="s">
        <v>3088</v>
      </c>
      <c r="H675" s="162" t="s">
        <v>1</v>
      </c>
      <c r="I675" s="164"/>
      <c r="L675" s="161"/>
      <c r="M675" s="165"/>
      <c r="T675" s="166"/>
      <c r="AT675" s="162" t="s">
        <v>1665</v>
      </c>
      <c r="AU675" s="162" t="s">
        <v>89</v>
      </c>
      <c r="AV675" s="12" t="s">
        <v>87</v>
      </c>
      <c r="AW675" s="12" t="s">
        <v>36</v>
      </c>
      <c r="AX675" s="12" t="s">
        <v>80</v>
      </c>
      <c r="AY675" s="162" t="s">
        <v>248</v>
      </c>
    </row>
    <row r="676" spans="2:65" s="13" customFormat="1">
      <c r="B676" s="167"/>
      <c r="D676" s="143" t="s">
        <v>1665</v>
      </c>
      <c r="E676" s="168" t="s">
        <v>1</v>
      </c>
      <c r="F676" s="169" t="s">
        <v>3089</v>
      </c>
      <c r="H676" s="170">
        <v>18.841000000000001</v>
      </c>
      <c r="I676" s="171"/>
      <c r="L676" s="167"/>
      <c r="M676" s="172"/>
      <c r="T676" s="173"/>
      <c r="AT676" s="168" t="s">
        <v>1665</v>
      </c>
      <c r="AU676" s="168" t="s">
        <v>89</v>
      </c>
      <c r="AV676" s="13" t="s">
        <v>89</v>
      </c>
      <c r="AW676" s="13" t="s">
        <v>36</v>
      </c>
      <c r="AX676" s="13" t="s">
        <v>80</v>
      </c>
      <c r="AY676" s="168" t="s">
        <v>248</v>
      </c>
    </row>
    <row r="677" spans="2:65" s="13" customFormat="1">
      <c r="B677" s="167"/>
      <c r="D677" s="143" t="s">
        <v>1665</v>
      </c>
      <c r="E677" s="168" t="s">
        <v>1</v>
      </c>
      <c r="F677" s="169" t="s">
        <v>3090</v>
      </c>
      <c r="H677" s="170">
        <v>32.918999999999997</v>
      </c>
      <c r="I677" s="171"/>
      <c r="L677" s="167"/>
      <c r="M677" s="172"/>
      <c r="T677" s="173"/>
      <c r="AT677" s="168" t="s">
        <v>1665</v>
      </c>
      <c r="AU677" s="168" t="s">
        <v>89</v>
      </c>
      <c r="AV677" s="13" t="s">
        <v>89</v>
      </c>
      <c r="AW677" s="13" t="s">
        <v>36</v>
      </c>
      <c r="AX677" s="13" t="s">
        <v>80</v>
      </c>
      <c r="AY677" s="168" t="s">
        <v>248</v>
      </c>
    </row>
    <row r="678" spans="2:65" s="12" customFormat="1">
      <c r="B678" s="161"/>
      <c r="D678" s="143" t="s">
        <v>1665</v>
      </c>
      <c r="E678" s="162" t="s">
        <v>1</v>
      </c>
      <c r="F678" s="163" t="s">
        <v>3091</v>
      </c>
      <c r="H678" s="162" t="s">
        <v>1</v>
      </c>
      <c r="I678" s="164"/>
      <c r="L678" s="161"/>
      <c r="M678" s="165"/>
      <c r="T678" s="166"/>
      <c r="AT678" s="162" t="s">
        <v>1665</v>
      </c>
      <c r="AU678" s="162" t="s">
        <v>89</v>
      </c>
      <c r="AV678" s="12" t="s">
        <v>87</v>
      </c>
      <c r="AW678" s="12" t="s">
        <v>36</v>
      </c>
      <c r="AX678" s="12" t="s">
        <v>80</v>
      </c>
      <c r="AY678" s="162" t="s">
        <v>248</v>
      </c>
    </row>
    <row r="679" spans="2:65" s="13" customFormat="1">
      <c r="B679" s="167"/>
      <c r="D679" s="143" t="s">
        <v>1665</v>
      </c>
      <c r="E679" s="168" t="s">
        <v>1</v>
      </c>
      <c r="F679" s="169" t="s">
        <v>3092</v>
      </c>
      <c r="H679" s="170">
        <v>2.4</v>
      </c>
      <c r="I679" s="171"/>
      <c r="L679" s="167"/>
      <c r="M679" s="172"/>
      <c r="T679" s="173"/>
      <c r="AT679" s="168" t="s">
        <v>1665</v>
      </c>
      <c r="AU679" s="168" t="s">
        <v>89</v>
      </c>
      <c r="AV679" s="13" t="s">
        <v>89</v>
      </c>
      <c r="AW679" s="13" t="s">
        <v>36</v>
      </c>
      <c r="AX679" s="13" t="s">
        <v>80</v>
      </c>
      <c r="AY679" s="168" t="s">
        <v>248</v>
      </c>
    </row>
    <row r="680" spans="2:65" s="13" customFormat="1">
      <c r="B680" s="167"/>
      <c r="D680" s="143" t="s">
        <v>1665</v>
      </c>
      <c r="E680" s="168" t="s">
        <v>1</v>
      </c>
      <c r="F680" s="169" t="s">
        <v>3093</v>
      </c>
      <c r="H680" s="170">
        <v>12.88</v>
      </c>
      <c r="I680" s="171"/>
      <c r="L680" s="167"/>
      <c r="M680" s="172"/>
      <c r="T680" s="173"/>
      <c r="AT680" s="168" t="s">
        <v>1665</v>
      </c>
      <c r="AU680" s="168" t="s">
        <v>89</v>
      </c>
      <c r="AV680" s="13" t="s">
        <v>89</v>
      </c>
      <c r="AW680" s="13" t="s">
        <v>36</v>
      </c>
      <c r="AX680" s="13" t="s">
        <v>80</v>
      </c>
      <c r="AY680" s="168" t="s">
        <v>248</v>
      </c>
    </row>
    <row r="681" spans="2:65" s="12" customFormat="1">
      <c r="B681" s="161"/>
      <c r="D681" s="143" t="s">
        <v>1665</v>
      </c>
      <c r="E681" s="162" t="s">
        <v>1</v>
      </c>
      <c r="F681" s="163" t="s">
        <v>3189</v>
      </c>
      <c r="H681" s="162" t="s">
        <v>1</v>
      </c>
      <c r="I681" s="164"/>
      <c r="L681" s="161"/>
      <c r="M681" s="165"/>
      <c r="T681" s="166"/>
      <c r="AT681" s="162" t="s">
        <v>1665</v>
      </c>
      <c r="AU681" s="162" t="s">
        <v>89</v>
      </c>
      <c r="AV681" s="12" t="s">
        <v>87</v>
      </c>
      <c r="AW681" s="12" t="s">
        <v>36</v>
      </c>
      <c r="AX681" s="12" t="s">
        <v>80</v>
      </c>
      <c r="AY681" s="162" t="s">
        <v>248</v>
      </c>
    </row>
    <row r="682" spans="2:65" s="13" customFormat="1" ht="33.75">
      <c r="B682" s="167"/>
      <c r="D682" s="143" t="s">
        <v>1665</v>
      </c>
      <c r="E682" s="168" t="s">
        <v>1</v>
      </c>
      <c r="F682" s="169" t="s">
        <v>3190</v>
      </c>
      <c r="H682" s="170">
        <v>181.78</v>
      </c>
      <c r="I682" s="171"/>
      <c r="L682" s="167"/>
      <c r="M682" s="172"/>
      <c r="T682" s="173"/>
      <c r="AT682" s="168" t="s">
        <v>1665</v>
      </c>
      <c r="AU682" s="168" t="s">
        <v>89</v>
      </c>
      <c r="AV682" s="13" t="s">
        <v>89</v>
      </c>
      <c r="AW682" s="13" t="s">
        <v>36</v>
      </c>
      <c r="AX682" s="13" t="s">
        <v>80</v>
      </c>
      <c r="AY682" s="168" t="s">
        <v>248</v>
      </c>
    </row>
    <row r="683" spans="2:65" s="14" customFormat="1">
      <c r="B683" s="174"/>
      <c r="D683" s="143" t="s">
        <v>1665</v>
      </c>
      <c r="E683" s="175" t="s">
        <v>1</v>
      </c>
      <c r="F683" s="176" t="s">
        <v>1668</v>
      </c>
      <c r="H683" s="177">
        <v>346.51400000000001</v>
      </c>
      <c r="I683" s="178"/>
      <c r="L683" s="174"/>
      <c r="M683" s="179"/>
      <c r="T683" s="180"/>
      <c r="AT683" s="175" t="s">
        <v>1665</v>
      </c>
      <c r="AU683" s="175" t="s">
        <v>89</v>
      </c>
      <c r="AV683" s="14" t="s">
        <v>264</v>
      </c>
      <c r="AW683" s="14" t="s">
        <v>36</v>
      </c>
      <c r="AX683" s="14" t="s">
        <v>87</v>
      </c>
      <c r="AY683" s="175" t="s">
        <v>248</v>
      </c>
    </row>
    <row r="684" spans="2:65" s="1" customFormat="1" ht="24.2" customHeight="1">
      <c r="B684" s="32"/>
      <c r="C684" s="130" t="s">
        <v>633</v>
      </c>
      <c r="D684" s="130" t="s">
        <v>249</v>
      </c>
      <c r="E684" s="131" t="s">
        <v>3191</v>
      </c>
      <c r="F684" s="132" t="s">
        <v>3192</v>
      </c>
      <c r="G684" s="133" t="s">
        <v>1662</v>
      </c>
      <c r="H684" s="134">
        <v>173.25700000000001</v>
      </c>
      <c r="I684" s="135"/>
      <c r="J684" s="136">
        <f>ROUND(I684*H684,2)</f>
        <v>0</v>
      </c>
      <c r="K684" s="132" t="s">
        <v>1663</v>
      </c>
      <c r="L684" s="32"/>
      <c r="M684" s="137" t="s">
        <v>1</v>
      </c>
      <c r="N684" s="138" t="s">
        <v>45</v>
      </c>
      <c r="P684" s="139">
        <f>O684*H684</f>
        <v>0</v>
      </c>
      <c r="Q684" s="139">
        <v>0</v>
      </c>
      <c r="R684" s="139">
        <f>Q684*H684</f>
        <v>0</v>
      </c>
      <c r="S684" s="139">
        <v>0.11</v>
      </c>
      <c r="T684" s="140">
        <f>S684*H684</f>
        <v>19.05827</v>
      </c>
      <c r="AR684" s="141" t="s">
        <v>264</v>
      </c>
      <c r="AT684" s="141" t="s">
        <v>249</v>
      </c>
      <c r="AU684" s="141" t="s">
        <v>89</v>
      </c>
      <c r="AY684" s="17" t="s">
        <v>248</v>
      </c>
      <c r="BE684" s="142">
        <f>IF(N684="základní",J684,0)</f>
        <v>0</v>
      </c>
      <c r="BF684" s="142">
        <f>IF(N684="snížená",J684,0)</f>
        <v>0</v>
      </c>
      <c r="BG684" s="142">
        <f>IF(N684="zákl. přenesená",J684,0)</f>
        <v>0</v>
      </c>
      <c r="BH684" s="142">
        <f>IF(N684="sníž. přenesená",J684,0)</f>
        <v>0</v>
      </c>
      <c r="BI684" s="142">
        <f>IF(N684="nulová",J684,0)</f>
        <v>0</v>
      </c>
      <c r="BJ684" s="17" t="s">
        <v>87</v>
      </c>
      <c r="BK684" s="142">
        <f>ROUND(I684*H684,2)</f>
        <v>0</v>
      </c>
      <c r="BL684" s="17" t="s">
        <v>264</v>
      </c>
      <c r="BM684" s="141" t="s">
        <v>3193</v>
      </c>
    </row>
    <row r="685" spans="2:65" s="1" customFormat="1" ht="19.5">
      <c r="B685" s="32"/>
      <c r="D685" s="143" t="s">
        <v>255</v>
      </c>
      <c r="F685" s="144" t="s">
        <v>3194</v>
      </c>
      <c r="I685" s="145"/>
      <c r="L685" s="32"/>
      <c r="M685" s="146"/>
      <c r="T685" s="56"/>
      <c r="AT685" s="17" t="s">
        <v>255</v>
      </c>
      <c r="AU685" s="17" t="s">
        <v>89</v>
      </c>
    </row>
    <row r="686" spans="2:65" s="12" customFormat="1">
      <c r="B686" s="161"/>
      <c r="D686" s="143" t="s">
        <v>1665</v>
      </c>
      <c r="E686" s="162" t="s">
        <v>1</v>
      </c>
      <c r="F686" s="163" t="s">
        <v>3185</v>
      </c>
      <c r="H686" s="162" t="s">
        <v>1</v>
      </c>
      <c r="I686" s="164"/>
      <c r="L686" s="161"/>
      <c r="M686" s="165"/>
      <c r="T686" s="166"/>
      <c r="AT686" s="162" t="s">
        <v>1665</v>
      </c>
      <c r="AU686" s="162" t="s">
        <v>89</v>
      </c>
      <c r="AV686" s="12" t="s">
        <v>87</v>
      </c>
      <c r="AW686" s="12" t="s">
        <v>36</v>
      </c>
      <c r="AX686" s="12" t="s">
        <v>80</v>
      </c>
      <c r="AY686" s="162" t="s">
        <v>248</v>
      </c>
    </row>
    <row r="687" spans="2:65" s="13" customFormat="1" ht="22.5">
      <c r="B687" s="167"/>
      <c r="D687" s="143" t="s">
        <v>1665</v>
      </c>
      <c r="E687" s="168" t="s">
        <v>1</v>
      </c>
      <c r="F687" s="169" t="s">
        <v>3195</v>
      </c>
      <c r="H687" s="170">
        <v>173.25700000000001</v>
      </c>
      <c r="I687" s="171"/>
      <c r="L687" s="167"/>
      <c r="M687" s="172"/>
      <c r="T687" s="173"/>
      <c r="AT687" s="168" t="s">
        <v>1665</v>
      </c>
      <c r="AU687" s="168" t="s">
        <v>89</v>
      </c>
      <c r="AV687" s="13" t="s">
        <v>89</v>
      </c>
      <c r="AW687" s="13" t="s">
        <v>36</v>
      </c>
      <c r="AX687" s="13" t="s">
        <v>87</v>
      </c>
      <c r="AY687" s="168" t="s">
        <v>248</v>
      </c>
    </row>
    <row r="688" spans="2:65" s="1" customFormat="1" ht="21.75" customHeight="1">
      <c r="B688" s="32"/>
      <c r="C688" s="130" t="s">
        <v>637</v>
      </c>
      <c r="D688" s="130" t="s">
        <v>249</v>
      </c>
      <c r="E688" s="131" t="s">
        <v>3196</v>
      </c>
      <c r="F688" s="132" t="s">
        <v>3197</v>
      </c>
      <c r="G688" s="133" t="s">
        <v>1662</v>
      </c>
      <c r="H688" s="134">
        <v>346.51400000000001</v>
      </c>
      <c r="I688" s="135"/>
      <c r="J688" s="136">
        <f>ROUND(I688*H688,2)</f>
        <v>0</v>
      </c>
      <c r="K688" s="132" t="s">
        <v>1663</v>
      </c>
      <c r="L688" s="32"/>
      <c r="M688" s="137" t="s">
        <v>1</v>
      </c>
      <c r="N688" s="138" t="s">
        <v>45</v>
      </c>
      <c r="P688" s="139">
        <f>O688*H688</f>
        <v>0</v>
      </c>
      <c r="Q688" s="139">
        <v>0</v>
      </c>
      <c r="R688" s="139">
        <f>Q688*H688</f>
        <v>0</v>
      </c>
      <c r="S688" s="139">
        <v>0</v>
      </c>
      <c r="T688" s="140">
        <f>S688*H688</f>
        <v>0</v>
      </c>
      <c r="AR688" s="141" t="s">
        <v>264</v>
      </c>
      <c r="AT688" s="141" t="s">
        <v>249</v>
      </c>
      <c r="AU688" s="141" t="s">
        <v>89</v>
      </c>
      <c r="AY688" s="17" t="s">
        <v>248</v>
      </c>
      <c r="BE688" s="142">
        <f>IF(N688="základní",J688,0)</f>
        <v>0</v>
      </c>
      <c r="BF688" s="142">
        <f>IF(N688="snížená",J688,0)</f>
        <v>0</v>
      </c>
      <c r="BG688" s="142">
        <f>IF(N688="zákl. přenesená",J688,0)</f>
        <v>0</v>
      </c>
      <c r="BH688" s="142">
        <f>IF(N688="sníž. přenesená",J688,0)</f>
        <v>0</v>
      </c>
      <c r="BI688" s="142">
        <f>IF(N688="nulová",J688,0)</f>
        <v>0</v>
      </c>
      <c r="BJ688" s="17" t="s">
        <v>87</v>
      </c>
      <c r="BK688" s="142">
        <f>ROUND(I688*H688,2)</f>
        <v>0</v>
      </c>
      <c r="BL688" s="17" t="s">
        <v>264</v>
      </c>
      <c r="BM688" s="141" t="s">
        <v>3198</v>
      </c>
    </row>
    <row r="689" spans="2:65" s="1" customFormat="1" ht="19.5">
      <c r="B689" s="32"/>
      <c r="D689" s="143" t="s">
        <v>255</v>
      </c>
      <c r="F689" s="144" t="s">
        <v>3184</v>
      </c>
      <c r="I689" s="145"/>
      <c r="L689" s="32"/>
      <c r="M689" s="146"/>
      <c r="T689" s="56"/>
      <c r="AT689" s="17" t="s">
        <v>255</v>
      </c>
      <c r="AU689" s="17" t="s">
        <v>89</v>
      </c>
    </row>
    <row r="690" spans="2:65" s="12" customFormat="1">
      <c r="B690" s="161"/>
      <c r="D690" s="143" t="s">
        <v>1665</v>
      </c>
      <c r="E690" s="162" t="s">
        <v>1</v>
      </c>
      <c r="F690" s="163" t="s">
        <v>3185</v>
      </c>
      <c r="H690" s="162" t="s">
        <v>1</v>
      </c>
      <c r="I690" s="164"/>
      <c r="L690" s="161"/>
      <c r="M690" s="165"/>
      <c r="T690" s="166"/>
      <c r="AT690" s="162" t="s">
        <v>1665</v>
      </c>
      <c r="AU690" s="162" t="s">
        <v>89</v>
      </c>
      <c r="AV690" s="12" t="s">
        <v>87</v>
      </c>
      <c r="AW690" s="12" t="s">
        <v>36</v>
      </c>
      <c r="AX690" s="12" t="s">
        <v>80</v>
      </c>
      <c r="AY690" s="162" t="s">
        <v>248</v>
      </c>
    </row>
    <row r="691" spans="2:65" s="13" customFormat="1">
      <c r="B691" s="167"/>
      <c r="D691" s="143" t="s">
        <v>1665</v>
      </c>
      <c r="E691" s="168" t="s">
        <v>1</v>
      </c>
      <c r="F691" s="169" t="s">
        <v>3199</v>
      </c>
      <c r="H691" s="170">
        <v>346.51400000000001</v>
      </c>
      <c r="I691" s="171"/>
      <c r="L691" s="167"/>
      <c r="M691" s="172"/>
      <c r="T691" s="173"/>
      <c r="AT691" s="168" t="s">
        <v>1665</v>
      </c>
      <c r="AU691" s="168" t="s">
        <v>89</v>
      </c>
      <c r="AV691" s="13" t="s">
        <v>89</v>
      </c>
      <c r="AW691" s="13" t="s">
        <v>36</v>
      </c>
      <c r="AX691" s="13" t="s">
        <v>87</v>
      </c>
      <c r="AY691" s="168" t="s">
        <v>248</v>
      </c>
    </row>
    <row r="692" spans="2:65" s="1" customFormat="1" ht="33" customHeight="1">
      <c r="B692" s="32"/>
      <c r="C692" s="130" t="s">
        <v>641</v>
      </c>
      <c r="D692" s="130" t="s">
        <v>249</v>
      </c>
      <c r="E692" s="131" t="s">
        <v>3200</v>
      </c>
      <c r="F692" s="132" t="s">
        <v>3201</v>
      </c>
      <c r="G692" s="133" t="s">
        <v>1662</v>
      </c>
      <c r="H692" s="134">
        <v>173.25700000000001</v>
      </c>
      <c r="I692" s="135"/>
      <c r="J692" s="136">
        <f>ROUND(I692*H692,2)</f>
        <v>0</v>
      </c>
      <c r="K692" s="132" t="s">
        <v>1</v>
      </c>
      <c r="L692" s="32"/>
      <c r="M692" s="137" t="s">
        <v>1</v>
      </c>
      <c r="N692" s="138" t="s">
        <v>45</v>
      </c>
      <c r="P692" s="139">
        <f>O692*H692</f>
        <v>0</v>
      </c>
      <c r="Q692" s="139">
        <v>1.5299999999999999E-3</v>
      </c>
      <c r="R692" s="139">
        <f>Q692*H692</f>
        <v>0.26508321000000001</v>
      </c>
      <c r="S692" s="139">
        <v>0</v>
      </c>
      <c r="T692" s="140">
        <f>S692*H692</f>
        <v>0</v>
      </c>
      <c r="AR692" s="141" t="s">
        <v>264</v>
      </c>
      <c r="AT692" s="141" t="s">
        <v>249</v>
      </c>
      <c r="AU692" s="141" t="s">
        <v>89</v>
      </c>
      <c r="AY692" s="17" t="s">
        <v>248</v>
      </c>
      <c r="BE692" s="142">
        <f>IF(N692="základní",J692,0)</f>
        <v>0</v>
      </c>
      <c r="BF692" s="142">
        <f>IF(N692="snížená",J692,0)</f>
        <v>0</v>
      </c>
      <c r="BG692" s="142">
        <f>IF(N692="zákl. přenesená",J692,0)</f>
        <v>0</v>
      </c>
      <c r="BH692" s="142">
        <f>IF(N692="sníž. přenesená",J692,0)</f>
        <v>0</v>
      </c>
      <c r="BI692" s="142">
        <f>IF(N692="nulová",J692,0)</f>
        <v>0</v>
      </c>
      <c r="BJ692" s="17" t="s">
        <v>87</v>
      </c>
      <c r="BK692" s="142">
        <f>ROUND(I692*H692,2)</f>
        <v>0</v>
      </c>
      <c r="BL692" s="17" t="s">
        <v>264</v>
      </c>
      <c r="BM692" s="141" t="s">
        <v>3202</v>
      </c>
    </row>
    <row r="693" spans="2:65" s="1" customFormat="1" ht="19.5">
      <c r="B693" s="32"/>
      <c r="D693" s="143" t="s">
        <v>255</v>
      </c>
      <c r="F693" s="144" t="s">
        <v>3184</v>
      </c>
      <c r="I693" s="145"/>
      <c r="L693" s="32"/>
      <c r="M693" s="146"/>
      <c r="T693" s="56"/>
      <c r="AT693" s="17" t="s">
        <v>255</v>
      </c>
      <c r="AU693" s="17" t="s">
        <v>89</v>
      </c>
    </row>
    <row r="694" spans="2:65" s="12" customFormat="1">
      <c r="B694" s="161"/>
      <c r="D694" s="143" t="s">
        <v>1665</v>
      </c>
      <c r="E694" s="162" t="s">
        <v>1</v>
      </c>
      <c r="F694" s="163" t="s">
        <v>3185</v>
      </c>
      <c r="H694" s="162" t="s">
        <v>1</v>
      </c>
      <c r="I694" s="164"/>
      <c r="L694" s="161"/>
      <c r="M694" s="165"/>
      <c r="T694" s="166"/>
      <c r="AT694" s="162" t="s">
        <v>1665</v>
      </c>
      <c r="AU694" s="162" t="s">
        <v>89</v>
      </c>
      <c r="AV694" s="12" t="s">
        <v>87</v>
      </c>
      <c r="AW694" s="12" t="s">
        <v>36</v>
      </c>
      <c r="AX694" s="12" t="s">
        <v>80</v>
      </c>
      <c r="AY694" s="162" t="s">
        <v>248</v>
      </c>
    </row>
    <row r="695" spans="2:65" s="13" customFormat="1">
      <c r="B695" s="167"/>
      <c r="D695" s="143" t="s">
        <v>1665</v>
      </c>
      <c r="E695" s="168" t="s">
        <v>1</v>
      </c>
      <c r="F695" s="169" t="s">
        <v>3203</v>
      </c>
      <c r="H695" s="170">
        <v>173.25700000000001</v>
      </c>
      <c r="I695" s="171"/>
      <c r="L695" s="167"/>
      <c r="M695" s="172"/>
      <c r="T695" s="173"/>
      <c r="AT695" s="168" t="s">
        <v>1665</v>
      </c>
      <c r="AU695" s="168" t="s">
        <v>89</v>
      </c>
      <c r="AV695" s="13" t="s">
        <v>89</v>
      </c>
      <c r="AW695" s="13" t="s">
        <v>36</v>
      </c>
      <c r="AX695" s="13" t="s">
        <v>87</v>
      </c>
      <c r="AY695" s="168" t="s">
        <v>248</v>
      </c>
    </row>
    <row r="696" spans="2:65" s="1" customFormat="1" ht="16.5" customHeight="1">
      <c r="B696" s="32"/>
      <c r="C696" s="130" t="s">
        <v>645</v>
      </c>
      <c r="D696" s="130" t="s">
        <v>249</v>
      </c>
      <c r="E696" s="131" t="s">
        <v>3204</v>
      </c>
      <c r="F696" s="132" t="s">
        <v>3205</v>
      </c>
      <c r="G696" s="133" t="s">
        <v>1662</v>
      </c>
      <c r="H696" s="134">
        <v>103.95399999999999</v>
      </c>
      <c r="I696" s="135"/>
      <c r="J696" s="136">
        <f>ROUND(I696*H696,2)</f>
        <v>0</v>
      </c>
      <c r="K696" s="132" t="s">
        <v>1</v>
      </c>
      <c r="L696" s="32"/>
      <c r="M696" s="137" t="s">
        <v>1</v>
      </c>
      <c r="N696" s="138" t="s">
        <v>45</v>
      </c>
      <c r="P696" s="139">
        <f>O696*H696</f>
        <v>0</v>
      </c>
      <c r="Q696" s="139">
        <v>8.0000000000000007E-5</v>
      </c>
      <c r="R696" s="139">
        <f>Q696*H696</f>
        <v>8.3163200000000003E-3</v>
      </c>
      <c r="S696" s="139">
        <v>0</v>
      </c>
      <c r="T696" s="140">
        <f>S696*H696</f>
        <v>0</v>
      </c>
      <c r="AR696" s="141" t="s">
        <v>264</v>
      </c>
      <c r="AT696" s="141" t="s">
        <v>249</v>
      </c>
      <c r="AU696" s="141" t="s">
        <v>89</v>
      </c>
      <c r="AY696" s="17" t="s">
        <v>248</v>
      </c>
      <c r="BE696" s="142">
        <f>IF(N696="základní",J696,0)</f>
        <v>0</v>
      </c>
      <c r="BF696" s="142">
        <f>IF(N696="snížená",J696,0)</f>
        <v>0</v>
      </c>
      <c r="BG696" s="142">
        <f>IF(N696="zákl. přenesená",J696,0)</f>
        <v>0</v>
      </c>
      <c r="BH696" s="142">
        <f>IF(N696="sníž. přenesená",J696,0)</f>
        <v>0</v>
      </c>
      <c r="BI696" s="142">
        <f>IF(N696="nulová",J696,0)</f>
        <v>0</v>
      </c>
      <c r="BJ696" s="17" t="s">
        <v>87</v>
      </c>
      <c r="BK696" s="142">
        <f>ROUND(I696*H696,2)</f>
        <v>0</v>
      </c>
      <c r="BL696" s="17" t="s">
        <v>264</v>
      </c>
      <c r="BM696" s="141" t="s">
        <v>3206</v>
      </c>
    </row>
    <row r="697" spans="2:65" s="1" customFormat="1" ht="19.5">
      <c r="B697" s="32"/>
      <c r="D697" s="143" t="s">
        <v>255</v>
      </c>
      <c r="F697" s="144" t="s">
        <v>3184</v>
      </c>
      <c r="I697" s="145"/>
      <c r="L697" s="32"/>
      <c r="M697" s="146"/>
      <c r="T697" s="56"/>
      <c r="AT697" s="17" t="s">
        <v>255</v>
      </c>
      <c r="AU697" s="17" t="s">
        <v>89</v>
      </c>
    </row>
    <row r="698" spans="2:65" s="12" customFormat="1">
      <c r="B698" s="161"/>
      <c r="D698" s="143" t="s">
        <v>1665</v>
      </c>
      <c r="E698" s="162" t="s">
        <v>1</v>
      </c>
      <c r="F698" s="163" t="s">
        <v>3185</v>
      </c>
      <c r="H698" s="162" t="s">
        <v>1</v>
      </c>
      <c r="I698" s="164"/>
      <c r="L698" s="161"/>
      <c r="M698" s="165"/>
      <c r="T698" s="166"/>
      <c r="AT698" s="162" t="s">
        <v>1665</v>
      </c>
      <c r="AU698" s="162" t="s">
        <v>89</v>
      </c>
      <c r="AV698" s="12" t="s">
        <v>87</v>
      </c>
      <c r="AW698" s="12" t="s">
        <v>36</v>
      </c>
      <c r="AX698" s="12" t="s">
        <v>80</v>
      </c>
      <c r="AY698" s="162" t="s">
        <v>248</v>
      </c>
    </row>
    <row r="699" spans="2:65" s="13" customFormat="1">
      <c r="B699" s="167"/>
      <c r="D699" s="143" t="s">
        <v>1665</v>
      </c>
      <c r="E699" s="168" t="s">
        <v>1</v>
      </c>
      <c r="F699" s="169" t="s">
        <v>3207</v>
      </c>
      <c r="H699" s="170">
        <v>103.95399999999999</v>
      </c>
      <c r="I699" s="171"/>
      <c r="L699" s="167"/>
      <c r="M699" s="172"/>
      <c r="T699" s="173"/>
      <c r="AT699" s="168" t="s">
        <v>1665</v>
      </c>
      <c r="AU699" s="168" t="s">
        <v>89</v>
      </c>
      <c r="AV699" s="13" t="s">
        <v>89</v>
      </c>
      <c r="AW699" s="13" t="s">
        <v>36</v>
      </c>
      <c r="AX699" s="13" t="s">
        <v>87</v>
      </c>
      <c r="AY699" s="168" t="s">
        <v>248</v>
      </c>
    </row>
    <row r="700" spans="2:65" s="1" customFormat="1" ht="24.2" customHeight="1">
      <c r="B700" s="32"/>
      <c r="C700" s="130" t="s">
        <v>650</v>
      </c>
      <c r="D700" s="130" t="s">
        <v>249</v>
      </c>
      <c r="E700" s="131" t="s">
        <v>3208</v>
      </c>
      <c r="F700" s="132" t="s">
        <v>3209</v>
      </c>
      <c r="G700" s="133" t="s">
        <v>1662</v>
      </c>
      <c r="H700" s="134">
        <v>103.95399999999999</v>
      </c>
      <c r="I700" s="135"/>
      <c r="J700" s="136">
        <f>ROUND(I700*H700,2)</f>
        <v>0</v>
      </c>
      <c r="K700" s="132" t="s">
        <v>1</v>
      </c>
      <c r="L700" s="32"/>
      <c r="M700" s="137" t="s">
        <v>1</v>
      </c>
      <c r="N700" s="138" t="s">
        <v>45</v>
      </c>
      <c r="P700" s="139">
        <f>O700*H700</f>
        <v>0</v>
      </c>
      <c r="Q700" s="139">
        <v>0</v>
      </c>
      <c r="R700" s="139">
        <f>Q700*H700</f>
        <v>0</v>
      </c>
      <c r="S700" s="139">
        <v>0</v>
      </c>
      <c r="T700" s="140">
        <f>S700*H700</f>
        <v>0</v>
      </c>
      <c r="AR700" s="141" t="s">
        <v>264</v>
      </c>
      <c r="AT700" s="141" t="s">
        <v>249</v>
      </c>
      <c r="AU700" s="141" t="s">
        <v>89</v>
      </c>
      <c r="AY700" s="17" t="s">
        <v>248</v>
      </c>
      <c r="BE700" s="142">
        <f>IF(N700="základní",J700,0)</f>
        <v>0</v>
      </c>
      <c r="BF700" s="142">
        <f>IF(N700="snížená",J700,0)</f>
        <v>0</v>
      </c>
      <c r="BG700" s="142">
        <f>IF(N700="zákl. přenesená",J700,0)</f>
        <v>0</v>
      </c>
      <c r="BH700" s="142">
        <f>IF(N700="sníž. přenesená",J700,0)</f>
        <v>0</v>
      </c>
      <c r="BI700" s="142">
        <f>IF(N700="nulová",J700,0)</f>
        <v>0</v>
      </c>
      <c r="BJ700" s="17" t="s">
        <v>87</v>
      </c>
      <c r="BK700" s="142">
        <f>ROUND(I700*H700,2)</f>
        <v>0</v>
      </c>
      <c r="BL700" s="17" t="s">
        <v>264</v>
      </c>
      <c r="BM700" s="141" t="s">
        <v>3210</v>
      </c>
    </row>
    <row r="701" spans="2:65" s="1" customFormat="1" ht="19.5">
      <c r="B701" s="32"/>
      <c r="D701" s="143" t="s">
        <v>255</v>
      </c>
      <c r="F701" s="144" t="s">
        <v>3184</v>
      </c>
      <c r="I701" s="145"/>
      <c r="L701" s="32"/>
      <c r="M701" s="146"/>
      <c r="T701" s="56"/>
      <c r="AT701" s="17" t="s">
        <v>255</v>
      </c>
      <c r="AU701" s="17" t="s">
        <v>89</v>
      </c>
    </row>
    <row r="702" spans="2:65" s="12" customFormat="1">
      <c r="B702" s="161"/>
      <c r="D702" s="143" t="s">
        <v>1665</v>
      </c>
      <c r="E702" s="162" t="s">
        <v>1</v>
      </c>
      <c r="F702" s="163" t="s">
        <v>3185</v>
      </c>
      <c r="H702" s="162" t="s">
        <v>1</v>
      </c>
      <c r="I702" s="164"/>
      <c r="L702" s="161"/>
      <c r="M702" s="165"/>
      <c r="T702" s="166"/>
      <c r="AT702" s="162" t="s">
        <v>1665</v>
      </c>
      <c r="AU702" s="162" t="s">
        <v>89</v>
      </c>
      <c r="AV702" s="12" t="s">
        <v>87</v>
      </c>
      <c r="AW702" s="12" t="s">
        <v>36</v>
      </c>
      <c r="AX702" s="12" t="s">
        <v>80</v>
      </c>
      <c r="AY702" s="162" t="s">
        <v>248</v>
      </c>
    </row>
    <row r="703" spans="2:65" s="13" customFormat="1">
      <c r="B703" s="167"/>
      <c r="D703" s="143" t="s">
        <v>1665</v>
      </c>
      <c r="E703" s="168" t="s">
        <v>1</v>
      </c>
      <c r="F703" s="169" t="s">
        <v>3207</v>
      </c>
      <c r="H703" s="170">
        <v>103.95399999999999</v>
      </c>
      <c r="I703" s="171"/>
      <c r="L703" s="167"/>
      <c r="M703" s="172"/>
      <c r="T703" s="173"/>
      <c r="AT703" s="168" t="s">
        <v>1665</v>
      </c>
      <c r="AU703" s="168" t="s">
        <v>89</v>
      </c>
      <c r="AV703" s="13" t="s">
        <v>89</v>
      </c>
      <c r="AW703" s="13" t="s">
        <v>36</v>
      </c>
      <c r="AX703" s="13" t="s">
        <v>87</v>
      </c>
      <c r="AY703" s="168" t="s">
        <v>248</v>
      </c>
    </row>
    <row r="704" spans="2:65" s="1" customFormat="1" ht="24.2" customHeight="1">
      <c r="B704" s="32"/>
      <c r="C704" s="130" t="s">
        <v>654</v>
      </c>
      <c r="D704" s="130" t="s">
        <v>249</v>
      </c>
      <c r="E704" s="131" t="s">
        <v>3211</v>
      </c>
      <c r="F704" s="132" t="s">
        <v>3212</v>
      </c>
      <c r="G704" s="133" t="s">
        <v>1662</v>
      </c>
      <c r="H704" s="134">
        <v>103.95399999999999</v>
      </c>
      <c r="I704" s="135"/>
      <c r="J704" s="136">
        <f>ROUND(I704*H704,2)</f>
        <v>0</v>
      </c>
      <c r="K704" s="132" t="s">
        <v>1</v>
      </c>
      <c r="L704" s="32"/>
      <c r="M704" s="137" t="s">
        <v>1</v>
      </c>
      <c r="N704" s="138" t="s">
        <v>45</v>
      </c>
      <c r="P704" s="139">
        <f>O704*H704</f>
        <v>0</v>
      </c>
      <c r="Q704" s="139">
        <v>4.2000000000000002E-4</v>
      </c>
      <c r="R704" s="139">
        <f>Q704*H704</f>
        <v>4.366068E-2</v>
      </c>
      <c r="S704" s="139">
        <v>0</v>
      </c>
      <c r="T704" s="140">
        <f>S704*H704</f>
        <v>0</v>
      </c>
      <c r="AR704" s="141" t="s">
        <v>264</v>
      </c>
      <c r="AT704" s="141" t="s">
        <v>249</v>
      </c>
      <c r="AU704" s="141" t="s">
        <v>89</v>
      </c>
      <c r="AY704" s="17" t="s">
        <v>248</v>
      </c>
      <c r="BE704" s="142">
        <f>IF(N704="základní",J704,0)</f>
        <v>0</v>
      </c>
      <c r="BF704" s="142">
        <f>IF(N704="snížená",J704,0)</f>
        <v>0</v>
      </c>
      <c r="BG704" s="142">
        <f>IF(N704="zákl. přenesená",J704,0)</f>
        <v>0</v>
      </c>
      <c r="BH704" s="142">
        <f>IF(N704="sníž. přenesená",J704,0)</f>
        <v>0</v>
      </c>
      <c r="BI704" s="142">
        <f>IF(N704="nulová",J704,0)</f>
        <v>0</v>
      </c>
      <c r="BJ704" s="17" t="s">
        <v>87</v>
      </c>
      <c r="BK704" s="142">
        <f>ROUND(I704*H704,2)</f>
        <v>0</v>
      </c>
      <c r="BL704" s="17" t="s">
        <v>264</v>
      </c>
      <c r="BM704" s="141" t="s">
        <v>3213</v>
      </c>
    </row>
    <row r="705" spans="2:65" s="1" customFormat="1" ht="19.5">
      <c r="B705" s="32"/>
      <c r="D705" s="143" t="s">
        <v>255</v>
      </c>
      <c r="F705" s="144" t="s">
        <v>3184</v>
      </c>
      <c r="I705" s="145"/>
      <c r="L705" s="32"/>
      <c r="M705" s="146"/>
      <c r="T705" s="56"/>
      <c r="AT705" s="17" t="s">
        <v>255</v>
      </c>
      <c r="AU705" s="17" t="s">
        <v>89</v>
      </c>
    </row>
    <row r="706" spans="2:65" s="12" customFormat="1">
      <c r="B706" s="161"/>
      <c r="D706" s="143" t="s">
        <v>1665</v>
      </c>
      <c r="E706" s="162" t="s">
        <v>1</v>
      </c>
      <c r="F706" s="163" t="s">
        <v>3185</v>
      </c>
      <c r="H706" s="162" t="s">
        <v>1</v>
      </c>
      <c r="I706" s="164"/>
      <c r="L706" s="161"/>
      <c r="M706" s="165"/>
      <c r="T706" s="166"/>
      <c r="AT706" s="162" t="s">
        <v>1665</v>
      </c>
      <c r="AU706" s="162" t="s">
        <v>89</v>
      </c>
      <c r="AV706" s="12" t="s">
        <v>87</v>
      </c>
      <c r="AW706" s="12" t="s">
        <v>36</v>
      </c>
      <c r="AX706" s="12" t="s">
        <v>80</v>
      </c>
      <c r="AY706" s="162" t="s">
        <v>248</v>
      </c>
    </row>
    <row r="707" spans="2:65" s="13" customFormat="1">
      <c r="B707" s="167"/>
      <c r="D707" s="143" t="s">
        <v>1665</v>
      </c>
      <c r="E707" s="168" t="s">
        <v>1</v>
      </c>
      <c r="F707" s="169" t="s">
        <v>3207</v>
      </c>
      <c r="H707" s="170">
        <v>103.95399999999999</v>
      </c>
      <c r="I707" s="171"/>
      <c r="L707" s="167"/>
      <c r="M707" s="172"/>
      <c r="T707" s="173"/>
      <c r="AT707" s="168" t="s">
        <v>1665</v>
      </c>
      <c r="AU707" s="168" t="s">
        <v>89</v>
      </c>
      <c r="AV707" s="13" t="s">
        <v>89</v>
      </c>
      <c r="AW707" s="13" t="s">
        <v>36</v>
      </c>
      <c r="AX707" s="13" t="s">
        <v>87</v>
      </c>
      <c r="AY707" s="168" t="s">
        <v>248</v>
      </c>
    </row>
    <row r="708" spans="2:65" s="1" customFormat="1" ht="24.2" customHeight="1">
      <c r="B708" s="32"/>
      <c r="C708" s="130" t="s">
        <v>659</v>
      </c>
      <c r="D708" s="130" t="s">
        <v>249</v>
      </c>
      <c r="E708" s="131" t="s">
        <v>3214</v>
      </c>
      <c r="F708" s="132" t="s">
        <v>3215</v>
      </c>
      <c r="G708" s="133" t="s">
        <v>1671</v>
      </c>
      <c r="H708" s="134">
        <v>2.0790000000000002</v>
      </c>
      <c r="I708" s="135"/>
      <c r="J708" s="136">
        <f>ROUND(I708*H708,2)</f>
        <v>0</v>
      </c>
      <c r="K708" s="132" t="s">
        <v>1663</v>
      </c>
      <c r="L708" s="32"/>
      <c r="M708" s="137" t="s">
        <v>1</v>
      </c>
      <c r="N708" s="138" t="s">
        <v>45</v>
      </c>
      <c r="P708" s="139">
        <f>O708*H708</f>
        <v>0</v>
      </c>
      <c r="Q708" s="139">
        <v>1.6372100000000001</v>
      </c>
      <c r="R708" s="139">
        <f>Q708*H708</f>
        <v>3.4037595900000004</v>
      </c>
      <c r="S708" s="139">
        <v>0</v>
      </c>
      <c r="T708" s="140">
        <f>S708*H708</f>
        <v>0</v>
      </c>
      <c r="AR708" s="141" t="s">
        <v>264</v>
      </c>
      <c r="AT708" s="141" t="s">
        <v>249</v>
      </c>
      <c r="AU708" s="141" t="s">
        <v>89</v>
      </c>
      <c r="AY708" s="17" t="s">
        <v>248</v>
      </c>
      <c r="BE708" s="142">
        <f>IF(N708="základní",J708,0)</f>
        <v>0</v>
      </c>
      <c r="BF708" s="142">
        <f>IF(N708="snížená",J708,0)</f>
        <v>0</v>
      </c>
      <c r="BG708" s="142">
        <f>IF(N708="zákl. přenesená",J708,0)</f>
        <v>0</v>
      </c>
      <c r="BH708" s="142">
        <f>IF(N708="sníž. přenesená",J708,0)</f>
        <v>0</v>
      </c>
      <c r="BI708" s="142">
        <f>IF(N708="nulová",J708,0)</f>
        <v>0</v>
      </c>
      <c r="BJ708" s="17" t="s">
        <v>87</v>
      </c>
      <c r="BK708" s="142">
        <f>ROUND(I708*H708,2)</f>
        <v>0</v>
      </c>
      <c r="BL708" s="17" t="s">
        <v>264</v>
      </c>
      <c r="BM708" s="141" t="s">
        <v>3216</v>
      </c>
    </row>
    <row r="709" spans="2:65" s="1" customFormat="1" ht="19.5">
      <c r="B709" s="32"/>
      <c r="D709" s="143" t="s">
        <v>255</v>
      </c>
      <c r="F709" s="144" t="s">
        <v>3184</v>
      </c>
      <c r="I709" s="145"/>
      <c r="L709" s="32"/>
      <c r="M709" s="146"/>
      <c r="T709" s="56"/>
      <c r="AT709" s="17" t="s">
        <v>255</v>
      </c>
      <c r="AU709" s="17" t="s">
        <v>89</v>
      </c>
    </row>
    <row r="710" spans="2:65" s="12" customFormat="1">
      <c r="B710" s="161"/>
      <c r="D710" s="143" t="s">
        <v>1665</v>
      </c>
      <c r="E710" s="162" t="s">
        <v>1</v>
      </c>
      <c r="F710" s="163" t="s">
        <v>3185</v>
      </c>
      <c r="H710" s="162" t="s">
        <v>1</v>
      </c>
      <c r="I710" s="164"/>
      <c r="L710" s="161"/>
      <c r="M710" s="165"/>
      <c r="T710" s="166"/>
      <c r="AT710" s="162" t="s">
        <v>1665</v>
      </c>
      <c r="AU710" s="162" t="s">
        <v>89</v>
      </c>
      <c r="AV710" s="12" t="s">
        <v>87</v>
      </c>
      <c r="AW710" s="12" t="s">
        <v>36</v>
      </c>
      <c r="AX710" s="12" t="s">
        <v>80</v>
      </c>
      <c r="AY710" s="162" t="s">
        <v>248</v>
      </c>
    </row>
    <row r="711" spans="2:65" s="13" customFormat="1">
      <c r="B711" s="167"/>
      <c r="D711" s="143" t="s">
        <v>1665</v>
      </c>
      <c r="E711" s="168" t="s">
        <v>1</v>
      </c>
      <c r="F711" s="169" t="s">
        <v>3217</v>
      </c>
      <c r="H711" s="170">
        <v>2.0790000000000002</v>
      </c>
      <c r="I711" s="171"/>
      <c r="L711" s="167"/>
      <c r="M711" s="172"/>
      <c r="T711" s="173"/>
      <c r="AT711" s="168" t="s">
        <v>1665</v>
      </c>
      <c r="AU711" s="168" t="s">
        <v>89</v>
      </c>
      <c r="AV711" s="13" t="s">
        <v>89</v>
      </c>
      <c r="AW711" s="13" t="s">
        <v>36</v>
      </c>
      <c r="AX711" s="13" t="s">
        <v>87</v>
      </c>
      <c r="AY711" s="168" t="s">
        <v>248</v>
      </c>
    </row>
    <row r="712" spans="2:65" s="1" customFormat="1" ht="24.2" customHeight="1">
      <c r="B712" s="32"/>
      <c r="C712" s="130" t="s">
        <v>663</v>
      </c>
      <c r="D712" s="130" t="s">
        <v>249</v>
      </c>
      <c r="E712" s="131" t="s">
        <v>3218</v>
      </c>
      <c r="F712" s="132" t="s">
        <v>3219</v>
      </c>
      <c r="G712" s="133" t="s">
        <v>1662</v>
      </c>
      <c r="H712" s="134">
        <v>346.51400000000001</v>
      </c>
      <c r="I712" s="135"/>
      <c r="J712" s="136">
        <f>ROUND(I712*H712,2)</f>
        <v>0</v>
      </c>
      <c r="K712" s="132" t="s">
        <v>1663</v>
      </c>
      <c r="L712" s="32"/>
      <c r="M712" s="137" t="s">
        <v>1</v>
      </c>
      <c r="N712" s="138" t="s">
        <v>45</v>
      </c>
      <c r="P712" s="139">
        <f>O712*H712</f>
        <v>0</v>
      </c>
      <c r="Q712" s="139">
        <v>1.5E-3</v>
      </c>
      <c r="R712" s="139">
        <f>Q712*H712</f>
        <v>0.51977099999999998</v>
      </c>
      <c r="S712" s="139">
        <v>0</v>
      </c>
      <c r="T712" s="140">
        <f>S712*H712</f>
        <v>0</v>
      </c>
      <c r="AR712" s="141" t="s">
        <v>264</v>
      </c>
      <c r="AT712" s="141" t="s">
        <v>249</v>
      </c>
      <c r="AU712" s="141" t="s">
        <v>89</v>
      </c>
      <c r="AY712" s="17" t="s">
        <v>248</v>
      </c>
      <c r="BE712" s="142">
        <f>IF(N712="základní",J712,0)</f>
        <v>0</v>
      </c>
      <c r="BF712" s="142">
        <f>IF(N712="snížená",J712,0)</f>
        <v>0</v>
      </c>
      <c r="BG712" s="142">
        <f>IF(N712="zákl. přenesená",J712,0)</f>
        <v>0</v>
      </c>
      <c r="BH712" s="142">
        <f>IF(N712="sníž. přenesená",J712,0)</f>
        <v>0</v>
      </c>
      <c r="BI712" s="142">
        <f>IF(N712="nulová",J712,0)</f>
        <v>0</v>
      </c>
      <c r="BJ712" s="17" t="s">
        <v>87</v>
      </c>
      <c r="BK712" s="142">
        <f>ROUND(I712*H712,2)</f>
        <v>0</v>
      </c>
      <c r="BL712" s="17" t="s">
        <v>264</v>
      </c>
      <c r="BM712" s="141" t="s">
        <v>3220</v>
      </c>
    </row>
    <row r="713" spans="2:65" s="1" customFormat="1" ht="19.5">
      <c r="B713" s="32"/>
      <c r="D713" s="143" t="s">
        <v>255</v>
      </c>
      <c r="F713" s="144" t="s">
        <v>3184</v>
      </c>
      <c r="I713" s="145"/>
      <c r="L713" s="32"/>
      <c r="M713" s="146"/>
      <c r="T713" s="56"/>
      <c r="AT713" s="17" t="s">
        <v>255</v>
      </c>
      <c r="AU713" s="17" t="s">
        <v>89</v>
      </c>
    </row>
    <row r="714" spans="2:65" s="12" customFormat="1">
      <c r="B714" s="161"/>
      <c r="D714" s="143" t="s">
        <v>1665</v>
      </c>
      <c r="E714" s="162" t="s">
        <v>1</v>
      </c>
      <c r="F714" s="163" t="s">
        <v>3185</v>
      </c>
      <c r="H714" s="162" t="s">
        <v>1</v>
      </c>
      <c r="I714" s="164"/>
      <c r="L714" s="161"/>
      <c r="M714" s="165"/>
      <c r="T714" s="166"/>
      <c r="AT714" s="162" t="s">
        <v>1665</v>
      </c>
      <c r="AU714" s="162" t="s">
        <v>89</v>
      </c>
      <c r="AV714" s="12" t="s">
        <v>87</v>
      </c>
      <c r="AW714" s="12" t="s">
        <v>36</v>
      </c>
      <c r="AX714" s="12" t="s">
        <v>80</v>
      </c>
      <c r="AY714" s="162" t="s">
        <v>248</v>
      </c>
    </row>
    <row r="715" spans="2:65" s="13" customFormat="1">
      <c r="B715" s="167"/>
      <c r="D715" s="143" t="s">
        <v>1665</v>
      </c>
      <c r="E715" s="168" t="s">
        <v>1</v>
      </c>
      <c r="F715" s="169" t="s">
        <v>3221</v>
      </c>
      <c r="H715" s="170">
        <v>346.51400000000001</v>
      </c>
      <c r="I715" s="171"/>
      <c r="L715" s="167"/>
      <c r="M715" s="172"/>
      <c r="T715" s="173"/>
      <c r="AT715" s="168" t="s">
        <v>1665</v>
      </c>
      <c r="AU715" s="168" t="s">
        <v>89</v>
      </c>
      <c r="AV715" s="13" t="s">
        <v>89</v>
      </c>
      <c r="AW715" s="13" t="s">
        <v>36</v>
      </c>
      <c r="AX715" s="13" t="s">
        <v>87</v>
      </c>
      <c r="AY715" s="168" t="s">
        <v>248</v>
      </c>
    </row>
    <row r="716" spans="2:65" s="1" customFormat="1" ht="24.2" customHeight="1">
      <c r="B716" s="32"/>
      <c r="C716" s="130" t="s">
        <v>667</v>
      </c>
      <c r="D716" s="130" t="s">
        <v>249</v>
      </c>
      <c r="E716" s="131" t="s">
        <v>3222</v>
      </c>
      <c r="F716" s="132" t="s">
        <v>3223</v>
      </c>
      <c r="G716" s="133" t="s">
        <v>1662</v>
      </c>
      <c r="H716" s="134">
        <v>103.95399999999999</v>
      </c>
      <c r="I716" s="135"/>
      <c r="J716" s="136">
        <f>ROUND(I716*H716,2)</f>
        <v>0</v>
      </c>
      <c r="K716" s="132" t="s">
        <v>1663</v>
      </c>
      <c r="L716" s="32"/>
      <c r="M716" s="137" t="s">
        <v>1</v>
      </c>
      <c r="N716" s="138" t="s">
        <v>45</v>
      </c>
      <c r="P716" s="139">
        <f>O716*H716</f>
        <v>0</v>
      </c>
      <c r="Q716" s="139">
        <v>8.4470000000000003E-2</v>
      </c>
      <c r="R716" s="139">
        <f>Q716*H716</f>
        <v>8.7809943799999992</v>
      </c>
      <c r="S716" s="139">
        <v>0</v>
      </c>
      <c r="T716" s="140">
        <f>S716*H716</f>
        <v>0</v>
      </c>
      <c r="AR716" s="141" t="s">
        <v>264</v>
      </c>
      <c r="AT716" s="141" t="s">
        <v>249</v>
      </c>
      <c r="AU716" s="141" t="s">
        <v>89</v>
      </c>
      <c r="AY716" s="17" t="s">
        <v>248</v>
      </c>
      <c r="BE716" s="142">
        <f>IF(N716="základní",J716,0)</f>
        <v>0</v>
      </c>
      <c r="BF716" s="142">
        <f>IF(N716="snížená",J716,0)</f>
        <v>0</v>
      </c>
      <c r="BG716" s="142">
        <f>IF(N716="zákl. přenesená",J716,0)</f>
        <v>0</v>
      </c>
      <c r="BH716" s="142">
        <f>IF(N716="sníž. přenesená",J716,0)</f>
        <v>0</v>
      </c>
      <c r="BI716" s="142">
        <f>IF(N716="nulová",J716,0)</f>
        <v>0</v>
      </c>
      <c r="BJ716" s="17" t="s">
        <v>87</v>
      </c>
      <c r="BK716" s="142">
        <f>ROUND(I716*H716,2)</f>
        <v>0</v>
      </c>
      <c r="BL716" s="17" t="s">
        <v>264</v>
      </c>
      <c r="BM716" s="141" t="s">
        <v>3224</v>
      </c>
    </row>
    <row r="717" spans="2:65" s="1" customFormat="1" ht="19.5">
      <c r="B717" s="32"/>
      <c r="D717" s="143" t="s">
        <v>255</v>
      </c>
      <c r="F717" s="144" t="s">
        <v>3184</v>
      </c>
      <c r="I717" s="145"/>
      <c r="L717" s="32"/>
      <c r="M717" s="146"/>
      <c r="T717" s="56"/>
      <c r="AT717" s="17" t="s">
        <v>255</v>
      </c>
      <c r="AU717" s="17" t="s">
        <v>89</v>
      </c>
    </row>
    <row r="718" spans="2:65" s="12" customFormat="1">
      <c r="B718" s="161"/>
      <c r="D718" s="143" t="s">
        <v>1665</v>
      </c>
      <c r="E718" s="162" t="s">
        <v>1</v>
      </c>
      <c r="F718" s="163" t="s">
        <v>3185</v>
      </c>
      <c r="H718" s="162" t="s">
        <v>1</v>
      </c>
      <c r="I718" s="164"/>
      <c r="L718" s="161"/>
      <c r="M718" s="165"/>
      <c r="T718" s="166"/>
      <c r="AT718" s="162" t="s">
        <v>1665</v>
      </c>
      <c r="AU718" s="162" t="s">
        <v>89</v>
      </c>
      <c r="AV718" s="12" t="s">
        <v>87</v>
      </c>
      <c r="AW718" s="12" t="s">
        <v>36</v>
      </c>
      <c r="AX718" s="12" t="s">
        <v>80</v>
      </c>
      <c r="AY718" s="162" t="s">
        <v>248</v>
      </c>
    </row>
    <row r="719" spans="2:65" s="13" customFormat="1">
      <c r="B719" s="167"/>
      <c r="D719" s="143" t="s">
        <v>1665</v>
      </c>
      <c r="E719" s="168" t="s">
        <v>1</v>
      </c>
      <c r="F719" s="169" t="s">
        <v>3225</v>
      </c>
      <c r="H719" s="170">
        <v>103.95399999999999</v>
      </c>
      <c r="I719" s="171"/>
      <c r="L719" s="167"/>
      <c r="M719" s="172"/>
      <c r="T719" s="173"/>
      <c r="AT719" s="168" t="s">
        <v>1665</v>
      </c>
      <c r="AU719" s="168" t="s">
        <v>89</v>
      </c>
      <c r="AV719" s="13" t="s">
        <v>89</v>
      </c>
      <c r="AW719" s="13" t="s">
        <v>36</v>
      </c>
      <c r="AX719" s="13" t="s">
        <v>87</v>
      </c>
      <c r="AY719" s="168" t="s">
        <v>248</v>
      </c>
    </row>
    <row r="720" spans="2:65" s="1" customFormat="1" ht="24.2" customHeight="1">
      <c r="B720" s="32"/>
      <c r="C720" s="130" t="s">
        <v>671</v>
      </c>
      <c r="D720" s="130" t="s">
        <v>249</v>
      </c>
      <c r="E720" s="131" t="s">
        <v>3226</v>
      </c>
      <c r="F720" s="132" t="s">
        <v>3227</v>
      </c>
      <c r="G720" s="133" t="s">
        <v>1662</v>
      </c>
      <c r="H720" s="134">
        <v>346.51400000000001</v>
      </c>
      <c r="I720" s="135"/>
      <c r="J720" s="136">
        <f>ROUND(I720*H720,2)</f>
        <v>0</v>
      </c>
      <c r="K720" s="132" t="s">
        <v>1663</v>
      </c>
      <c r="L720" s="32"/>
      <c r="M720" s="137" t="s">
        <v>1</v>
      </c>
      <c r="N720" s="138" t="s">
        <v>45</v>
      </c>
      <c r="P720" s="139">
        <f>O720*H720</f>
        <v>0</v>
      </c>
      <c r="Q720" s="139">
        <v>2.1100000000000001E-2</v>
      </c>
      <c r="R720" s="139">
        <f>Q720*H720</f>
        <v>7.3114454000000002</v>
      </c>
      <c r="S720" s="139">
        <v>0</v>
      </c>
      <c r="T720" s="140">
        <f>S720*H720</f>
        <v>0</v>
      </c>
      <c r="AR720" s="141" t="s">
        <v>264</v>
      </c>
      <c r="AT720" s="141" t="s">
        <v>249</v>
      </c>
      <c r="AU720" s="141" t="s">
        <v>89</v>
      </c>
      <c r="AY720" s="17" t="s">
        <v>248</v>
      </c>
      <c r="BE720" s="142">
        <f>IF(N720="základní",J720,0)</f>
        <v>0</v>
      </c>
      <c r="BF720" s="142">
        <f>IF(N720="snížená",J720,0)</f>
        <v>0</v>
      </c>
      <c r="BG720" s="142">
        <f>IF(N720="zákl. přenesená",J720,0)</f>
        <v>0</v>
      </c>
      <c r="BH720" s="142">
        <f>IF(N720="sníž. přenesená",J720,0)</f>
        <v>0</v>
      </c>
      <c r="BI720" s="142">
        <f>IF(N720="nulová",J720,0)</f>
        <v>0</v>
      </c>
      <c r="BJ720" s="17" t="s">
        <v>87</v>
      </c>
      <c r="BK720" s="142">
        <f>ROUND(I720*H720,2)</f>
        <v>0</v>
      </c>
      <c r="BL720" s="17" t="s">
        <v>264</v>
      </c>
      <c r="BM720" s="141" t="s">
        <v>3228</v>
      </c>
    </row>
    <row r="721" spans="2:65" s="1" customFormat="1" ht="19.5">
      <c r="B721" s="32"/>
      <c r="D721" s="143" t="s">
        <v>255</v>
      </c>
      <c r="F721" s="144" t="s">
        <v>3184</v>
      </c>
      <c r="I721" s="145"/>
      <c r="L721" s="32"/>
      <c r="M721" s="146"/>
      <c r="T721" s="56"/>
      <c r="AT721" s="17" t="s">
        <v>255</v>
      </c>
      <c r="AU721" s="17" t="s">
        <v>89</v>
      </c>
    </row>
    <row r="722" spans="2:65" s="12" customFormat="1">
      <c r="B722" s="161"/>
      <c r="D722" s="143" t="s">
        <v>1665</v>
      </c>
      <c r="E722" s="162" t="s">
        <v>1</v>
      </c>
      <c r="F722" s="163" t="s">
        <v>3185</v>
      </c>
      <c r="H722" s="162" t="s">
        <v>1</v>
      </c>
      <c r="I722" s="164"/>
      <c r="L722" s="161"/>
      <c r="M722" s="165"/>
      <c r="T722" s="166"/>
      <c r="AT722" s="162" t="s">
        <v>1665</v>
      </c>
      <c r="AU722" s="162" t="s">
        <v>89</v>
      </c>
      <c r="AV722" s="12" t="s">
        <v>87</v>
      </c>
      <c r="AW722" s="12" t="s">
        <v>36</v>
      </c>
      <c r="AX722" s="12" t="s">
        <v>80</v>
      </c>
      <c r="AY722" s="162" t="s">
        <v>248</v>
      </c>
    </row>
    <row r="723" spans="2:65" s="13" customFormat="1">
      <c r="B723" s="167"/>
      <c r="D723" s="143" t="s">
        <v>1665</v>
      </c>
      <c r="E723" s="168" t="s">
        <v>1</v>
      </c>
      <c r="F723" s="169" t="s">
        <v>3229</v>
      </c>
      <c r="H723" s="170">
        <v>346.51400000000001</v>
      </c>
      <c r="I723" s="171"/>
      <c r="L723" s="167"/>
      <c r="M723" s="172"/>
      <c r="T723" s="173"/>
      <c r="AT723" s="168" t="s">
        <v>1665</v>
      </c>
      <c r="AU723" s="168" t="s">
        <v>89</v>
      </c>
      <c r="AV723" s="13" t="s">
        <v>89</v>
      </c>
      <c r="AW723" s="13" t="s">
        <v>36</v>
      </c>
      <c r="AX723" s="13" t="s">
        <v>87</v>
      </c>
      <c r="AY723" s="168" t="s">
        <v>248</v>
      </c>
    </row>
    <row r="724" spans="2:65" s="10" customFormat="1" ht="22.9" customHeight="1">
      <c r="B724" s="120"/>
      <c r="D724" s="121" t="s">
        <v>79</v>
      </c>
      <c r="E724" s="155" t="s">
        <v>711</v>
      </c>
      <c r="F724" s="155" t="s">
        <v>2056</v>
      </c>
      <c r="I724" s="123"/>
      <c r="J724" s="156">
        <f>BK724</f>
        <v>0</v>
      </c>
      <c r="L724" s="120"/>
      <c r="M724" s="125"/>
      <c r="P724" s="126">
        <f>P725</f>
        <v>0</v>
      </c>
      <c r="R724" s="126">
        <f>R725</f>
        <v>0</v>
      </c>
      <c r="T724" s="127">
        <f>T725</f>
        <v>0</v>
      </c>
      <c r="AR724" s="121" t="s">
        <v>87</v>
      </c>
      <c r="AT724" s="128" t="s">
        <v>79</v>
      </c>
      <c r="AU724" s="128" t="s">
        <v>87</v>
      </c>
      <c r="AY724" s="121" t="s">
        <v>248</v>
      </c>
      <c r="BK724" s="129">
        <f>BK725</f>
        <v>0</v>
      </c>
    </row>
    <row r="725" spans="2:65" s="1" customFormat="1" ht="24.2" customHeight="1">
      <c r="B725" s="32"/>
      <c r="C725" s="130" t="s">
        <v>675</v>
      </c>
      <c r="D725" s="130" t="s">
        <v>249</v>
      </c>
      <c r="E725" s="131" t="s">
        <v>2057</v>
      </c>
      <c r="F725" s="132" t="s">
        <v>2058</v>
      </c>
      <c r="G725" s="133" t="s">
        <v>1263</v>
      </c>
      <c r="H725" s="134">
        <v>199.18100000000001</v>
      </c>
      <c r="I725" s="135"/>
      <c r="J725" s="136">
        <f>ROUND(I725*H725,2)</f>
        <v>0</v>
      </c>
      <c r="K725" s="132" t="s">
        <v>1663</v>
      </c>
      <c r="L725" s="32"/>
      <c r="M725" s="137" t="s">
        <v>1</v>
      </c>
      <c r="N725" s="138" t="s">
        <v>45</v>
      </c>
      <c r="P725" s="139">
        <f>O725*H725</f>
        <v>0</v>
      </c>
      <c r="Q725" s="139">
        <v>0</v>
      </c>
      <c r="R725" s="139">
        <f>Q725*H725</f>
        <v>0</v>
      </c>
      <c r="S725" s="139">
        <v>0</v>
      </c>
      <c r="T725" s="140">
        <f>S725*H725</f>
        <v>0</v>
      </c>
      <c r="AR725" s="141" t="s">
        <v>264</v>
      </c>
      <c r="AT725" s="141" t="s">
        <v>249</v>
      </c>
      <c r="AU725" s="141" t="s">
        <v>89</v>
      </c>
      <c r="AY725" s="17" t="s">
        <v>248</v>
      </c>
      <c r="BE725" s="142">
        <f>IF(N725="základní",J725,0)</f>
        <v>0</v>
      </c>
      <c r="BF725" s="142">
        <f>IF(N725="snížená",J725,0)</f>
        <v>0</v>
      </c>
      <c r="BG725" s="142">
        <f>IF(N725="zákl. přenesená",J725,0)</f>
        <v>0</v>
      </c>
      <c r="BH725" s="142">
        <f>IF(N725="sníž. přenesená",J725,0)</f>
        <v>0</v>
      </c>
      <c r="BI725" s="142">
        <f>IF(N725="nulová",J725,0)</f>
        <v>0</v>
      </c>
      <c r="BJ725" s="17" t="s">
        <v>87</v>
      </c>
      <c r="BK725" s="142">
        <f>ROUND(I725*H725,2)</f>
        <v>0</v>
      </c>
      <c r="BL725" s="17" t="s">
        <v>264</v>
      </c>
      <c r="BM725" s="141" t="s">
        <v>3230</v>
      </c>
    </row>
    <row r="726" spans="2:65" s="10" customFormat="1" ht="22.9" customHeight="1">
      <c r="B726" s="120"/>
      <c r="D726" s="121" t="s">
        <v>79</v>
      </c>
      <c r="E726" s="155" t="s">
        <v>2060</v>
      </c>
      <c r="F726" s="155" t="s">
        <v>2061</v>
      </c>
      <c r="I726" s="123"/>
      <c r="J726" s="156">
        <f>BK726</f>
        <v>0</v>
      </c>
      <c r="L726" s="120"/>
      <c r="M726" s="125"/>
      <c r="P726" s="126">
        <f>SUM(P727:P759)</f>
        <v>0</v>
      </c>
      <c r="R726" s="126">
        <f>SUM(R727:R759)</f>
        <v>0</v>
      </c>
      <c r="T726" s="127">
        <f>SUM(T727:T759)</f>
        <v>0</v>
      </c>
      <c r="AR726" s="121" t="s">
        <v>87</v>
      </c>
      <c r="AT726" s="128" t="s">
        <v>79</v>
      </c>
      <c r="AU726" s="128" t="s">
        <v>87</v>
      </c>
      <c r="AY726" s="121" t="s">
        <v>248</v>
      </c>
      <c r="BK726" s="129">
        <f>SUM(BK727:BK759)</f>
        <v>0</v>
      </c>
    </row>
    <row r="727" spans="2:65" s="1" customFormat="1" ht="24.2" customHeight="1">
      <c r="B727" s="32"/>
      <c r="C727" s="130" t="s">
        <v>679</v>
      </c>
      <c r="D727" s="130" t="s">
        <v>249</v>
      </c>
      <c r="E727" s="131" t="s">
        <v>2062</v>
      </c>
      <c r="F727" s="132" t="s">
        <v>2063</v>
      </c>
      <c r="G727" s="133" t="s">
        <v>1263</v>
      </c>
      <c r="H727" s="134">
        <v>750.34299999999996</v>
      </c>
      <c r="I727" s="135"/>
      <c r="J727" s="136">
        <f>ROUND(I727*H727,2)</f>
        <v>0</v>
      </c>
      <c r="K727" s="132" t="s">
        <v>1663</v>
      </c>
      <c r="L727" s="32"/>
      <c r="M727" s="137" t="s">
        <v>1</v>
      </c>
      <c r="N727" s="138" t="s">
        <v>45</v>
      </c>
      <c r="P727" s="139">
        <f>O727*H727</f>
        <v>0</v>
      </c>
      <c r="Q727" s="139">
        <v>0</v>
      </c>
      <c r="R727" s="139">
        <f>Q727*H727</f>
        <v>0</v>
      </c>
      <c r="S727" s="139">
        <v>0</v>
      </c>
      <c r="T727" s="140">
        <f>S727*H727</f>
        <v>0</v>
      </c>
      <c r="AR727" s="141" t="s">
        <v>264</v>
      </c>
      <c r="AT727" s="141" t="s">
        <v>249</v>
      </c>
      <c r="AU727" s="141" t="s">
        <v>89</v>
      </c>
      <c r="AY727" s="17" t="s">
        <v>248</v>
      </c>
      <c r="BE727" s="142">
        <f>IF(N727="základní",J727,0)</f>
        <v>0</v>
      </c>
      <c r="BF727" s="142">
        <f>IF(N727="snížená",J727,0)</f>
        <v>0</v>
      </c>
      <c r="BG727" s="142">
        <f>IF(N727="zákl. přenesená",J727,0)</f>
        <v>0</v>
      </c>
      <c r="BH727" s="142">
        <f>IF(N727="sníž. přenesená",J727,0)</f>
        <v>0</v>
      </c>
      <c r="BI727" s="142">
        <f>IF(N727="nulová",J727,0)</f>
        <v>0</v>
      </c>
      <c r="BJ727" s="17" t="s">
        <v>87</v>
      </c>
      <c r="BK727" s="142">
        <f>ROUND(I727*H727,2)</f>
        <v>0</v>
      </c>
      <c r="BL727" s="17" t="s">
        <v>264</v>
      </c>
      <c r="BM727" s="141" t="s">
        <v>3231</v>
      </c>
    </row>
    <row r="728" spans="2:65" s="1" customFormat="1" ht="49.15" customHeight="1">
      <c r="B728" s="32"/>
      <c r="C728" s="130" t="s">
        <v>684</v>
      </c>
      <c r="D728" s="130" t="s">
        <v>249</v>
      </c>
      <c r="E728" s="131" t="s">
        <v>2065</v>
      </c>
      <c r="F728" s="132" t="s">
        <v>2066</v>
      </c>
      <c r="G728" s="133" t="s">
        <v>1263</v>
      </c>
      <c r="H728" s="134">
        <v>9.5009999999999994</v>
      </c>
      <c r="I728" s="135"/>
      <c r="J728" s="136">
        <f>ROUND(I728*H728,2)</f>
        <v>0</v>
      </c>
      <c r="K728" s="132" t="s">
        <v>1</v>
      </c>
      <c r="L728" s="32"/>
      <c r="M728" s="137" t="s">
        <v>1</v>
      </c>
      <c r="N728" s="138" t="s">
        <v>45</v>
      </c>
      <c r="P728" s="139">
        <f>O728*H728</f>
        <v>0</v>
      </c>
      <c r="Q728" s="139">
        <v>0</v>
      </c>
      <c r="R728" s="139">
        <f>Q728*H728</f>
        <v>0</v>
      </c>
      <c r="S728" s="139">
        <v>0</v>
      </c>
      <c r="T728" s="140">
        <f>S728*H728</f>
        <v>0</v>
      </c>
      <c r="AR728" s="141" t="s">
        <v>264</v>
      </c>
      <c r="AT728" s="141" t="s">
        <v>249</v>
      </c>
      <c r="AU728" s="141" t="s">
        <v>89</v>
      </c>
      <c r="AY728" s="17" t="s">
        <v>248</v>
      </c>
      <c r="BE728" s="142">
        <f>IF(N728="základní",J728,0)</f>
        <v>0</v>
      </c>
      <c r="BF728" s="142">
        <f>IF(N728="snížená",J728,0)</f>
        <v>0</v>
      </c>
      <c r="BG728" s="142">
        <f>IF(N728="zákl. přenesená",J728,0)</f>
        <v>0</v>
      </c>
      <c r="BH728" s="142">
        <f>IF(N728="sníž. přenesená",J728,0)</f>
        <v>0</v>
      </c>
      <c r="BI728" s="142">
        <f>IF(N728="nulová",J728,0)</f>
        <v>0</v>
      </c>
      <c r="BJ728" s="17" t="s">
        <v>87</v>
      </c>
      <c r="BK728" s="142">
        <f>ROUND(I728*H728,2)</f>
        <v>0</v>
      </c>
      <c r="BL728" s="17" t="s">
        <v>264</v>
      </c>
      <c r="BM728" s="141" t="s">
        <v>3232</v>
      </c>
    </row>
    <row r="729" spans="2:65" s="1" customFormat="1" ht="39">
      <c r="B729" s="32"/>
      <c r="D729" s="143" t="s">
        <v>255</v>
      </c>
      <c r="F729" s="144" t="s">
        <v>1693</v>
      </c>
      <c r="I729" s="145"/>
      <c r="L729" s="32"/>
      <c r="M729" s="146"/>
      <c r="T729" s="56"/>
      <c r="AT729" s="17" t="s">
        <v>255</v>
      </c>
      <c r="AU729" s="17" t="s">
        <v>89</v>
      </c>
    </row>
    <row r="730" spans="2:65" s="12" customFormat="1">
      <c r="B730" s="161"/>
      <c r="D730" s="143" t="s">
        <v>1665</v>
      </c>
      <c r="E730" s="162" t="s">
        <v>1</v>
      </c>
      <c r="F730" s="163" t="s">
        <v>2068</v>
      </c>
      <c r="H730" s="162" t="s">
        <v>1</v>
      </c>
      <c r="I730" s="164"/>
      <c r="L730" s="161"/>
      <c r="M730" s="165"/>
      <c r="T730" s="166"/>
      <c r="AT730" s="162" t="s">
        <v>1665</v>
      </c>
      <c r="AU730" s="162" t="s">
        <v>89</v>
      </c>
      <c r="AV730" s="12" t="s">
        <v>87</v>
      </c>
      <c r="AW730" s="12" t="s">
        <v>36</v>
      </c>
      <c r="AX730" s="12" t="s">
        <v>80</v>
      </c>
      <c r="AY730" s="162" t="s">
        <v>248</v>
      </c>
    </row>
    <row r="731" spans="2:65" s="13" customFormat="1">
      <c r="B731" s="167"/>
      <c r="D731" s="143" t="s">
        <v>1665</v>
      </c>
      <c r="E731" s="168" t="s">
        <v>1</v>
      </c>
      <c r="F731" s="169" t="s">
        <v>3233</v>
      </c>
      <c r="H731" s="170">
        <v>7.4180000000000001</v>
      </c>
      <c r="I731" s="171"/>
      <c r="L731" s="167"/>
      <c r="M731" s="172"/>
      <c r="T731" s="173"/>
      <c r="AT731" s="168" t="s">
        <v>1665</v>
      </c>
      <c r="AU731" s="168" t="s">
        <v>89</v>
      </c>
      <c r="AV731" s="13" t="s">
        <v>89</v>
      </c>
      <c r="AW731" s="13" t="s">
        <v>36</v>
      </c>
      <c r="AX731" s="13" t="s">
        <v>80</v>
      </c>
      <c r="AY731" s="168" t="s">
        <v>248</v>
      </c>
    </row>
    <row r="732" spans="2:65" s="13" customFormat="1">
      <c r="B732" s="167"/>
      <c r="D732" s="143" t="s">
        <v>1665</v>
      </c>
      <c r="E732" s="168" t="s">
        <v>1</v>
      </c>
      <c r="F732" s="169" t="s">
        <v>3234</v>
      </c>
      <c r="H732" s="170">
        <v>0.26500000000000001</v>
      </c>
      <c r="I732" s="171"/>
      <c r="L732" s="167"/>
      <c r="M732" s="172"/>
      <c r="T732" s="173"/>
      <c r="AT732" s="168" t="s">
        <v>1665</v>
      </c>
      <c r="AU732" s="168" t="s">
        <v>89</v>
      </c>
      <c r="AV732" s="13" t="s">
        <v>89</v>
      </c>
      <c r="AW732" s="13" t="s">
        <v>36</v>
      </c>
      <c r="AX732" s="13" t="s">
        <v>80</v>
      </c>
      <c r="AY732" s="168" t="s">
        <v>248</v>
      </c>
    </row>
    <row r="733" spans="2:65" s="13" customFormat="1">
      <c r="B733" s="167"/>
      <c r="D733" s="143" t="s">
        <v>1665</v>
      </c>
      <c r="E733" s="168" t="s">
        <v>1</v>
      </c>
      <c r="F733" s="169" t="s">
        <v>3235</v>
      </c>
      <c r="H733" s="170">
        <v>1.599</v>
      </c>
      <c r="I733" s="171"/>
      <c r="L733" s="167"/>
      <c r="M733" s="172"/>
      <c r="T733" s="173"/>
      <c r="AT733" s="168" t="s">
        <v>1665</v>
      </c>
      <c r="AU733" s="168" t="s">
        <v>89</v>
      </c>
      <c r="AV733" s="13" t="s">
        <v>89</v>
      </c>
      <c r="AW733" s="13" t="s">
        <v>36</v>
      </c>
      <c r="AX733" s="13" t="s">
        <v>80</v>
      </c>
      <c r="AY733" s="168" t="s">
        <v>248</v>
      </c>
    </row>
    <row r="734" spans="2:65" s="13" customFormat="1">
      <c r="B734" s="167"/>
      <c r="D734" s="143" t="s">
        <v>1665</v>
      </c>
      <c r="E734" s="168" t="s">
        <v>1</v>
      </c>
      <c r="F734" s="169" t="s">
        <v>3236</v>
      </c>
      <c r="H734" s="170">
        <v>0.219</v>
      </c>
      <c r="I734" s="171"/>
      <c r="L734" s="167"/>
      <c r="M734" s="172"/>
      <c r="T734" s="173"/>
      <c r="AT734" s="168" t="s">
        <v>1665</v>
      </c>
      <c r="AU734" s="168" t="s">
        <v>89</v>
      </c>
      <c r="AV734" s="13" t="s">
        <v>89</v>
      </c>
      <c r="AW734" s="13" t="s">
        <v>36</v>
      </c>
      <c r="AX734" s="13" t="s">
        <v>80</v>
      </c>
      <c r="AY734" s="168" t="s">
        <v>248</v>
      </c>
    </row>
    <row r="735" spans="2:65" s="14" customFormat="1">
      <c r="B735" s="174"/>
      <c r="D735" s="143" t="s">
        <v>1665</v>
      </c>
      <c r="E735" s="175" t="s">
        <v>1</v>
      </c>
      <c r="F735" s="176" t="s">
        <v>1668</v>
      </c>
      <c r="H735" s="177">
        <v>9.5009999999999994</v>
      </c>
      <c r="I735" s="178"/>
      <c r="L735" s="174"/>
      <c r="M735" s="179"/>
      <c r="T735" s="180"/>
      <c r="AT735" s="175" t="s">
        <v>1665</v>
      </c>
      <c r="AU735" s="175" t="s">
        <v>89</v>
      </c>
      <c r="AV735" s="14" t="s">
        <v>264</v>
      </c>
      <c r="AW735" s="14" t="s">
        <v>36</v>
      </c>
      <c r="AX735" s="14" t="s">
        <v>87</v>
      </c>
      <c r="AY735" s="175" t="s">
        <v>248</v>
      </c>
    </row>
    <row r="736" spans="2:65" s="1" customFormat="1" ht="49.15" customHeight="1">
      <c r="B736" s="32"/>
      <c r="C736" s="130" t="s">
        <v>688</v>
      </c>
      <c r="D736" s="130" t="s">
        <v>249</v>
      </c>
      <c r="E736" s="131" t="s">
        <v>2079</v>
      </c>
      <c r="F736" s="132" t="s">
        <v>2080</v>
      </c>
      <c r="G736" s="133" t="s">
        <v>1263</v>
      </c>
      <c r="H736" s="134">
        <v>445.15199999999999</v>
      </c>
      <c r="I736" s="135"/>
      <c r="J736" s="136">
        <f>ROUND(I736*H736,2)</f>
        <v>0</v>
      </c>
      <c r="K736" s="132" t="s">
        <v>1</v>
      </c>
      <c r="L736" s="32"/>
      <c r="M736" s="137" t="s">
        <v>1</v>
      </c>
      <c r="N736" s="138" t="s">
        <v>45</v>
      </c>
      <c r="P736" s="139">
        <f>O736*H736</f>
        <v>0</v>
      </c>
      <c r="Q736" s="139">
        <v>0</v>
      </c>
      <c r="R736" s="139">
        <f>Q736*H736</f>
        <v>0</v>
      </c>
      <c r="S736" s="139">
        <v>0</v>
      </c>
      <c r="T736" s="140">
        <f>S736*H736</f>
        <v>0</v>
      </c>
      <c r="AR736" s="141" t="s">
        <v>264</v>
      </c>
      <c r="AT736" s="141" t="s">
        <v>249</v>
      </c>
      <c r="AU736" s="141" t="s">
        <v>89</v>
      </c>
      <c r="AY736" s="17" t="s">
        <v>248</v>
      </c>
      <c r="BE736" s="142">
        <f>IF(N736="základní",J736,0)</f>
        <v>0</v>
      </c>
      <c r="BF736" s="142">
        <f>IF(N736="snížená",J736,0)</f>
        <v>0</v>
      </c>
      <c r="BG736" s="142">
        <f>IF(N736="zákl. přenesená",J736,0)</f>
        <v>0</v>
      </c>
      <c r="BH736" s="142">
        <f>IF(N736="sníž. přenesená",J736,0)</f>
        <v>0</v>
      </c>
      <c r="BI736" s="142">
        <f>IF(N736="nulová",J736,0)</f>
        <v>0</v>
      </c>
      <c r="BJ736" s="17" t="s">
        <v>87</v>
      </c>
      <c r="BK736" s="142">
        <f>ROUND(I736*H736,2)</f>
        <v>0</v>
      </c>
      <c r="BL736" s="17" t="s">
        <v>264</v>
      </c>
      <c r="BM736" s="141" t="s">
        <v>3237</v>
      </c>
    </row>
    <row r="737" spans="2:65" s="1" customFormat="1" ht="39">
      <c r="B737" s="32"/>
      <c r="D737" s="143" t="s">
        <v>255</v>
      </c>
      <c r="F737" s="144" t="s">
        <v>1693</v>
      </c>
      <c r="I737" s="145"/>
      <c r="L737" s="32"/>
      <c r="M737" s="146"/>
      <c r="T737" s="56"/>
      <c r="AT737" s="17" t="s">
        <v>255</v>
      </c>
      <c r="AU737" s="17" t="s">
        <v>89</v>
      </c>
    </row>
    <row r="738" spans="2:65" s="13" customFormat="1">
      <c r="B738" s="167"/>
      <c r="D738" s="143" t="s">
        <v>1665</v>
      </c>
      <c r="E738" s="168" t="s">
        <v>1</v>
      </c>
      <c r="F738" s="169" t="s">
        <v>3238</v>
      </c>
      <c r="H738" s="170">
        <v>423.89400000000001</v>
      </c>
      <c r="I738" s="171"/>
      <c r="L738" s="167"/>
      <c r="M738" s="172"/>
      <c r="T738" s="173"/>
      <c r="AT738" s="168" t="s">
        <v>1665</v>
      </c>
      <c r="AU738" s="168" t="s">
        <v>89</v>
      </c>
      <c r="AV738" s="13" t="s">
        <v>89</v>
      </c>
      <c r="AW738" s="13" t="s">
        <v>36</v>
      </c>
      <c r="AX738" s="13" t="s">
        <v>80</v>
      </c>
      <c r="AY738" s="168" t="s">
        <v>248</v>
      </c>
    </row>
    <row r="739" spans="2:65" s="13" customFormat="1">
      <c r="B739" s="167"/>
      <c r="D739" s="143" t="s">
        <v>1665</v>
      </c>
      <c r="E739" s="168" t="s">
        <v>1</v>
      </c>
      <c r="F739" s="169" t="s">
        <v>3239</v>
      </c>
      <c r="H739" s="170">
        <v>21.257999999999999</v>
      </c>
      <c r="I739" s="171"/>
      <c r="L739" s="167"/>
      <c r="M739" s="172"/>
      <c r="T739" s="173"/>
      <c r="AT739" s="168" t="s">
        <v>1665</v>
      </c>
      <c r="AU739" s="168" t="s">
        <v>89</v>
      </c>
      <c r="AV739" s="13" t="s">
        <v>89</v>
      </c>
      <c r="AW739" s="13" t="s">
        <v>36</v>
      </c>
      <c r="AX739" s="13" t="s">
        <v>80</v>
      </c>
      <c r="AY739" s="168" t="s">
        <v>248</v>
      </c>
    </row>
    <row r="740" spans="2:65" s="14" customFormat="1">
      <c r="B740" s="174"/>
      <c r="D740" s="143" t="s">
        <v>1665</v>
      </c>
      <c r="E740" s="175" t="s">
        <v>1</v>
      </c>
      <c r="F740" s="176" t="s">
        <v>1668</v>
      </c>
      <c r="H740" s="177">
        <v>445.15199999999999</v>
      </c>
      <c r="I740" s="178"/>
      <c r="L740" s="174"/>
      <c r="M740" s="179"/>
      <c r="T740" s="180"/>
      <c r="AT740" s="175" t="s">
        <v>1665</v>
      </c>
      <c r="AU740" s="175" t="s">
        <v>89</v>
      </c>
      <c r="AV740" s="14" t="s">
        <v>264</v>
      </c>
      <c r="AW740" s="14" t="s">
        <v>36</v>
      </c>
      <c r="AX740" s="14" t="s">
        <v>87</v>
      </c>
      <c r="AY740" s="175" t="s">
        <v>248</v>
      </c>
    </row>
    <row r="741" spans="2:65" s="1" customFormat="1" ht="49.15" customHeight="1">
      <c r="B741" s="32"/>
      <c r="C741" s="130" t="s">
        <v>693</v>
      </c>
      <c r="D741" s="130" t="s">
        <v>249</v>
      </c>
      <c r="E741" s="131" t="s">
        <v>2083</v>
      </c>
      <c r="F741" s="132" t="s">
        <v>2084</v>
      </c>
      <c r="G741" s="133" t="s">
        <v>1263</v>
      </c>
      <c r="H741" s="134">
        <v>238.77</v>
      </c>
      <c r="I741" s="135"/>
      <c r="J741" s="136">
        <f>ROUND(I741*H741,2)</f>
        <v>0</v>
      </c>
      <c r="K741" s="132" t="s">
        <v>1</v>
      </c>
      <c r="L741" s="32"/>
      <c r="M741" s="137" t="s">
        <v>1</v>
      </c>
      <c r="N741" s="138" t="s">
        <v>45</v>
      </c>
      <c r="P741" s="139">
        <f>O741*H741</f>
        <v>0</v>
      </c>
      <c r="Q741" s="139">
        <v>0</v>
      </c>
      <c r="R741" s="139">
        <f>Q741*H741</f>
        <v>0</v>
      </c>
      <c r="S741" s="139">
        <v>0</v>
      </c>
      <c r="T741" s="140">
        <f>S741*H741</f>
        <v>0</v>
      </c>
      <c r="AR741" s="141" t="s">
        <v>264</v>
      </c>
      <c r="AT741" s="141" t="s">
        <v>249</v>
      </c>
      <c r="AU741" s="141" t="s">
        <v>89</v>
      </c>
      <c r="AY741" s="17" t="s">
        <v>248</v>
      </c>
      <c r="BE741" s="142">
        <f>IF(N741="základní",J741,0)</f>
        <v>0</v>
      </c>
      <c r="BF741" s="142">
        <f>IF(N741="snížená",J741,0)</f>
        <v>0</v>
      </c>
      <c r="BG741" s="142">
        <f>IF(N741="zákl. přenesená",J741,0)</f>
        <v>0</v>
      </c>
      <c r="BH741" s="142">
        <f>IF(N741="sníž. přenesená",J741,0)</f>
        <v>0</v>
      </c>
      <c r="BI741" s="142">
        <f>IF(N741="nulová",J741,0)</f>
        <v>0</v>
      </c>
      <c r="BJ741" s="17" t="s">
        <v>87</v>
      </c>
      <c r="BK741" s="142">
        <f>ROUND(I741*H741,2)</f>
        <v>0</v>
      </c>
      <c r="BL741" s="17" t="s">
        <v>264</v>
      </c>
      <c r="BM741" s="141" t="s">
        <v>3240</v>
      </c>
    </row>
    <row r="742" spans="2:65" s="1" customFormat="1" ht="39">
      <c r="B742" s="32"/>
      <c r="D742" s="143" t="s">
        <v>255</v>
      </c>
      <c r="F742" s="144" t="s">
        <v>1693</v>
      </c>
      <c r="I742" s="145"/>
      <c r="L742" s="32"/>
      <c r="M742" s="146"/>
      <c r="T742" s="56"/>
      <c r="AT742" s="17" t="s">
        <v>255</v>
      </c>
      <c r="AU742" s="17" t="s">
        <v>89</v>
      </c>
    </row>
    <row r="743" spans="2:65" s="13" customFormat="1">
      <c r="B743" s="167"/>
      <c r="D743" s="143" t="s">
        <v>1665</v>
      </c>
      <c r="E743" s="168" t="s">
        <v>1</v>
      </c>
      <c r="F743" s="169" t="s">
        <v>3241</v>
      </c>
      <c r="H743" s="170">
        <v>219.71199999999999</v>
      </c>
      <c r="I743" s="171"/>
      <c r="L743" s="167"/>
      <c r="M743" s="172"/>
      <c r="T743" s="173"/>
      <c r="AT743" s="168" t="s">
        <v>1665</v>
      </c>
      <c r="AU743" s="168" t="s">
        <v>89</v>
      </c>
      <c r="AV743" s="13" t="s">
        <v>89</v>
      </c>
      <c r="AW743" s="13" t="s">
        <v>36</v>
      </c>
      <c r="AX743" s="13" t="s">
        <v>80</v>
      </c>
      <c r="AY743" s="168" t="s">
        <v>248</v>
      </c>
    </row>
    <row r="744" spans="2:65" s="13" customFormat="1">
      <c r="B744" s="167"/>
      <c r="D744" s="143" t="s">
        <v>1665</v>
      </c>
      <c r="E744" s="168" t="s">
        <v>1</v>
      </c>
      <c r="F744" s="169" t="s">
        <v>3242</v>
      </c>
      <c r="H744" s="170">
        <v>19.058</v>
      </c>
      <c r="I744" s="171"/>
      <c r="L744" s="167"/>
      <c r="M744" s="172"/>
      <c r="T744" s="173"/>
      <c r="AT744" s="168" t="s">
        <v>1665</v>
      </c>
      <c r="AU744" s="168" t="s">
        <v>89</v>
      </c>
      <c r="AV744" s="13" t="s">
        <v>89</v>
      </c>
      <c r="AW744" s="13" t="s">
        <v>36</v>
      </c>
      <c r="AX744" s="13" t="s">
        <v>80</v>
      </c>
      <c r="AY744" s="168" t="s">
        <v>248</v>
      </c>
    </row>
    <row r="745" spans="2:65" s="14" customFormat="1">
      <c r="B745" s="174"/>
      <c r="D745" s="143" t="s">
        <v>1665</v>
      </c>
      <c r="E745" s="175" t="s">
        <v>1</v>
      </c>
      <c r="F745" s="176" t="s">
        <v>1668</v>
      </c>
      <c r="H745" s="177">
        <v>238.76999999999998</v>
      </c>
      <c r="I745" s="178"/>
      <c r="L745" s="174"/>
      <c r="M745" s="179"/>
      <c r="T745" s="180"/>
      <c r="AT745" s="175" t="s">
        <v>1665</v>
      </c>
      <c r="AU745" s="175" t="s">
        <v>89</v>
      </c>
      <c r="AV745" s="14" t="s">
        <v>264</v>
      </c>
      <c r="AW745" s="14" t="s">
        <v>36</v>
      </c>
      <c r="AX745" s="14" t="s">
        <v>87</v>
      </c>
      <c r="AY745" s="175" t="s">
        <v>248</v>
      </c>
    </row>
    <row r="746" spans="2:65" s="1" customFormat="1" ht="49.15" customHeight="1">
      <c r="B746" s="32"/>
      <c r="C746" s="130" t="s">
        <v>697</v>
      </c>
      <c r="D746" s="130" t="s">
        <v>249</v>
      </c>
      <c r="E746" s="131" t="s">
        <v>2087</v>
      </c>
      <c r="F746" s="132" t="s">
        <v>2088</v>
      </c>
      <c r="G746" s="133" t="s">
        <v>1263</v>
      </c>
      <c r="H746" s="134">
        <v>2.3439999999999999</v>
      </c>
      <c r="I746" s="135"/>
      <c r="J746" s="136">
        <f>ROUND(I746*H746,2)</f>
        <v>0</v>
      </c>
      <c r="K746" s="132" t="s">
        <v>1</v>
      </c>
      <c r="L746" s="32"/>
      <c r="M746" s="137" t="s">
        <v>1</v>
      </c>
      <c r="N746" s="138" t="s">
        <v>45</v>
      </c>
      <c r="P746" s="139">
        <f>O746*H746</f>
        <v>0</v>
      </c>
      <c r="Q746" s="139">
        <v>0</v>
      </c>
      <c r="R746" s="139">
        <f>Q746*H746</f>
        <v>0</v>
      </c>
      <c r="S746" s="139">
        <v>0</v>
      </c>
      <c r="T746" s="140">
        <f>S746*H746</f>
        <v>0</v>
      </c>
      <c r="AR746" s="141" t="s">
        <v>264</v>
      </c>
      <c r="AT746" s="141" t="s">
        <v>249</v>
      </c>
      <c r="AU746" s="141" t="s">
        <v>89</v>
      </c>
      <c r="AY746" s="17" t="s">
        <v>248</v>
      </c>
      <c r="BE746" s="142">
        <f>IF(N746="základní",J746,0)</f>
        <v>0</v>
      </c>
      <c r="BF746" s="142">
        <f>IF(N746="snížená",J746,0)</f>
        <v>0</v>
      </c>
      <c r="BG746" s="142">
        <f>IF(N746="zákl. přenesená",J746,0)</f>
        <v>0</v>
      </c>
      <c r="BH746" s="142">
        <f>IF(N746="sníž. přenesená",J746,0)</f>
        <v>0</v>
      </c>
      <c r="BI746" s="142">
        <f>IF(N746="nulová",J746,0)</f>
        <v>0</v>
      </c>
      <c r="BJ746" s="17" t="s">
        <v>87</v>
      </c>
      <c r="BK746" s="142">
        <f>ROUND(I746*H746,2)</f>
        <v>0</v>
      </c>
      <c r="BL746" s="17" t="s">
        <v>264</v>
      </c>
      <c r="BM746" s="141" t="s">
        <v>3243</v>
      </c>
    </row>
    <row r="747" spans="2:65" s="1" customFormat="1" ht="39">
      <c r="B747" s="32"/>
      <c r="D747" s="143" t="s">
        <v>255</v>
      </c>
      <c r="F747" s="144" t="s">
        <v>1693</v>
      </c>
      <c r="I747" s="145"/>
      <c r="L747" s="32"/>
      <c r="M747" s="146"/>
      <c r="T747" s="56"/>
      <c r="AT747" s="17" t="s">
        <v>255</v>
      </c>
      <c r="AU747" s="17" t="s">
        <v>89</v>
      </c>
    </row>
    <row r="748" spans="2:65" s="13" customFormat="1">
      <c r="B748" s="167"/>
      <c r="D748" s="143" t="s">
        <v>1665</v>
      </c>
      <c r="E748" s="168" t="s">
        <v>1</v>
      </c>
      <c r="F748" s="169" t="s">
        <v>3244</v>
      </c>
      <c r="H748" s="170">
        <v>2.3439999999999999</v>
      </c>
      <c r="I748" s="171"/>
      <c r="L748" s="167"/>
      <c r="M748" s="172"/>
      <c r="T748" s="173"/>
      <c r="AT748" s="168" t="s">
        <v>1665</v>
      </c>
      <c r="AU748" s="168" t="s">
        <v>89</v>
      </c>
      <c r="AV748" s="13" t="s">
        <v>89</v>
      </c>
      <c r="AW748" s="13" t="s">
        <v>36</v>
      </c>
      <c r="AX748" s="13" t="s">
        <v>80</v>
      </c>
      <c r="AY748" s="168" t="s">
        <v>248</v>
      </c>
    </row>
    <row r="749" spans="2:65" s="14" customFormat="1">
      <c r="B749" s="174"/>
      <c r="D749" s="143" t="s">
        <v>1665</v>
      </c>
      <c r="E749" s="175" t="s">
        <v>1</v>
      </c>
      <c r="F749" s="176" t="s">
        <v>1668</v>
      </c>
      <c r="H749" s="177">
        <v>2.3439999999999999</v>
      </c>
      <c r="I749" s="178"/>
      <c r="L749" s="174"/>
      <c r="M749" s="179"/>
      <c r="T749" s="180"/>
      <c r="AT749" s="175" t="s">
        <v>1665</v>
      </c>
      <c r="AU749" s="175" t="s">
        <v>89</v>
      </c>
      <c r="AV749" s="14" t="s">
        <v>264</v>
      </c>
      <c r="AW749" s="14" t="s">
        <v>36</v>
      </c>
      <c r="AX749" s="14" t="s">
        <v>87</v>
      </c>
      <c r="AY749" s="175" t="s">
        <v>248</v>
      </c>
    </row>
    <row r="750" spans="2:65" s="1" customFormat="1" ht="49.15" customHeight="1">
      <c r="B750" s="32"/>
      <c r="C750" s="130" t="s">
        <v>701</v>
      </c>
      <c r="D750" s="130" t="s">
        <v>249</v>
      </c>
      <c r="E750" s="131" t="s">
        <v>3245</v>
      </c>
      <c r="F750" s="132" t="s">
        <v>3246</v>
      </c>
      <c r="G750" s="133" t="s">
        <v>1263</v>
      </c>
      <c r="H750" s="134">
        <v>6.4960000000000004</v>
      </c>
      <c r="I750" s="135"/>
      <c r="J750" s="136">
        <f>ROUND(I750*H750,2)</f>
        <v>0</v>
      </c>
      <c r="K750" s="132" t="s">
        <v>1</v>
      </c>
      <c r="L750" s="32"/>
      <c r="M750" s="137" t="s">
        <v>1</v>
      </c>
      <c r="N750" s="138" t="s">
        <v>45</v>
      </c>
      <c r="P750" s="139">
        <f>O750*H750</f>
        <v>0</v>
      </c>
      <c r="Q750" s="139">
        <v>0</v>
      </c>
      <c r="R750" s="139">
        <f>Q750*H750</f>
        <v>0</v>
      </c>
      <c r="S750" s="139">
        <v>0</v>
      </c>
      <c r="T750" s="140">
        <f>S750*H750</f>
        <v>0</v>
      </c>
      <c r="AR750" s="141" t="s">
        <v>264</v>
      </c>
      <c r="AT750" s="141" t="s">
        <v>249</v>
      </c>
      <c r="AU750" s="141" t="s">
        <v>89</v>
      </c>
      <c r="AY750" s="17" t="s">
        <v>248</v>
      </c>
      <c r="BE750" s="142">
        <f>IF(N750="základní",J750,0)</f>
        <v>0</v>
      </c>
      <c r="BF750" s="142">
        <f>IF(N750="snížená",J750,0)</f>
        <v>0</v>
      </c>
      <c r="BG750" s="142">
        <f>IF(N750="zákl. přenesená",J750,0)</f>
        <v>0</v>
      </c>
      <c r="BH750" s="142">
        <f>IF(N750="sníž. přenesená",J750,0)</f>
        <v>0</v>
      </c>
      <c r="BI750" s="142">
        <f>IF(N750="nulová",J750,0)</f>
        <v>0</v>
      </c>
      <c r="BJ750" s="17" t="s">
        <v>87</v>
      </c>
      <c r="BK750" s="142">
        <f>ROUND(I750*H750,2)</f>
        <v>0</v>
      </c>
      <c r="BL750" s="17" t="s">
        <v>264</v>
      </c>
      <c r="BM750" s="141" t="s">
        <v>3247</v>
      </c>
    </row>
    <row r="751" spans="2:65" s="1" customFormat="1" ht="39">
      <c r="B751" s="32"/>
      <c r="D751" s="143" t="s">
        <v>255</v>
      </c>
      <c r="F751" s="144" t="s">
        <v>1693</v>
      </c>
      <c r="I751" s="145"/>
      <c r="L751" s="32"/>
      <c r="M751" s="146"/>
      <c r="T751" s="56"/>
      <c r="AT751" s="17" t="s">
        <v>255</v>
      </c>
      <c r="AU751" s="17" t="s">
        <v>89</v>
      </c>
    </row>
    <row r="752" spans="2:65" s="13" customFormat="1">
      <c r="B752" s="167"/>
      <c r="D752" s="143" t="s">
        <v>1665</v>
      </c>
      <c r="E752" s="168" t="s">
        <v>1</v>
      </c>
      <c r="F752" s="169" t="s">
        <v>3248</v>
      </c>
      <c r="H752" s="170">
        <v>6.4960000000000004</v>
      </c>
      <c r="I752" s="171"/>
      <c r="L752" s="167"/>
      <c r="M752" s="172"/>
      <c r="T752" s="173"/>
      <c r="AT752" s="168" t="s">
        <v>1665</v>
      </c>
      <c r="AU752" s="168" t="s">
        <v>89</v>
      </c>
      <c r="AV752" s="13" t="s">
        <v>89</v>
      </c>
      <c r="AW752" s="13" t="s">
        <v>36</v>
      </c>
      <c r="AX752" s="13" t="s">
        <v>80</v>
      </c>
      <c r="AY752" s="168" t="s">
        <v>248</v>
      </c>
    </row>
    <row r="753" spans="2:65" s="14" customFormat="1">
      <c r="B753" s="174"/>
      <c r="D753" s="143" t="s">
        <v>1665</v>
      </c>
      <c r="E753" s="175" t="s">
        <v>1</v>
      </c>
      <c r="F753" s="176" t="s">
        <v>1668</v>
      </c>
      <c r="H753" s="177">
        <v>6.4960000000000004</v>
      </c>
      <c r="I753" s="178"/>
      <c r="L753" s="174"/>
      <c r="M753" s="179"/>
      <c r="T753" s="180"/>
      <c r="AT753" s="175" t="s">
        <v>1665</v>
      </c>
      <c r="AU753" s="175" t="s">
        <v>89</v>
      </c>
      <c r="AV753" s="14" t="s">
        <v>264</v>
      </c>
      <c r="AW753" s="14" t="s">
        <v>36</v>
      </c>
      <c r="AX753" s="14" t="s">
        <v>87</v>
      </c>
      <c r="AY753" s="175" t="s">
        <v>248</v>
      </c>
    </row>
    <row r="754" spans="2:65" s="1" customFormat="1" ht="49.15" customHeight="1">
      <c r="B754" s="32"/>
      <c r="C754" s="130" t="s">
        <v>706</v>
      </c>
      <c r="D754" s="130" t="s">
        <v>249</v>
      </c>
      <c r="E754" s="131" t="s">
        <v>3249</v>
      </c>
      <c r="F754" s="132" t="s">
        <v>3250</v>
      </c>
      <c r="G754" s="133" t="s">
        <v>1263</v>
      </c>
      <c r="H754" s="134">
        <v>2.9159999999999999</v>
      </c>
      <c r="I754" s="135"/>
      <c r="J754" s="136">
        <f>ROUND(I754*H754,2)</f>
        <v>0</v>
      </c>
      <c r="K754" s="132" t="s">
        <v>1</v>
      </c>
      <c r="L754" s="32"/>
      <c r="M754" s="137" t="s">
        <v>1</v>
      </c>
      <c r="N754" s="138" t="s">
        <v>45</v>
      </c>
      <c r="P754" s="139">
        <f>O754*H754</f>
        <v>0</v>
      </c>
      <c r="Q754" s="139">
        <v>0</v>
      </c>
      <c r="R754" s="139">
        <f>Q754*H754</f>
        <v>0</v>
      </c>
      <c r="S754" s="139">
        <v>0</v>
      </c>
      <c r="T754" s="140">
        <f>S754*H754</f>
        <v>0</v>
      </c>
      <c r="AR754" s="141" t="s">
        <v>264</v>
      </c>
      <c r="AT754" s="141" t="s">
        <v>249</v>
      </c>
      <c r="AU754" s="141" t="s">
        <v>89</v>
      </c>
      <c r="AY754" s="17" t="s">
        <v>248</v>
      </c>
      <c r="BE754" s="142">
        <f>IF(N754="základní",J754,0)</f>
        <v>0</v>
      </c>
      <c r="BF754" s="142">
        <f>IF(N754="snížená",J754,0)</f>
        <v>0</v>
      </c>
      <c r="BG754" s="142">
        <f>IF(N754="zákl. přenesená",J754,0)</f>
        <v>0</v>
      </c>
      <c r="BH754" s="142">
        <f>IF(N754="sníž. přenesená",J754,0)</f>
        <v>0</v>
      </c>
      <c r="BI754" s="142">
        <f>IF(N754="nulová",J754,0)</f>
        <v>0</v>
      </c>
      <c r="BJ754" s="17" t="s">
        <v>87</v>
      </c>
      <c r="BK754" s="142">
        <f>ROUND(I754*H754,2)</f>
        <v>0</v>
      </c>
      <c r="BL754" s="17" t="s">
        <v>264</v>
      </c>
      <c r="BM754" s="141" t="s">
        <v>3251</v>
      </c>
    </row>
    <row r="755" spans="2:65" s="1" customFormat="1" ht="39">
      <c r="B755" s="32"/>
      <c r="D755" s="143" t="s">
        <v>255</v>
      </c>
      <c r="F755" s="144" t="s">
        <v>1693</v>
      </c>
      <c r="I755" s="145"/>
      <c r="L755" s="32"/>
      <c r="M755" s="146"/>
      <c r="T755" s="56"/>
      <c r="AT755" s="17" t="s">
        <v>255</v>
      </c>
      <c r="AU755" s="17" t="s">
        <v>89</v>
      </c>
    </row>
    <row r="756" spans="2:65" s="13" customFormat="1">
      <c r="B756" s="167"/>
      <c r="D756" s="143" t="s">
        <v>1665</v>
      </c>
      <c r="E756" s="168" t="s">
        <v>1</v>
      </c>
      <c r="F756" s="169" t="s">
        <v>3252</v>
      </c>
      <c r="H756" s="170">
        <v>2.9159999999999999</v>
      </c>
      <c r="I756" s="171"/>
      <c r="L756" s="167"/>
      <c r="M756" s="172"/>
      <c r="T756" s="173"/>
      <c r="AT756" s="168" t="s">
        <v>1665</v>
      </c>
      <c r="AU756" s="168" t="s">
        <v>89</v>
      </c>
      <c r="AV756" s="13" t="s">
        <v>89</v>
      </c>
      <c r="AW756" s="13" t="s">
        <v>36</v>
      </c>
      <c r="AX756" s="13" t="s">
        <v>87</v>
      </c>
      <c r="AY756" s="168" t="s">
        <v>248</v>
      </c>
    </row>
    <row r="757" spans="2:65" s="1" customFormat="1" ht="55.5" customHeight="1">
      <c r="B757" s="32"/>
      <c r="C757" s="130" t="s">
        <v>711</v>
      </c>
      <c r="D757" s="130" t="s">
        <v>249</v>
      </c>
      <c r="E757" s="131" t="s">
        <v>3253</v>
      </c>
      <c r="F757" s="132" t="s">
        <v>3254</v>
      </c>
      <c r="G757" s="133" t="s">
        <v>1263</v>
      </c>
      <c r="H757" s="134">
        <v>45.046999999999997</v>
      </c>
      <c r="I757" s="135"/>
      <c r="J757" s="136">
        <f>ROUND(I757*H757,2)</f>
        <v>0</v>
      </c>
      <c r="K757" s="132" t="s">
        <v>1</v>
      </c>
      <c r="L757" s="32"/>
      <c r="M757" s="137" t="s">
        <v>1</v>
      </c>
      <c r="N757" s="138" t="s">
        <v>45</v>
      </c>
      <c r="P757" s="139">
        <f>O757*H757</f>
        <v>0</v>
      </c>
      <c r="Q757" s="139">
        <v>0</v>
      </c>
      <c r="R757" s="139">
        <f>Q757*H757</f>
        <v>0</v>
      </c>
      <c r="S757" s="139">
        <v>0</v>
      </c>
      <c r="T757" s="140">
        <f>S757*H757</f>
        <v>0</v>
      </c>
      <c r="AR757" s="141" t="s">
        <v>264</v>
      </c>
      <c r="AT757" s="141" t="s">
        <v>249</v>
      </c>
      <c r="AU757" s="141" t="s">
        <v>89</v>
      </c>
      <c r="AY757" s="17" t="s">
        <v>248</v>
      </c>
      <c r="BE757" s="142">
        <f>IF(N757="základní",J757,0)</f>
        <v>0</v>
      </c>
      <c r="BF757" s="142">
        <f>IF(N757="snížená",J757,0)</f>
        <v>0</v>
      </c>
      <c r="BG757" s="142">
        <f>IF(N757="zákl. přenesená",J757,0)</f>
        <v>0</v>
      </c>
      <c r="BH757" s="142">
        <f>IF(N757="sníž. přenesená",J757,0)</f>
        <v>0</v>
      </c>
      <c r="BI757" s="142">
        <f>IF(N757="nulová",J757,0)</f>
        <v>0</v>
      </c>
      <c r="BJ757" s="17" t="s">
        <v>87</v>
      </c>
      <c r="BK757" s="142">
        <f>ROUND(I757*H757,2)</f>
        <v>0</v>
      </c>
      <c r="BL757" s="17" t="s">
        <v>264</v>
      </c>
      <c r="BM757" s="141" t="s">
        <v>3255</v>
      </c>
    </row>
    <row r="758" spans="2:65" s="1" customFormat="1" ht="39">
      <c r="B758" s="32"/>
      <c r="D758" s="143" t="s">
        <v>255</v>
      </c>
      <c r="F758" s="144" t="s">
        <v>1693</v>
      </c>
      <c r="I758" s="145"/>
      <c r="L758" s="32"/>
      <c r="M758" s="146"/>
      <c r="T758" s="56"/>
      <c r="AT758" s="17" t="s">
        <v>255</v>
      </c>
      <c r="AU758" s="17" t="s">
        <v>89</v>
      </c>
    </row>
    <row r="759" spans="2:65" s="13" customFormat="1">
      <c r="B759" s="167"/>
      <c r="D759" s="143" t="s">
        <v>1665</v>
      </c>
      <c r="E759" s="168" t="s">
        <v>1</v>
      </c>
      <c r="F759" s="169" t="s">
        <v>3256</v>
      </c>
      <c r="H759" s="170">
        <v>45.046999999999997</v>
      </c>
      <c r="I759" s="171"/>
      <c r="L759" s="167"/>
      <c r="M759" s="172"/>
      <c r="T759" s="173"/>
      <c r="AT759" s="168" t="s">
        <v>1665</v>
      </c>
      <c r="AU759" s="168" t="s">
        <v>89</v>
      </c>
      <c r="AV759" s="13" t="s">
        <v>89</v>
      </c>
      <c r="AW759" s="13" t="s">
        <v>36</v>
      </c>
      <c r="AX759" s="13" t="s">
        <v>87</v>
      </c>
      <c r="AY759" s="168" t="s">
        <v>248</v>
      </c>
    </row>
    <row r="760" spans="2:65" s="10" customFormat="1" ht="25.9" customHeight="1">
      <c r="B760" s="120"/>
      <c r="D760" s="121" t="s">
        <v>79</v>
      </c>
      <c r="E760" s="122" t="s">
        <v>2091</v>
      </c>
      <c r="F760" s="122" t="s">
        <v>2092</v>
      </c>
      <c r="I760" s="123"/>
      <c r="J760" s="124">
        <f>BK760</f>
        <v>0</v>
      </c>
      <c r="L760" s="120"/>
      <c r="M760" s="125"/>
      <c r="P760" s="126">
        <f>P761+P788+P810+P835+P867+P900+P929+P959</f>
        <v>0</v>
      </c>
      <c r="R760" s="126">
        <f>R761+R788+R810+R835+R867+R900+R929+R959</f>
        <v>5.5316007999999997</v>
      </c>
      <c r="T760" s="127">
        <f>T761+T788+T810+T835+T867+T900+T929+T959</f>
        <v>0</v>
      </c>
      <c r="AR760" s="121" t="s">
        <v>89</v>
      </c>
      <c r="AT760" s="128" t="s">
        <v>79</v>
      </c>
      <c r="AU760" s="128" t="s">
        <v>80</v>
      </c>
      <c r="AY760" s="121" t="s">
        <v>248</v>
      </c>
      <c r="BK760" s="129">
        <f>BK761+BK788+BK810+BK835+BK867+BK900+BK929+BK959</f>
        <v>0</v>
      </c>
    </row>
    <row r="761" spans="2:65" s="10" customFormat="1" ht="22.9" customHeight="1">
      <c r="B761" s="120"/>
      <c r="D761" s="121" t="s">
        <v>79</v>
      </c>
      <c r="E761" s="155" t="s">
        <v>2093</v>
      </c>
      <c r="F761" s="155" t="s">
        <v>2094</v>
      </c>
      <c r="I761" s="123"/>
      <c r="J761" s="156">
        <f>BK761</f>
        <v>0</v>
      </c>
      <c r="L761" s="120"/>
      <c r="M761" s="125"/>
      <c r="P761" s="126">
        <f>SUM(P762:P787)</f>
        <v>0</v>
      </c>
      <c r="R761" s="126">
        <f>SUM(R762:R787)</f>
        <v>0.32815900000000003</v>
      </c>
      <c r="T761" s="127">
        <f>SUM(T762:T787)</f>
        <v>0</v>
      </c>
      <c r="AR761" s="121" t="s">
        <v>89</v>
      </c>
      <c r="AT761" s="128" t="s">
        <v>79</v>
      </c>
      <c r="AU761" s="128" t="s">
        <v>87</v>
      </c>
      <c r="AY761" s="121" t="s">
        <v>248</v>
      </c>
      <c r="BK761" s="129">
        <f>SUM(BK762:BK787)</f>
        <v>0</v>
      </c>
    </row>
    <row r="762" spans="2:65" s="1" customFormat="1" ht="24.2" customHeight="1">
      <c r="B762" s="32"/>
      <c r="C762" s="130" t="s">
        <v>715</v>
      </c>
      <c r="D762" s="130" t="s">
        <v>249</v>
      </c>
      <c r="E762" s="131" t="s">
        <v>3257</v>
      </c>
      <c r="F762" s="132" t="s">
        <v>3258</v>
      </c>
      <c r="G762" s="133" t="s">
        <v>1662</v>
      </c>
      <c r="H762" s="134">
        <v>21.28</v>
      </c>
      <c r="I762" s="135"/>
      <c r="J762" s="136">
        <f>ROUND(I762*H762,2)</f>
        <v>0</v>
      </c>
      <c r="K762" s="132" t="s">
        <v>1663</v>
      </c>
      <c r="L762" s="32"/>
      <c r="M762" s="137" t="s">
        <v>1</v>
      </c>
      <c r="N762" s="138" t="s">
        <v>45</v>
      </c>
      <c r="P762" s="139">
        <f>O762*H762</f>
        <v>0</v>
      </c>
      <c r="Q762" s="139">
        <v>0</v>
      </c>
      <c r="R762" s="139">
        <f>Q762*H762</f>
        <v>0</v>
      </c>
      <c r="S762" s="139">
        <v>0</v>
      </c>
      <c r="T762" s="140">
        <f>S762*H762</f>
        <v>0</v>
      </c>
      <c r="AR762" s="141" t="s">
        <v>359</v>
      </c>
      <c r="AT762" s="141" t="s">
        <v>249</v>
      </c>
      <c r="AU762" s="141" t="s">
        <v>89</v>
      </c>
      <c r="AY762" s="17" t="s">
        <v>248</v>
      </c>
      <c r="BE762" s="142">
        <f>IF(N762="základní",J762,0)</f>
        <v>0</v>
      </c>
      <c r="BF762" s="142">
        <f>IF(N762="snížená",J762,0)</f>
        <v>0</v>
      </c>
      <c r="BG762" s="142">
        <f>IF(N762="zákl. přenesená",J762,0)</f>
        <v>0</v>
      </c>
      <c r="BH762" s="142">
        <f>IF(N762="sníž. přenesená",J762,0)</f>
        <v>0</v>
      </c>
      <c r="BI762" s="142">
        <f>IF(N762="nulová",J762,0)</f>
        <v>0</v>
      </c>
      <c r="BJ762" s="17" t="s">
        <v>87</v>
      </c>
      <c r="BK762" s="142">
        <f>ROUND(I762*H762,2)</f>
        <v>0</v>
      </c>
      <c r="BL762" s="17" t="s">
        <v>359</v>
      </c>
      <c r="BM762" s="141" t="s">
        <v>3259</v>
      </c>
    </row>
    <row r="763" spans="2:65" s="12" customFormat="1">
      <c r="B763" s="161"/>
      <c r="D763" s="143" t="s">
        <v>1665</v>
      </c>
      <c r="E763" s="162" t="s">
        <v>1</v>
      </c>
      <c r="F763" s="163" t="s">
        <v>2864</v>
      </c>
      <c r="H763" s="162" t="s">
        <v>1</v>
      </c>
      <c r="I763" s="164"/>
      <c r="L763" s="161"/>
      <c r="M763" s="165"/>
      <c r="T763" s="166"/>
      <c r="AT763" s="162" t="s">
        <v>1665</v>
      </c>
      <c r="AU763" s="162" t="s">
        <v>89</v>
      </c>
      <c r="AV763" s="12" t="s">
        <v>87</v>
      </c>
      <c r="AW763" s="12" t="s">
        <v>36</v>
      </c>
      <c r="AX763" s="12" t="s">
        <v>80</v>
      </c>
      <c r="AY763" s="162" t="s">
        <v>248</v>
      </c>
    </row>
    <row r="764" spans="2:65" s="12" customFormat="1">
      <c r="B764" s="161"/>
      <c r="D764" s="143" t="s">
        <v>1665</v>
      </c>
      <c r="E764" s="162" t="s">
        <v>1</v>
      </c>
      <c r="F764" s="163" t="s">
        <v>3260</v>
      </c>
      <c r="H764" s="162" t="s">
        <v>1</v>
      </c>
      <c r="I764" s="164"/>
      <c r="L764" s="161"/>
      <c r="M764" s="165"/>
      <c r="T764" s="166"/>
      <c r="AT764" s="162" t="s">
        <v>1665</v>
      </c>
      <c r="AU764" s="162" t="s">
        <v>89</v>
      </c>
      <c r="AV764" s="12" t="s">
        <v>87</v>
      </c>
      <c r="AW764" s="12" t="s">
        <v>36</v>
      </c>
      <c r="AX764" s="12" t="s">
        <v>80</v>
      </c>
      <c r="AY764" s="162" t="s">
        <v>248</v>
      </c>
    </row>
    <row r="765" spans="2:65" s="13" customFormat="1">
      <c r="B765" s="167"/>
      <c r="D765" s="143" t="s">
        <v>1665</v>
      </c>
      <c r="E765" s="168" t="s">
        <v>1</v>
      </c>
      <c r="F765" s="169" t="s">
        <v>3261</v>
      </c>
      <c r="H765" s="170">
        <v>21.28</v>
      </c>
      <c r="I765" s="171"/>
      <c r="L765" s="167"/>
      <c r="M765" s="172"/>
      <c r="T765" s="173"/>
      <c r="AT765" s="168" t="s">
        <v>1665</v>
      </c>
      <c r="AU765" s="168" t="s">
        <v>89</v>
      </c>
      <c r="AV765" s="13" t="s">
        <v>89</v>
      </c>
      <c r="AW765" s="13" t="s">
        <v>36</v>
      </c>
      <c r="AX765" s="13" t="s">
        <v>80</v>
      </c>
      <c r="AY765" s="168" t="s">
        <v>248</v>
      </c>
    </row>
    <row r="766" spans="2:65" s="14" customFormat="1">
      <c r="B766" s="174"/>
      <c r="D766" s="143" t="s">
        <v>1665</v>
      </c>
      <c r="E766" s="175" t="s">
        <v>1</v>
      </c>
      <c r="F766" s="176" t="s">
        <v>1668</v>
      </c>
      <c r="H766" s="177">
        <v>21.28</v>
      </c>
      <c r="I766" s="178"/>
      <c r="L766" s="174"/>
      <c r="M766" s="179"/>
      <c r="T766" s="180"/>
      <c r="AT766" s="175" t="s">
        <v>1665</v>
      </c>
      <c r="AU766" s="175" t="s">
        <v>89</v>
      </c>
      <c r="AV766" s="14" t="s">
        <v>264</v>
      </c>
      <c r="AW766" s="14" t="s">
        <v>36</v>
      </c>
      <c r="AX766" s="14" t="s">
        <v>87</v>
      </c>
      <c r="AY766" s="175" t="s">
        <v>248</v>
      </c>
    </row>
    <row r="767" spans="2:65" s="1" customFormat="1" ht="33" customHeight="1">
      <c r="B767" s="32"/>
      <c r="C767" s="188" t="s">
        <v>719</v>
      </c>
      <c r="D767" s="188" t="s">
        <v>301</v>
      </c>
      <c r="E767" s="189" t="s">
        <v>3262</v>
      </c>
      <c r="F767" s="190" t="s">
        <v>3263</v>
      </c>
      <c r="G767" s="191" t="s">
        <v>1662</v>
      </c>
      <c r="H767" s="192">
        <v>21.28</v>
      </c>
      <c r="I767" s="193"/>
      <c r="J767" s="194">
        <f>ROUND(I767*H767,2)</f>
        <v>0</v>
      </c>
      <c r="K767" s="190" t="s">
        <v>1663</v>
      </c>
      <c r="L767" s="195"/>
      <c r="M767" s="196" t="s">
        <v>1</v>
      </c>
      <c r="N767" s="197" t="s">
        <v>45</v>
      </c>
      <c r="P767" s="139">
        <f>O767*H767</f>
        <v>0</v>
      </c>
      <c r="Q767" s="139">
        <v>4.7000000000000002E-3</v>
      </c>
      <c r="R767" s="139">
        <f>Q767*H767</f>
        <v>0.10001600000000001</v>
      </c>
      <c r="S767" s="139">
        <v>0</v>
      </c>
      <c r="T767" s="140">
        <f>S767*H767</f>
        <v>0</v>
      </c>
      <c r="AR767" s="141" t="s">
        <v>424</v>
      </c>
      <c r="AT767" s="141" t="s">
        <v>301</v>
      </c>
      <c r="AU767" s="141" t="s">
        <v>89</v>
      </c>
      <c r="AY767" s="17" t="s">
        <v>248</v>
      </c>
      <c r="BE767" s="142">
        <f>IF(N767="základní",J767,0)</f>
        <v>0</v>
      </c>
      <c r="BF767" s="142">
        <f>IF(N767="snížená",J767,0)</f>
        <v>0</v>
      </c>
      <c r="BG767" s="142">
        <f>IF(N767="zákl. přenesená",J767,0)</f>
        <v>0</v>
      </c>
      <c r="BH767" s="142">
        <f>IF(N767="sníž. přenesená",J767,0)</f>
        <v>0</v>
      </c>
      <c r="BI767" s="142">
        <f>IF(N767="nulová",J767,0)</f>
        <v>0</v>
      </c>
      <c r="BJ767" s="17" t="s">
        <v>87</v>
      </c>
      <c r="BK767" s="142">
        <f>ROUND(I767*H767,2)</f>
        <v>0</v>
      </c>
      <c r="BL767" s="17" t="s">
        <v>359</v>
      </c>
      <c r="BM767" s="141" t="s">
        <v>3264</v>
      </c>
    </row>
    <row r="768" spans="2:65" s="12" customFormat="1">
      <c r="B768" s="161"/>
      <c r="D768" s="143" t="s">
        <v>1665</v>
      </c>
      <c r="E768" s="162" t="s">
        <v>1</v>
      </c>
      <c r="F768" s="163" t="s">
        <v>2864</v>
      </c>
      <c r="H768" s="162" t="s">
        <v>1</v>
      </c>
      <c r="I768" s="164"/>
      <c r="L768" s="161"/>
      <c r="M768" s="165"/>
      <c r="T768" s="166"/>
      <c r="AT768" s="162" t="s">
        <v>1665</v>
      </c>
      <c r="AU768" s="162" t="s">
        <v>89</v>
      </c>
      <c r="AV768" s="12" t="s">
        <v>87</v>
      </c>
      <c r="AW768" s="12" t="s">
        <v>36</v>
      </c>
      <c r="AX768" s="12" t="s">
        <v>80</v>
      </c>
      <c r="AY768" s="162" t="s">
        <v>248</v>
      </c>
    </row>
    <row r="769" spans="2:65" s="12" customFormat="1">
      <c r="B769" s="161"/>
      <c r="D769" s="143" t="s">
        <v>1665</v>
      </c>
      <c r="E769" s="162" t="s">
        <v>1</v>
      </c>
      <c r="F769" s="163" t="s">
        <v>3260</v>
      </c>
      <c r="H769" s="162" t="s">
        <v>1</v>
      </c>
      <c r="I769" s="164"/>
      <c r="L769" s="161"/>
      <c r="M769" s="165"/>
      <c r="T769" s="166"/>
      <c r="AT769" s="162" t="s">
        <v>1665</v>
      </c>
      <c r="AU769" s="162" t="s">
        <v>89</v>
      </c>
      <c r="AV769" s="12" t="s">
        <v>87</v>
      </c>
      <c r="AW769" s="12" t="s">
        <v>36</v>
      </c>
      <c r="AX769" s="12" t="s">
        <v>80</v>
      </c>
      <c r="AY769" s="162" t="s">
        <v>248</v>
      </c>
    </row>
    <row r="770" spans="2:65" s="13" customFormat="1">
      <c r="B770" s="167"/>
      <c r="D770" s="143" t="s">
        <v>1665</v>
      </c>
      <c r="E770" s="168" t="s">
        <v>1</v>
      </c>
      <c r="F770" s="169" t="s">
        <v>3261</v>
      </c>
      <c r="H770" s="170">
        <v>21.28</v>
      </c>
      <c r="I770" s="171"/>
      <c r="L770" s="167"/>
      <c r="M770" s="172"/>
      <c r="T770" s="173"/>
      <c r="AT770" s="168" t="s">
        <v>1665</v>
      </c>
      <c r="AU770" s="168" t="s">
        <v>89</v>
      </c>
      <c r="AV770" s="13" t="s">
        <v>89</v>
      </c>
      <c r="AW770" s="13" t="s">
        <v>36</v>
      </c>
      <c r="AX770" s="13" t="s">
        <v>80</v>
      </c>
      <c r="AY770" s="168" t="s">
        <v>248</v>
      </c>
    </row>
    <row r="771" spans="2:65" s="14" customFormat="1">
      <c r="B771" s="174"/>
      <c r="D771" s="143" t="s">
        <v>1665</v>
      </c>
      <c r="E771" s="175" t="s">
        <v>1</v>
      </c>
      <c r="F771" s="176" t="s">
        <v>1668</v>
      </c>
      <c r="H771" s="177">
        <v>21.28</v>
      </c>
      <c r="I771" s="178"/>
      <c r="L771" s="174"/>
      <c r="M771" s="179"/>
      <c r="T771" s="180"/>
      <c r="AT771" s="175" t="s">
        <v>1665</v>
      </c>
      <c r="AU771" s="175" t="s">
        <v>89</v>
      </c>
      <c r="AV771" s="14" t="s">
        <v>264</v>
      </c>
      <c r="AW771" s="14" t="s">
        <v>36</v>
      </c>
      <c r="AX771" s="14" t="s">
        <v>87</v>
      </c>
      <c r="AY771" s="175" t="s">
        <v>248</v>
      </c>
    </row>
    <row r="772" spans="2:65" s="1" customFormat="1" ht="24.2" customHeight="1">
      <c r="B772" s="32"/>
      <c r="C772" s="130" t="s">
        <v>723</v>
      </c>
      <c r="D772" s="130" t="s">
        <v>249</v>
      </c>
      <c r="E772" s="131" t="s">
        <v>2102</v>
      </c>
      <c r="F772" s="132" t="s">
        <v>2103</v>
      </c>
      <c r="G772" s="133" t="s">
        <v>1662</v>
      </c>
      <c r="H772" s="134">
        <v>21.28</v>
      </c>
      <c r="I772" s="135"/>
      <c r="J772" s="136">
        <f>ROUND(I772*H772,2)</f>
        <v>0</v>
      </c>
      <c r="K772" s="132" t="s">
        <v>1663</v>
      </c>
      <c r="L772" s="32"/>
      <c r="M772" s="137" t="s">
        <v>1</v>
      </c>
      <c r="N772" s="138" t="s">
        <v>45</v>
      </c>
      <c r="P772" s="139">
        <f>O772*H772</f>
        <v>0</v>
      </c>
      <c r="Q772" s="139">
        <v>4.0000000000000002E-4</v>
      </c>
      <c r="R772" s="139">
        <f>Q772*H772</f>
        <v>8.5120000000000005E-3</v>
      </c>
      <c r="S772" s="139">
        <v>0</v>
      </c>
      <c r="T772" s="140">
        <f>S772*H772</f>
        <v>0</v>
      </c>
      <c r="AR772" s="141" t="s">
        <v>359</v>
      </c>
      <c r="AT772" s="141" t="s">
        <v>249</v>
      </c>
      <c r="AU772" s="141" t="s">
        <v>89</v>
      </c>
      <c r="AY772" s="17" t="s">
        <v>248</v>
      </c>
      <c r="BE772" s="142">
        <f>IF(N772="základní",J772,0)</f>
        <v>0</v>
      </c>
      <c r="BF772" s="142">
        <f>IF(N772="snížená",J772,0)</f>
        <v>0</v>
      </c>
      <c r="BG772" s="142">
        <f>IF(N772="zákl. přenesená",J772,0)</f>
        <v>0</v>
      </c>
      <c r="BH772" s="142">
        <f>IF(N772="sníž. přenesená",J772,0)</f>
        <v>0</v>
      </c>
      <c r="BI772" s="142">
        <f>IF(N772="nulová",J772,0)</f>
        <v>0</v>
      </c>
      <c r="BJ772" s="17" t="s">
        <v>87</v>
      </c>
      <c r="BK772" s="142">
        <f>ROUND(I772*H772,2)</f>
        <v>0</v>
      </c>
      <c r="BL772" s="17" t="s">
        <v>359</v>
      </c>
      <c r="BM772" s="141" t="s">
        <v>3265</v>
      </c>
    </row>
    <row r="773" spans="2:65" s="12" customFormat="1">
      <c r="B773" s="161"/>
      <c r="D773" s="143" t="s">
        <v>1665</v>
      </c>
      <c r="E773" s="162" t="s">
        <v>1</v>
      </c>
      <c r="F773" s="163" t="s">
        <v>2864</v>
      </c>
      <c r="H773" s="162" t="s">
        <v>1</v>
      </c>
      <c r="I773" s="164"/>
      <c r="L773" s="161"/>
      <c r="M773" s="165"/>
      <c r="T773" s="166"/>
      <c r="AT773" s="162" t="s">
        <v>1665</v>
      </c>
      <c r="AU773" s="162" t="s">
        <v>89</v>
      </c>
      <c r="AV773" s="12" t="s">
        <v>87</v>
      </c>
      <c r="AW773" s="12" t="s">
        <v>36</v>
      </c>
      <c r="AX773" s="12" t="s">
        <v>80</v>
      </c>
      <c r="AY773" s="162" t="s">
        <v>248</v>
      </c>
    </row>
    <row r="774" spans="2:65" s="13" customFormat="1">
      <c r="B774" s="167"/>
      <c r="D774" s="143" t="s">
        <v>1665</v>
      </c>
      <c r="E774" s="168" t="s">
        <v>1</v>
      </c>
      <c r="F774" s="169" t="s">
        <v>3266</v>
      </c>
      <c r="H774" s="170">
        <v>21.28</v>
      </c>
      <c r="I774" s="171"/>
      <c r="L774" s="167"/>
      <c r="M774" s="172"/>
      <c r="T774" s="173"/>
      <c r="AT774" s="168" t="s">
        <v>1665</v>
      </c>
      <c r="AU774" s="168" t="s">
        <v>89</v>
      </c>
      <c r="AV774" s="13" t="s">
        <v>89</v>
      </c>
      <c r="AW774" s="13" t="s">
        <v>36</v>
      </c>
      <c r="AX774" s="13" t="s">
        <v>80</v>
      </c>
      <c r="AY774" s="168" t="s">
        <v>248</v>
      </c>
    </row>
    <row r="775" spans="2:65" s="14" customFormat="1">
      <c r="B775" s="174"/>
      <c r="D775" s="143" t="s">
        <v>1665</v>
      </c>
      <c r="E775" s="175" t="s">
        <v>1</v>
      </c>
      <c r="F775" s="176" t="s">
        <v>1668</v>
      </c>
      <c r="H775" s="177">
        <v>21.28</v>
      </c>
      <c r="I775" s="178"/>
      <c r="L775" s="174"/>
      <c r="M775" s="179"/>
      <c r="T775" s="180"/>
      <c r="AT775" s="175" t="s">
        <v>1665</v>
      </c>
      <c r="AU775" s="175" t="s">
        <v>89</v>
      </c>
      <c r="AV775" s="14" t="s">
        <v>264</v>
      </c>
      <c r="AW775" s="14" t="s">
        <v>36</v>
      </c>
      <c r="AX775" s="14" t="s">
        <v>87</v>
      </c>
      <c r="AY775" s="175" t="s">
        <v>248</v>
      </c>
    </row>
    <row r="776" spans="2:65" s="1" customFormat="1" ht="24.2" customHeight="1">
      <c r="B776" s="32"/>
      <c r="C776" s="130" t="s">
        <v>727</v>
      </c>
      <c r="D776" s="130" t="s">
        <v>249</v>
      </c>
      <c r="E776" s="131" t="s">
        <v>3267</v>
      </c>
      <c r="F776" s="132" t="s">
        <v>3268</v>
      </c>
      <c r="G776" s="133" t="s">
        <v>1662</v>
      </c>
      <c r="H776" s="134">
        <v>18.055</v>
      </c>
      <c r="I776" s="135"/>
      <c r="J776" s="136">
        <f>ROUND(I776*H776,2)</f>
        <v>0</v>
      </c>
      <c r="K776" s="132" t="s">
        <v>1663</v>
      </c>
      <c r="L776" s="32"/>
      <c r="M776" s="137" t="s">
        <v>1</v>
      </c>
      <c r="N776" s="138" t="s">
        <v>45</v>
      </c>
      <c r="P776" s="139">
        <f>O776*H776</f>
        <v>0</v>
      </c>
      <c r="Q776" s="139">
        <v>4.0000000000000002E-4</v>
      </c>
      <c r="R776" s="139">
        <f>Q776*H776</f>
        <v>7.2220000000000001E-3</v>
      </c>
      <c r="S776" s="139">
        <v>0</v>
      </c>
      <c r="T776" s="140">
        <f>S776*H776</f>
        <v>0</v>
      </c>
      <c r="AR776" s="141" t="s">
        <v>359</v>
      </c>
      <c r="AT776" s="141" t="s">
        <v>249</v>
      </c>
      <c r="AU776" s="141" t="s">
        <v>89</v>
      </c>
      <c r="AY776" s="17" t="s">
        <v>248</v>
      </c>
      <c r="BE776" s="142">
        <f>IF(N776="základní",J776,0)</f>
        <v>0</v>
      </c>
      <c r="BF776" s="142">
        <f>IF(N776="snížená",J776,0)</f>
        <v>0</v>
      </c>
      <c r="BG776" s="142">
        <f>IF(N776="zákl. přenesená",J776,0)</f>
        <v>0</v>
      </c>
      <c r="BH776" s="142">
        <f>IF(N776="sníž. přenesená",J776,0)</f>
        <v>0</v>
      </c>
      <c r="BI776" s="142">
        <f>IF(N776="nulová",J776,0)</f>
        <v>0</v>
      </c>
      <c r="BJ776" s="17" t="s">
        <v>87</v>
      </c>
      <c r="BK776" s="142">
        <f>ROUND(I776*H776,2)</f>
        <v>0</v>
      </c>
      <c r="BL776" s="17" t="s">
        <v>359</v>
      </c>
      <c r="BM776" s="141" t="s">
        <v>3269</v>
      </c>
    </row>
    <row r="777" spans="2:65" s="12" customFormat="1">
      <c r="B777" s="161"/>
      <c r="D777" s="143" t="s">
        <v>1665</v>
      </c>
      <c r="E777" s="162" t="s">
        <v>1</v>
      </c>
      <c r="F777" s="163" t="s">
        <v>2864</v>
      </c>
      <c r="H777" s="162" t="s">
        <v>1</v>
      </c>
      <c r="I777" s="164"/>
      <c r="L777" s="161"/>
      <c r="M777" s="165"/>
      <c r="T777" s="166"/>
      <c r="AT777" s="162" t="s">
        <v>1665</v>
      </c>
      <c r="AU777" s="162" t="s">
        <v>89</v>
      </c>
      <c r="AV777" s="12" t="s">
        <v>87</v>
      </c>
      <c r="AW777" s="12" t="s">
        <v>36</v>
      </c>
      <c r="AX777" s="12" t="s">
        <v>80</v>
      </c>
      <c r="AY777" s="162" t="s">
        <v>248</v>
      </c>
    </row>
    <row r="778" spans="2:65" s="13" customFormat="1" ht="22.5">
      <c r="B778" s="167"/>
      <c r="D778" s="143" t="s">
        <v>1665</v>
      </c>
      <c r="E778" s="168" t="s">
        <v>1</v>
      </c>
      <c r="F778" s="169" t="s">
        <v>3270</v>
      </c>
      <c r="H778" s="170">
        <v>1.31</v>
      </c>
      <c r="I778" s="171"/>
      <c r="L778" s="167"/>
      <c r="M778" s="172"/>
      <c r="T778" s="173"/>
      <c r="AT778" s="168" t="s">
        <v>1665</v>
      </c>
      <c r="AU778" s="168" t="s">
        <v>89</v>
      </c>
      <c r="AV778" s="13" t="s">
        <v>89</v>
      </c>
      <c r="AW778" s="13" t="s">
        <v>36</v>
      </c>
      <c r="AX778" s="13" t="s">
        <v>80</v>
      </c>
      <c r="AY778" s="168" t="s">
        <v>248</v>
      </c>
    </row>
    <row r="779" spans="2:65" s="13" customFormat="1" ht="22.5">
      <c r="B779" s="167"/>
      <c r="D779" s="143" t="s">
        <v>1665</v>
      </c>
      <c r="E779" s="168" t="s">
        <v>1</v>
      </c>
      <c r="F779" s="169" t="s">
        <v>3271</v>
      </c>
      <c r="H779" s="170">
        <v>16.745000000000001</v>
      </c>
      <c r="I779" s="171"/>
      <c r="L779" s="167"/>
      <c r="M779" s="172"/>
      <c r="T779" s="173"/>
      <c r="AT779" s="168" t="s">
        <v>1665</v>
      </c>
      <c r="AU779" s="168" t="s">
        <v>89</v>
      </c>
      <c r="AV779" s="13" t="s">
        <v>89</v>
      </c>
      <c r="AW779" s="13" t="s">
        <v>36</v>
      </c>
      <c r="AX779" s="13" t="s">
        <v>80</v>
      </c>
      <c r="AY779" s="168" t="s">
        <v>248</v>
      </c>
    </row>
    <row r="780" spans="2:65" s="14" customFormat="1">
      <c r="B780" s="174"/>
      <c r="D780" s="143" t="s">
        <v>1665</v>
      </c>
      <c r="E780" s="175" t="s">
        <v>1</v>
      </c>
      <c r="F780" s="176" t="s">
        <v>1668</v>
      </c>
      <c r="H780" s="177">
        <v>18.055</v>
      </c>
      <c r="I780" s="178"/>
      <c r="L780" s="174"/>
      <c r="M780" s="179"/>
      <c r="T780" s="180"/>
      <c r="AT780" s="175" t="s">
        <v>1665</v>
      </c>
      <c r="AU780" s="175" t="s">
        <v>89</v>
      </c>
      <c r="AV780" s="14" t="s">
        <v>264</v>
      </c>
      <c r="AW780" s="14" t="s">
        <v>36</v>
      </c>
      <c r="AX780" s="14" t="s">
        <v>87</v>
      </c>
      <c r="AY780" s="175" t="s">
        <v>248</v>
      </c>
    </row>
    <row r="781" spans="2:65" s="1" customFormat="1" ht="49.15" customHeight="1">
      <c r="B781" s="32"/>
      <c r="C781" s="188" t="s">
        <v>731</v>
      </c>
      <c r="D781" s="188" t="s">
        <v>301</v>
      </c>
      <c r="E781" s="189" t="s">
        <v>2106</v>
      </c>
      <c r="F781" s="190" t="s">
        <v>2107</v>
      </c>
      <c r="G781" s="191" t="s">
        <v>1662</v>
      </c>
      <c r="H781" s="192">
        <v>39.335000000000001</v>
      </c>
      <c r="I781" s="193"/>
      <c r="J781" s="194">
        <f>ROUND(I781*H781,2)</f>
        <v>0</v>
      </c>
      <c r="K781" s="190" t="s">
        <v>1663</v>
      </c>
      <c r="L781" s="195"/>
      <c r="M781" s="196" t="s">
        <v>1</v>
      </c>
      <c r="N781" s="197" t="s">
        <v>45</v>
      </c>
      <c r="P781" s="139">
        <f>O781*H781</f>
        <v>0</v>
      </c>
      <c r="Q781" s="139">
        <v>5.4000000000000003E-3</v>
      </c>
      <c r="R781" s="139">
        <f>Q781*H781</f>
        <v>0.21240900000000001</v>
      </c>
      <c r="S781" s="139">
        <v>0</v>
      </c>
      <c r="T781" s="140">
        <f>S781*H781</f>
        <v>0</v>
      </c>
      <c r="AR781" s="141" t="s">
        <v>424</v>
      </c>
      <c r="AT781" s="141" t="s">
        <v>301</v>
      </c>
      <c r="AU781" s="141" t="s">
        <v>89</v>
      </c>
      <c r="AY781" s="17" t="s">
        <v>248</v>
      </c>
      <c r="BE781" s="142">
        <f>IF(N781="základní",J781,0)</f>
        <v>0</v>
      </c>
      <c r="BF781" s="142">
        <f>IF(N781="snížená",J781,0)</f>
        <v>0</v>
      </c>
      <c r="BG781" s="142">
        <f>IF(N781="zákl. přenesená",J781,0)</f>
        <v>0</v>
      </c>
      <c r="BH781" s="142">
        <f>IF(N781="sníž. přenesená",J781,0)</f>
        <v>0</v>
      </c>
      <c r="BI781" s="142">
        <f>IF(N781="nulová",J781,0)</f>
        <v>0</v>
      </c>
      <c r="BJ781" s="17" t="s">
        <v>87</v>
      </c>
      <c r="BK781" s="142">
        <f>ROUND(I781*H781,2)</f>
        <v>0</v>
      </c>
      <c r="BL781" s="17" t="s">
        <v>359</v>
      </c>
      <c r="BM781" s="141" t="s">
        <v>3272</v>
      </c>
    </row>
    <row r="782" spans="2:65" s="12" customFormat="1">
      <c r="B782" s="161"/>
      <c r="D782" s="143" t="s">
        <v>1665</v>
      </c>
      <c r="E782" s="162" t="s">
        <v>1</v>
      </c>
      <c r="F782" s="163" t="s">
        <v>2864</v>
      </c>
      <c r="H782" s="162" t="s">
        <v>1</v>
      </c>
      <c r="I782" s="164"/>
      <c r="L782" s="161"/>
      <c r="M782" s="165"/>
      <c r="T782" s="166"/>
      <c r="AT782" s="162" t="s">
        <v>1665</v>
      </c>
      <c r="AU782" s="162" t="s">
        <v>89</v>
      </c>
      <c r="AV782" s="12" t="s">
        <v>87</v>
      </c>
      <c r="AW782" s="12" t="s">
        <v>36</v>
      </c>
      <c r="AX782" s="12" t="s">
        <v>80</v>
      </c>
      <c r="AY782" s="162" t="s">
        <v>248</v>
      </c>
    </row>
    <row r="783" spans="2:65" s="13" customFormat="1">
      <c r="B783" s="167"/>
      <c r="D783" s="143" t="s">
        <v>1665</v>
      </c>
      <c r="E783" s="168" t="s">
        <v>1</v>
      </c>
      <c r="F783" s="169" t="s">
        <v>3266</v>
      </c>
      <c r="H783" s="170">
        <v>21.28</v>
      </c>
      <c r="I783" s="171"/>
      <c r="L783" s="167"/>
      <c r="M783" s="172"/>
      <c r="T783" s="173"/>
      <c r="AT783" s="168" t="s">
        <v>1665</v>
      </c>
      <c r="AU783" s="168" t="s">
        <v>89</v>
      </c>
      <c r="AV783" s="13" t="s">
        <v>89</v>
      </c>
      <c r="AW783" s="13" t="s">
        <v>36</v>
      </c>
      <c r="AX783" s="13" t="s">
        <v>80</v>
      </c>
      <c r="AY783" s="168" t="s">
        <v>248</v>
      </c>
    </row>
    <row r="784" spans="2:65" s="13" customFormat="1" ht="22.5">
      <c r="B784" s="167"/>
      <c r="D784" s="143" t="s">
        <v>1665</v>
      </c>
      <c r="E784" s="168" t="s">
        <v>1</v>
      </c>
      <c r="F784" s="169" t="s">
        <v>3270</v>
      </c>
      <c r="H784" s="170">
        <v>1.31</v>
      </c>
      <c r="I784" s="171"/>
      <c r="L784" s="167"/>
      <c r="M784" s="172"/>
      <c r="T784" s="173"/>
      <c r="AT784" s="168" t="s">
        <v>1665</v>
      </c>
      <c r="AU784" s="168" t="s">
        <v>89</v>
      </c>
      <c r="AV784" s="13" t="s">
        <v>89</v>
      </c>
      <c r="AW784" s="13" t="s">
        <v>36</v>
      </c>
      <c r="AX784" s="13" t="s">
        <v>80</v>
      </c>
      <c r="AY784" s="168" t="s">
        <v>248</v>
      </c>
    </row>
    <row r="785" spans="2:65" s="13" customFormat="1" ht="22.5">
      <c r="B785" s="167"/>
      <c r="D785" s="143" t="s">
        <v>1665</v>
      </c>
      <c r="E785" s="168" t="s">
        <v>1</v>
      </c>
      <c r="F785" s="169" t="s">
        <v>3271</v>
      </c>
      <c r="H785" s="170">
        <v>16.745000000000001</v>
      </c>
      <c r="I785" s="171"/>
      <c r="L785" s="167"/>
      <c r="M785" s="172"/>
      <c r="T785" s="173"/>
      <c r="AT785" s="168" t="s">
        <v>1665</v>
      </c>
      <c r="AU785" s="168" t="s">
        <v>89</v>
      </c>
      <c r="AV785" s="13" t="s">
        <v>89</v>
      </c>
      <c r="AW785" s="13" t="s">
        <v>36</v>
      </c>
      <c r="AX785" s="13" t="s">
        <v>80</v>
      </c>
      <c r="AY785" s="168" t="s">
        <v>248</v>
      </c>
    </row>
    <row r="786" spans="2:65" s="14" customFormat="1">
      <c r="B786" s="174"/>
      <c r="D786" s="143" t="s">
        <v>1665</v>
      </c>
      <c r="E786" s="175" t="s">
        <v>1</v>
      </c>
      <c r="F786" s="176" t="s">
        <v>1668</v>
      </c>
      <c r="H786" s="177">
        <v>39.335000000000001</v>
      </c>
      <c r="I786" s="178"/>
      <c r="L786" s="174"/>
      <c r="M786" s="179"/>
      <c r="T786" s="180"/>
      <c r="AT786" s="175" t="s">
        <v>1665</v>
      </c>
      <c r="AU786" s="175" t="s">
        <v>89</v>
      </c>
      <c r="AV786" s="14" t="s">
        <v>264</v>
      </c>
      <c r="AW786" s="14" t="s">
        <v>36</v>
      </c>
      <c r="AX786" s="14" t="s">
        <v>87</v>
      </c>
      <c r="AY786" s="175" t="s">
        <v>248</v>
      </c>
    </row>
    <row r="787" spans="2:65" s="1" customFormat="1" ht="24.2" customHeight="1">
      <c r="B787" s="32"/>
      <c r="C787" s="130" t="s">
        <v>735</v>
      </c>
      <c r="D787" s="130" t="s">
        <v>249</v>
      </c>
      <c r="E787" s="131" t="s">
        <v>2115</v>
      </c>
      <c r="F787" s="132" t="s">
        <v>2116</v>
      </c>
      <c r="G787" s="133" t="s">
        <v>1263</v>
      </c>
      <c r="H787" s="134">
        <v>0.32800000000000001</v>
      </c>
      <c r="I787" s="135"/>
      <c r="J787" s="136">
        <f>ROUND(I787*H787,2)</f>
        <v>0</v>
      </c>
      <c r="K787" s="132" t="s">
        <v>1663</v>
      </c>
      <c r="L787" s="32"/>
      <c r="M787" s="137" t="s">
        <v>1</v>
      </c>
      <c r="N787" s="138" t="s">
        <v>45</v>
      </c>
      <c r="P787" s="139">
        <f>O787*H787</f>
        <v>0</v>
      </c>
      <c r="Q787" s="139">
        <v>0</v>
      </c>
      <c r="R787" s="139">
        <f>Q787*H787</f>
        <v>0</v>
      </c>
      <c r="S787" s="139">
        <v>0</v>
      </c>
      <c r="T787" s="140">
        <f>S787*H787</f>
        <v>0</v>
      </c>
      <c r="AR787" s="141" t="s">
        <v>359</v>
      </c>
      <c r="AT787" s="141" t="s">
        <v>249</v>
      </c>
      <c r="AU787" s="141" t="s">
        <v>89</v>
      </c>
      <c r="AY787" s="17" t="s">
        <v>248</v>
      </c>
      <c r="BE787" s="142">
        <f>IF(N787="základní",J787,0)</f>
        <v>0</v>
      </c>
      <c r="BF787" s="142">
        <f>IF(N787="snížená",J787,0)</f>
        <v>0</v>
      </c>
      <c r="BG787" s="142">
        <f>IF(N787="zákl. přenesená",J787,0)</f>
        <v>0</v>
      </c>
      <c r="BH787" s="142">
        <f>IF(N787="sníž. přenesená",J787,0)</f>
        <v>0</v>
      </c>
      <c r="BI787" s="142">
        <f>IF(N787="nulová",J787,0)</f>
        <v>0</v>
      </c>
      <c r="BJ787" s="17" t="s">
        <v>87</v>
      </c>
      <c r="BK787" s="142">
        <f>ROUND(I787*H787,2)</f>
        <v>0</v>
      </c>
      <c r="BL787" s="17" t="s">
        <v>359</v>
      </c>
      <c r="BM787" s="141" t="s">
        <v>3273</v>
      </c>
    </row>
    <row r="788" spans="2:65" s="10" customFormat="1" ht="22.9" customHeight="1">
      <c r="B788" s="120"/>
      <c r="D788" s="121" t="s">
        <v>79</v>
      </c>
      <c r="E788" s="155" t="s">
        <v>2118</v>
      </c>
      <c r="F788" s="155" t="s">
        <v>2119</v>
      </c>
      <c r="I788" s="123"/>
      <c r="J788" s="156">
        <f>BK788</f>
        <v>0</v>
      </c>
      <c r="L788" s="120"/>
      <c r="M788" s="125"/>
      <c r="P788" s="126">
        <f>SUM(P789:P809)</f>
        <v>0</v>
      </c>
      <c r="R788" s="126">
        <f>SUM(R789:R809)</f>
        <v>0.35555769999999998</v>
      </c>
      <c r="T788" s="127">
        <f>SUM(T789:T809)</f>
        <v>0</v>
      </c>
      <c r="AR788" s="121" t="s">
        <v>89</v>
      </c>
      <c r="AT788" s="128" t="s">
        <v>79</v>
      </c>
      <c r="AU788" s="128" t="s">
        <v>87</v>
      </c>
      <c r="AY788" s="121" t="s">
        <v>248</v>
      </c>
      <c r="BK788" s="129">
        <f>SUM(BK789:BK809)</f>
        <v>0</v>
      </c>
    </row>
    <row r="789" spans="2:65" s="1" customFormat="1" ht="24.2" customHeight="1">
      <c r="B789" s="32"/>
      <c r="C789" s="130" t="s">
        <v>739</v>
      </c>
      <c r="D789" s="130" t="s">
        <v>249</v>
      </c>
      <c r="E789" s="131" t="s">
        <v>2120</v>
      </c>
      <c r="F789" s="132" t="s">
        <v>2121</v>
      </c>
      <c r="G789" s="133" t="s">
        <v>1662</v>
      </c>
      <c r="H789" s="134">
        <v>26.585000000000001</v>
      </c>
      <c r="I789" s="135"/>
      <c r="J789" s="136">
        <f>ROUND(I789*H789,2)</f>
        <v>0</v>
      </c>
      <c r="K789" s="132" t="s">
        <v>1663</v>
      </c>
      <c r="L789" s="32"/>
      <c r="M789" s="137" t="s">
        <v>1</v>
      </c>
      <c r="N789" s="138" t="s">
        <v>45</v>
      </c>
      <c r="P789" s="139">
        <f>O789*H789</f>
        <v>0</v>
      </c>
      <c r="Q789" s="139">
        <v>8.8000000000000003E-4</v>
      </c>
      <c r="R789" s="139">
        <f>Q789*H789</f>
        <v>2.33948E-2</v>
      </c>
      <c r="S789" s="139">
        <v>0</v>
      </c>
      <c r="T789" s="140">
        <f>S789*H789</f>
        <v>0</v>
      </c>
      <c r="AR789" s="141" t="s">
        <v>359</v>
      </c>
      <c r="AT789" s="141" t="s">
        <v>249</v>
      </c>
      <c r="AU789" s="141" t="s">
        <v>89</v>
      </c>
      <c r="AY789" s="17" t="s">
        <v>248</v>
      </c>
      <c r="BE789" s="142">
        <f>IF(N789="základní",J789,0)</f>
        <v>0</v>
      </c>
      <c r="BF789" s="142">
        <f>IF(N789="snížená",J789,0)</f>
        <v>0</v>
      </c>
      <c r="BG789" s="142">
        <f>IF(N789="zákl. přenesená",J789,0)</f>
        <v>0</v>
      </c>
      <c r="BH789" s="142">
        <f>IF(N789="sníž. přenesená",J789,0)</f>
        <v>0</v>
      </c>
      <c r="BI789" s="142">
        <f>IF(N789="nulová",J789,0)</f>
        <v>0</v>
      </c>
      <c r="BJ789" s="17" t="s">
        <v>87</v>
      </c>
      <c r="BK789" s="142">
        <f>ROUND(I789*H789,2)</f>
        <v>0</v>
      </c>
      <c r="BL789" s="17" t="s">
        <v>359</v>
      </c>
      <c r="BM789" s="141" t="s">
        <v>3274</v>
      </c>
    </row>
    <row r="790" spans="2:65" s="12" customFormat="1">
      <c r="B790" s="161"/>
      <c r="D790" s="143" t="s">
        <v>1665</v>
      </c>
      <c r="E790" s="162" t="s">
        <v>1</v>
      </c>
      <c r="F790" s="163" t="s">
        <v>2864</v>
      </c>
      <c r="H790" s="162" t="s">
        <v>1</v>
      </c>
      <c r="I790" s="164"/>
      <c r="L790" s="161"/>
      <c r="M790" s="165"/>
      <c r="T790" s="166"/>
      <c r="AT790" s="162" t="s">
        <v>1665</v>
      </c>
      <c r="AU790" s="162" t="s">
        <v>89</v>
      </c>
      <c r="AV790" s="12" t="s">
        <v>87</v>
      </c>
      <c r="AW790" s="12" t="s">
        <v>36</v>
      </c>
      <c r="AX790" s="12" t="s">
        <v>80</v>
      </c>
      <c r="AY790" s="162" t="s">
        <v>248</v>
      </c>
    </row>
    <row r="791" spans="2:65" s="12" customFormat="1">
      <c r="B791" s="161"/>
      <c r="D791" s="143" t="s">
        <v>1665</v>
      </c>
      <c r="E791" s="162" t="s">
        <v>1</v>
      </c>
      <c r="F791" s="163" t="s">
        <v>3260</v>
      </c>
      <c r="H791" s="162" t="s">
        <v>1</v>
      </c>
      <c r="I791" s="164"/>
      <c r="L791" s="161"/>
      <c r="M791" s="165"/>
      <c r="T791" s="166"/>
      <c r="AT791" s="162" t="s">
        <v>1665</v>
      </c>
      <c r="AU791" s="162" t="s">
        <v>89</v>
      </c>
      <c r="AV791" s="12" t="s">
        <v>87</v>
      </c>
      <c r="AW791" s="12" t="s">
        <v>36</v>
      </c>
      <c r="AX791" s="12" t="s">
        <v>80</v>
      </c>
      <c r="AY791" s="162" t="s">
        <v>248</v>
      </c>
    </row>
    <row r="792" spans="2:65" s="13" customFormat="1">
      <c r="B792" s="167"/>
      <c r="D792" s="143" t="s">
        <v>1665</v>
      </c>
      <c r="E792" s="168" t="s">
        <v>1</v>
      </c>
      <c r="F792" s="169" t="s">
        <v>3275</v>
      </c>
      <c r="H792" s="170">
        <v>26.585000000000001</v>
      </c>
      <c r="I792" s="171"/>
      <c r="L792" s="167"/>
      <c r="M792" s="172"/>
      <c r="T792" s="173"/>
      <c r="AT792" s="168" t="s">
        <v>1665</v>
      </c>
      <c r="AU792" s="168" t="s">
        <v>89</v>
      </c>
      <c r="AV792" s="13" t="s">
        <v>89</v>
      </c>
      <c r="AW792" s="13" t="s">
        <v>36</v>
      </c>
      <c r="AX792" s="13" t="s">
        <v>80</v>
      </c>
      <c r="AY792" s="168" t="s">
        <v>248</v>
      </c>
    </row>
    <row r="793" spans="2:65" s="14" customFormat="1">
      <c r="B793" s="174"/>
      <c r="D793" s="143" t="s">
        <v>1665</v>
      </c>
      <c r="E793" s="175" t="s">
        <v>1</v>
      </c>
      <c r="F793" s="176" t="s">
        <v>1668</v>
      </c>
      <c r="H793" s="177">
        <v>26.585000000000001</v>
      </c>
      <c r="I793" s="178"/>
      <c r="L793" s="174"/>
      <c r="M793" s="179"/>
      <c r="T793" s="180"/>
      <c r="AT793" s="175" t="s">
        <v>1665</v>
      </c>
      <c r="AU793" s="175" t="s">
        <v>89</v>
      </c>
      <c r="AV793" s="14" t="s">
        <v>264</v>
      </c>
      <c r="AW793" s="14" t="s">
        <v>36</v>
      </c>
      <c r="AX793" s="14" t="s">
        <v>87</v>
      </c>
      <c r="AY793" s="175" t="s">
        <v>248</v>
      </c>
    </row>
    <row r="794" spans="2:65" s="1" customFormat="1" ht="49.15" customHeight="1">
      <c r="B794" s="32"/>
      <c r="C794" s="188" t="s">
        <v>743</v>
      </c>
      <c r="D794" s="188" t="s">
        <v>301</v>
      </c>
      <c r="E794" s="189" t="s">
        <v>2124</v>
      </c>
      <c r="F794" s="190" t="s">
        <v>2125</v>
      </c>
      <c r="G794" s="191" t="s">
        <v>1662</v>
      </c>
      <c r="H794" s="192">
        <v>30.984999999999999</v>
      </c>
      <c r="I794" s="193"/>
      <c r="J794" s="194">
        <f>ROUND(I794*H794,2)</f>
        <v>0</v>
      </c>
      <c r="K794" s="190" t="s">
        <v>1663</v>
      </c>
      <c r="L794" s="195"/>
      <c r="M794" s="196" t="s">
        <v>1</v>
      </c>
      <c r="N794" s="197" t="s">
        <v>45</v>
      </c>
      <c r="P794" s="139">
        <f>O794*H794</f>
        <v>0</v>
      </c>
      <c r="Q794" s="139">
        <v>6.4000000000000003E-3</v>
      </c>
      <c r="R794" s="139">
        <f>Q794*H794</f>
        <v>0.19830400000000001</v>
      </c>
      <c r="S794" s="139">
        <v>0</v>
      </c>
      <c r="T794" s="140">
        <f>S794*H794</f>
        <v>0</v>
      </c>
      <c r="AR794" s="141" t="s">
        <v>424</v>
      </c>
      <c r="AT794" s="141" t="s">
        <v>301</v>
      </c>
      <c r="AU794" s="141" t="s">
        <v>89</v>
      </c>
      <c r="AY794" s="17" t="s">
        <v>248</v>
      </c>
      <c r="BE794" s="142">
        <f>IF(N794="základní",J794,0)</f>
        <v>0</v>
      </c>
      <c r="BF794" s="142">
        <f>IF(N794="snížená",J794,0)</f>
        <v>0</v>
      </c>
      <c r="BG794" s="142">
        <f>IF(N794="zákl. přenesená",J794,0)</f>
        <v>0</v>
      </c>
      <c r="BH794" s="142">
        <f>IF(N794="sníž. přenesená",J794,0)</f>
        <v>0</v>
      </c>
      <c r="BI794" s="142">
        <f>IF(N794="nulová",J794,0)</f>
        <v>0</v>
      </c>
      <c r="BJ794" s="17" t="s">
        <v>87</v>
      </c>
      <c r="BK794" s="142">
        <f>ROUND(I794*H794,2)</f>
        <v>0</v>
      </c>
      <c r="BL794" s="17" t="s">
        <v>359</v>
      </c>
      <c r="BM794" s="141" t="s">
        <v>3276</v>
      </c>
    </row>
    <row r="795" spans="2:65" s="12" customFormat="1">
      <c r="B795" s="161"/>
      <c r="D795" s="143" t="s">
        <v>1665</v>
      </c>
      <c r="E795" s="162" t="s">
        <v>1</v>
      </c>
      <c r="F795" s="163" t="s">
        <v>2864</v>
      </c>
      <c r="H795" s="162" t="s">
        <v>1</v>
      </c>
      <c r="I795" s="164"/>
      <c r="L795" s="161"/>
      <c r="M795" s="165"/>
      <c r="T795" s="166"/>
      <c r="AT795" s="162" t="s">
        <v>1665</v>
      </c>
      <c r="AU795" s="162" t="s">
        <v>89</v>
      </c>
      <c r="AV795" s="12" t="s">
        <v>87</v>
      </c>
      <c r="AW795" s="12" t="s">
        <v>36</v>
      </c>
      <c r="AX795" s="12" t="s">
        <v>80</v>
      </c>
      <c r="AY795" s="162" t="s">
        <v>248</v>
      </c>
    </row>
    <row r="796" spans="2:65" s="12" customFormat="1">
      <c r="B796" s="161"/>
      <c r="D796" s="143" t="s">
        <v>1665</v>
      </c>
      <c r="E796" s="162" t="s">
        <v>1</v>
      </c>
      <c r="F796" s="163" t="s">
        <v>3260</v>
      </c>
      <c r="H796" s="162" t="s">
        <v>1</v>
      </c>
      <c r="I796" s="164"/>
      <c r="L796" s="161"/>
      <c r="M796" s="165"/>
      <c r="T796" s="166"/>
      <c r="AT796" s="162" t="s">
        <v>1665</v>
      </c>
      <c r="AU796" s="162" t="s">
        <v>89</v>
      </c>
      <c r="AV796" s="12" t="s">
        <v>87</v>
      </c>
      <c r="AW796" s="12" t="s">
        <v>36</v>
      </c>
      <c r="AX796" s="12" t="s">
        <v>80</v>
      </c>
      <c r="AY796" s="162" t="s">
        <v>248</v>
      </c>
    </row>
    <row r="797" spans="2:65" s="13" customFormat="1">
      <c r="B797" s="167"/>
      <c r="D797" s="143" t="s">
        <v>1665</v>
      </c>
      <c r="E797" s="168" t="s">
        <v>1</v>
      </c>
      <c r="F797" s="169" t="s">
        <v>3277</v>
      </c>
      <c r="H797" s="170">
        <v>30.984999999999999</v>
      </c>
      <c r="I797" s="171"/>
      <c r="L797" s="167"/>
      <c r="M797" s="172"/>
      <c r="T797" s="173"/>
      <c r="AT797" s="168" t="s">
        <v>1665</v>
      </c>
      <c r="AU797" s="168" t="s">
        <v>89</v>
      </c>
      <c r="AV797" s="13" t="s">
        <v>89</v>
      </c>
      <c r="AW797" s="13" t="s">
        <v>36</v>
      </c>
      <c r="AX797" s="13" t="s">
        <v>80</v>
      </c>
      <c r="AY797" s="168" t="s">
        <v>248</v>
      </c>
    </row>
    <row r="798" spans="2:65" s="14" customFormat="1">
      <c r="B798" s="174"/>
      <c r="D798" s="143" t="s">
        <v>1665</v>
      </c>
      <c r="E798" s="175" t="s">
        <v>1</v>
      </c>
      <c r="F798" s="176" t="s">
        <v>1668</v>
      </c>
      <c r="H798" s="177">
        <v>30.984999999999999</v>
      </c>
      <c r="I798" s="178"/>
      <c r="L798" s="174"/>
      <c r="M798" s="179"/>
      <c r="T798" s="180"/>
      <c r="AT798" s="175" t="s">
        <v>1665</v>
      </c>
      <c r="AU798" s="175" t="s">
        <v>89</v>
      </c>
      <c r="AV798" s="14" t="s">
        <v>264</v>
      </c>
      <c r="AW798" s="14" t="s">
        <v>36</v>
      </c>
      <c r="AX798" s="14" t="s">
        <v>87</v>
      </c>
      <c r="AY798" s="175" t="s">
        <v>248</v>
      </c>
    </row>
    <row r="799" spans="2:65" s="1" customFormat="1" ht="37.9" customHeight="1">
      <c r="B799" s="32"/>
      <c r="C799" s="130" t="s">
        <v>747</v>
      </c>
      <c r="D799" s="130" t="s">
        <v>249</v>
      </c>
      <c r="E799" s="131" t="s">
        <v>3278</v>
      </c>
      <c r="F799" s="132" t="s">
        <v>3279</v>
      </c>
      <c r="G799" s="133" t="s">
        <v>1662</v>
      </c>
      <c r="H799" s="134">
        <v>26.585000000000001</v>
      </c>
      <c r="I799" s="135"/>
      <c r="J799" s="136">
        <f>ROUND(I799*H799,2)</f>
        <v>0</v>
      </c>
      <c r="K799" s="132" t="s">
        <v>1663</v>
      </c>
      <c r="L799" s="32"/>
      <c r="M799" s="137" t="s">
        <v>1</v>
      </c>
      <c r="N799" s="138" t="s">
        <v>45</v>
      </c>
      <c r="P799" s="139">
        <f>O799*H799</f>
        <v>0</v>
      </c>
      <c r="Q799" s="139">
        <v>1.3999999999999999E-4</v>
      </c>
      <c r="R799" s="139">
        <f>Q799*H799</f>
        <v>3.7218999999999998E-3</v>
      </c>
      <c r="S799" s="139">
        <v>0</v>
      </c>
      <c r="T799" s="140">
        <f>S799*H799</f>
        <v>0</v>
      </c>
      <c r="AR799" s="141" t="s">
        <v>359</v>
      </c>
      <c r="AT799" s="141" t="s">
        <v>249</v>
      </c>
      <c r="AU799" s="141" t="s">
        <v>89</v>
      </c>
      <c r="AY799" s="17" t="s">
        <v>248</v>
      </c>
      <c r="BE799" s="142">
        <f>IF(N799="základní",J799,0)</f>
        <v>0</v>
      </c>
      <c r="BF799" s="142">
        <f>IF(N799="snížená",J799,0)</f>
        <v>0</v>
      </c>
      <c r="BG799" s="142">
        <f>IF(N799="zákl. přenesená",J799,0)</f>
        <v>0</v>
      </c>
      <c r="BH799" s="142">
        <f>IF(N799="sníž. přenesená",J799,0)</f>
        <v>0</v>
      </c>
      <c r="BI799" s="142">
        <f>IF(N799="nulová",J799,0)</f>
        <v>0</v>
      </c>
      <c r="BJ799" s="17" t="s">
        <v>87</v>
      </c>
      <c r="BK799" s="142">
        <f>ROUND(I799*H799,2)</f>
        <v>0</v>
      </c>
      <c r="BL799" s="17" t="s">
        <v>359</v>
      </c>
      <c r="BM799" s="141" t="s">
        <v>3280</v>
      </c>
    </row>
    <row r="800" spans="2:65" s="12" customFormat="1">
      <c r="B800" s="161"/>
      <c r="D800" s="143" t="s">
        <v>1665</v>
      </c>
      <c r="E800" s="162" t="s">
        <v>1</v>
      </c>
      <c r="F800" s="163" t="s">
        <v>2864</v>
      </c>
      <c r="H800" s="162" t="s">
        <v>1</v>
      </c>
      <c r="I800" s="164"/>
      <c r="L800" s="161"/>
      <c r="M800" s="165"/>
      <c r="T800" s="166"/>
      <c r="AT800" s="162" t="s">
        <v>1665</v>
      </c>
      <c r="AU800" s="162" t="s">
        <v>89</v>
      </c>
      <c r="AV800" s="12" t="s">
        <v>87</v>
      </c>
      <c r="AW800" s="12" t="s">
        <v>36</v>
      </c>
      <c r="AX800" s="12" t="s">
        <v>80</v>
      </c>
      <c r="AY800" s="162" t="s">
        <v>248</v>
      </c>
    </row>
    <row r="801" spans="2:65" s="12" customFormat="1">
      <c r="B801" s="161"/>
      <c r="D801" s="143" t="s">
        <v>1665</v>
      </c>
      <c r="E801" s="162" t="s">
        <v>1</v>
      </c>
      <c r="F801" s="163" t="s">
        <v>3260</v>
      </c>
      <c r="H801" s="162" t="s">
        <v>1</v>
      </c>
      <c r="I801" s="164"/>
      <c r="L801" s="161"/>
      <c r="M801" s="165"/>
      <c r="T801" s="166"/>
      <c r="AT801" s="162" t="s">
        <v>1665</v>
      </c>
      <c r="AU801" s="162" t="s">
        <v>89</v>
      </c>
      <c r="AV801" s="12" t="s">
        <v>87</v>
      </c>
      <c r="AW801" s="12" t="s">
        <v>36</v>
      </c>
      <c r="AX801" s="12" t="s">
        <v>80</v>
      </c>
      <c r="AY801" s="162" t="s">
        <v>248</v>
      </c>
    </row>
    <row r="802" spans="2:65" s="13" customFormat="1">
      <c r="B802" s="167"/>
      <c r="D802" s="143" t="s">
        <v>1665</v>
      </c>
      <c r="E802" s="168" t="s">
        <v>1</v>
      </c>
      <c r="F802" s="169" t="s">
        <v>3281</v>
      </c>
      <c r="H802" s="170">
        <v>26.585000000000001</v>
      </c>
      <c r="I802" s="171"/>
      <c r="L802" s="167"/>
      <c r="M802" s="172"/>
      <c r="T802" s="173"/>
      <c r="AT802" s="168" t="s">
        <v>1665</v>
      </c>
      <c r="AU802" s="168" t="s">
        <v>89</v>
      </c>
      <c r="AV802" s="13" t="s">
        <v>89</v>
      </c>
      <c r="AW802" s="13" t="s">
        <v>36</v>
      </c>
      <c r="AX802" s="13" t="s">
        <v>80</v>
      </c>
      <c r="AY802" s="168" t="s">
        <v>248</v>
      </c>
    </row>
    <row r="803" spans="2:65" s="14" customFormat="1">
      <c r="B803" s="174"/>
      <c r="D803" s="143" t="s">
        <v>1665</v>
      </c>
      <c r="E803" s="175" t="s">
        <v>1</v>
      </c>
      <c r="F803" s="176" t="s">
        <v>1668</v>
      </c>
      <c r="H803" s="177">
        <v>26.585000000000001</v>
      </c>
      <c r="I803" s="178"/>
      <c r="L803" s="174"/>
      <c r="M803" s="179"/>
      <c r="T803" s="180"/>
      <c r="AT803" s="175" t="s">
        <v>1665</v>
      </c>
      <c r="AU803" s="175" t="s">
        <v>89</v>
      </c>
      <c r="AV803" s="14" t="s">
        <v>264</v>
      </c>
      <c r="AW803" s="14" t="s">
        <v>36</v>
      </c>
      <c r="AX803" s="14" t="s">
        <v>87</v>
      </c>
      <c r="AY803" s="175" t="s">
        <v>248</v>
      </c>
    </row>
    <row r="804" spans="2:65" s="1" customFormat="1" ht="49.15" customHeight="1">
      <c r="B804" s="32"/>
      <c r="C804" s="188" t="s">
        <v>751</v>
      </c>
      <c r="D804" s="188" t="s">
        <v>301</v>
      </c>
      <c r="E804" s="189" t="s">
        <v>2132</v>
      </c>
      <c r="F804" s="190" t="s">
        <v>3282</v>
      </c>
      <c r="G804" s="191" t="s">
        <v>1662</v>
      </c>
      <c r="H804" s="192">
        <v>30.984999999999999</v>
      </c>
      <c r="I804" s="193"/>
      <c r="J804" s="194">
        <f>ROUND(I804*H804,2)</f>
        <v>0</v>
      </c>
      <c r="K804" s="190" t="s">
        <v>1663</v>
      </c>
      <c r="L804" s="195"/>
      <c r="M804" s="196" t="s">
        <v>1</v>
      </c>
      <c r="N804" s="197" t="s">
        <v>45</v>
      </c>
      <c r="P804" s="139">
        <f>O804*H804</f>
        <v>0</v>
      </c>
      <c r="Q804" s="139">
        <v>4.1999999999999997E-3</v>
      </c>
      <c r="R804" s="139">
        <f>Q804*H804</f>
        <v>0.130137</v>
      </c>
      <c r="S804" s="139">
        <v>0</v>
      </c>
      <c r="T804" s="140">
        <f>S804*H804</f>
        <v>0</v>
      </c>
      <c r="AR804" s="141" t="s">
        <v>424</v>
      </c>
      <c r="AT804" s="141" t="s">
        <v>301</v>
      </c>
      <c r="AU804" s="141" t="s">
        <v>89</v>
      </c>
      <c r="AY804" s="17" t="s">
        <v>248</v>
      </c>
      <c r="BE804" s="142">
        <f>IF(N804="základní",J804,0)</f>
        <v>0</v>
      </c>
      <c r="BF804" s="142">
        <f>IF(N804="snížená",J804,0)</f>
        <v>0</v>
      </c>
      <c r="BG804" s="142">
        <f>IF(N804="zákl. přenesená",J804,0)</f>
        <v>0</v>
      </c>
      <c r="BH804" s="142">
        <f>IF(N804="sníž. přenesená",J804,0)</f>
        <v>0</v>
      </c>
      <c r="BI804" s="142">
        <f>IF(N804="nulová",J804,0)</f>
        <v>0</v>
      </c>
      <c r="BJ804" s="17" t="s">
        <v>87</v>
      </c>
      <c r="BK804" s="142">
        <f>ROUND(I804*H804,2)</f>
        <v>0</v>
      </c>
      <c r="BL804" s="17" t="s">
        <v>359</v>
      </c>
      <c r="BM804" s="141" t="s">
        <v>3283</v>
      </c>
    </row>
    <row r="805" spans="2:65" s="12" customFormat="1">
      <c r="B805" s="161"/>
      <c r="D805" s="143" t="s">
        <v>1665</v>
      </c>
      <c r="E805" s="162" t="s">
        <v>1</v>
      </c>
      <c r="F805" s="163" t="s">
        <v>2864</v>
      </c>
      <c r="H805" s="162" t="s">
        <v>1</v>
      </c>
      <c r="I805" s="164"/>
      <c r="L805" s="161"/>
      <c r="M805" s="165"/>
      <c r="T805" s="166"/>
      <c r="AT805" s="162" t="s">
        <v>1665</v>
      </c>
      <c r="AU805" s="162" t="s">
        <v>89</v>
      </c>
      <c r="AV805" s="12" t="s">
        <v>87</v>
      </c>
      <c r="AW805" s="12" t="s">
        <v>36</v>
      </c>
      <c r="AX805" s="12" t="s">
        <v>80</v>
      </c>
      <c r="AY805" s="162" t="s">
        <v>248</v>
      </c>
    </row>
    <row r="806" spans="2:65" s="12" customFormat="1">
      <c r="B806" s="161"/>
      <c r="D806" s="143" t="s">
        <v>1665</v>
      </c>
      <c r="E806" s="162" t="s">
        <v>1</v>
      </c>
      <c r="F806" s="163" t="s">
        <v>3260</v>
      </c>
      <c r="H806" s="162" t="s">
        <v>1</v>
      </c>
      <c r="I806" s="164"/>
      <c r="L806" s="161"/>
      <c r="M806" s="165"/>
      <c r="T806" s="166"/>
      <c r="AT806" s="162" t="s">
        <v>1665</v>
      </c>
      <c r="AU806" s="162" t="s">
        <v>89</v>
      </c>
      <c r="AV806" s="12" t="s">
        <v>87</v>
      </c>
      <c r="AW806" s="12" t="s">
        <v>36</v>
      </c>
      <c r="AX806" s="12" t="s">
        <v>80</v>
      </c>
      <c r="AY806" s="162" t="s">
        <v>248</v>
      </c>
    </row>
    <row r="807" spans="2:65" s="13" customFormat="1">
      <c r="B807" s="167"/>
      <c r="D807" s="143" t="s">
        <v>1665</v>
      </c>
      <c r="E807" s="168" t="s">
        <v>1</v>
      </c>
      <c r="F807" s="169" t="s">
        <v>3284</v>
      </c>
      <c r="H807" s="170">
        <v>30.984999999999999</v>
      </c>
      <c r="I807" s="171"/>
      <c r="L807" s="167"/>
      <c r="M807" s="172"/>
      <c r="T807" s="173"/>
      <c r="AT807" s="168" t="s">
        <v>1665</v>
      </c>
      <c r="AU807" s="168" t="s">
        <v>89</v>
      </c>
      <c r="AV807" s="13" t="s">
        <v>89</v>
      </c>
      <c r="AW807" s="13" t="s">
        <v>36</v>
      </c>
      <c r="AX807" s="13" t="s">
        <v>80</v>
      </c>
      <c r="AY807" s="168" t="s">
        <v>248</v>
      </c>
    </row>
    <row r="808" spans="2:65" s="14" customFormat="1">
      <c r="B808" s="174"/>
      <c r="D808" s="143" t="s">
        <v>1665</v>
      </c>
      <c r="E808" s="175" t="s">
        <v>1</v>
      </c>
      <c r="F808" s="176" t="s">
        <v>1668</v>
      </c>
      <c r="H808" s="177">
        <v>30.984999999999999</v>
      </c>
      <c r="I808" s="178"/>
      <c r="L808" s="174"/>
      <c r="M808" s="179"/>
      <c r="T808" s="180"/>
      <c r="AT808" s="175" t="s">
        <v>1665</v>
      </c>
      <c r="AU808" s="175" t="s">
        <v>89</v>
      </c>
      <c r="AV808" s="14" t="s">
        <v>264</v>
      </c>
      <c r="AW808" s="14" t="s">
        <v>36</v>
      </c>
      <c r="AX808" s="14" t="s">
        <v>87</v>
      </c>
      <c r="AY808" s="175" t="s">
        <v>248</v>
      </c>
    </row>
    <row r="809" spans="2:65" s="1" customFormat="1" ht="24.2" customHeight="1">
      <c r="B809" s="32"/>
      <c r="C809" s="130" t="s">
        <v>754</v>
      </c>
      <c r="D809" s="130" t="s">
        <v>249</v>
      </c>
      <c r="E809" s="131" t="s">
        <v>3285</v>
      </c>
      <c r="F809" s="132" t="s">
        <v>3286</v>
      </c>
      <c r="G809" s="133" t="s">
        <v>1263</v>
      </c>
      <c r="H809" s="134">
        <v>0.35599999999999998</v>
      </c>
      <c r="I809" s="135"/>
      <c r="J809" s="136">
        <f>ROUND(I809*H809,2)</f>
        <v>0</v>
      </c>
      <c r="K809" s="132" t="s">
        <v>1663</v>
      </c>
      <c r="L809" s="32"/>
      <c r="M809" s="137" t="s">
        <v>1</v>
      </c>
      <c r="N809" s="138" t="s">
        <v>45</v>
      </c>
      <c r="P809" s="139">
        <f>O809*H809</f>
        <v>0</v>
      </c>
      <c r="Q809" s="139">
        <v>0</v>
      </c>
      <c r="R809" s="139">
        <f>Q809*H809</f>
        <v>0</v>
      </c>
      <c r="S809" s="139">
        <v>0</v>
      </c>
      <c r="T809" s="140">
        <f>S809*H809</f>
        <v>0</v>
      </c>
      <c r="AR809" s="141" t="s">
        <v>359</v>
      </c>
      <c r="AT809" s="141" t="s">
        <v>249</v>
      </c>
      <c r="AU809" s="141" t="s">
        <v>89</v>
      </c>
      <c r="AY809" s="17" t="s">
        <v>248</v>
      </c>
      <c r="BE809" s="142">
        <f>IF(N809="základní",J809,0)</f>
        <v>0</v>
      </c>
      <c r="BF809" s="142">
        <f>IF(N809="snížená",J809,0)</f>
        <v>0</v>
      </c>
      <c r="BG809" s="142">
        <f>IF(N809="zákl. přenesená",J809,0)</f>
        <v>0</v>
      </c>
      <c r="BH809" s="142">
        <f>IF(N809="sníž. přenesená",J809,0)</f>
        <v>0</v>
      </c>
      <c r="BI809" s="142">
        <f>IF(N809="nulová",J809,0)</f>
        <v>0</v>
      </c>
      <c r="BJ809" s="17" t="s">
        <v>87</v>
      </c>
      <c r="BK809" s="142">
        <f>ROUND(I809*H809,2)</f>
        <v>0</v>
      </c>
      <c r="BL809" s="17" t="s">
        <v>359</v>
      </c>
      <c r="BM809" s="141" t="s">
        <v>3287</v>
      </c>
    </row>
    <row r="810" spans="2:65" s="10" customFormat="1" ht="22.9" customHeight="1">
      <c r="B810" s="120"/>
      <c r="D810" s="121" t="s">
        <v>79</v>
      </c>
      <c r="E810" s="155" t="s">
        <v>2139</v>
      </c>
      <c r="F810" s="155" t="s">
        <v>2140</v>
      </c>
      <c r="I810" s="123"/>
      <c r="J810" s="156">
        <f>BK810</f>
        <v>0</v>
      </c>
      <c r="L810" s="120"/>
      <c r="M810" s="125"/>
      <c r="P810" s="126">
        <f>SUM(P811:P834)</f>
        <v>0</v>
      </c>
      <c r="R810" s="126">
        <f>SUM(R811:R834)</f>
        <v>0.78960959999999991</v>
      </c>
      <c r="T810" s="127">
        <f>SUM(T811:T834)</f>
        <v>0</v>
      </c>
      <c r="AR810" s="121" t="s">
        <v>89</v>
      </c>
      <c r="AT810" s="128" t="s">
        <v>79</v>
      </c>
      <c r="AU810" s="128" t="s">
        <v>87</v>
      </c>
      <c r="AY810" s="121" t="s">
        <v>248</v>
      </c>
      <c r="BK810" s="129">
        <f>SUM(BK811:BK834)</f>
        <v>0</v>
      </c>
    </row>
    <row r="811" spans="2:65" s="1" customFormat="1" ht="24.2" customHeight="1">
      <c r="B811" s="32"/>
      <c r="C811" s="130" t="s">
        <v>758</v>
      </c>
      <c r="D811" s="130" t="s">
        <v>249</v>
      </c>
      <c r="E811" s="131" t="s">
        <v>2141</v>
      </c>
      <c r="F811" s="132" t="s">
        <v>2142</v>
      </c>
      <c r="G811" s="133" t="s">
        <v>1662</v>
      </c>
      <c r="H811" s="134">
        <v>37.44</v>
      </c>
      <c r="I811" s="135"/>
      <c r="J811" s="136">
        <f>ROUND(I811*H811,2)</f>
        <v>0</v>
      </c>
      <c r="K811" s="132" t="s">
        <v>1663</v>
      </c>
      <c r="L811" s="32"/>
      <c r="M811" s="137" t="s">
        <v>1</v>
      </c>
      <c r="N811" s="138" t="s">
        <v>45</v>
      </c>
      <c r="P811" s="139">
        <f>O811*H811</f>
        <v>0</v>
      </c>
      <c r="Q811" s="139">
        <v>0</v>
      </c>
      <c r="R811" s="139">
        <f>Q811*H811</f>
        <v>0</v>
      </c>
      <c r="S811" s="139">
        <v>0</v>
      </c>
      <c r="T811" s="140">
        <f>S811*H811</f>
        <v>0</v>
      </c>
      <c r="AR811" s="141" t="s">
        <v>359</v>
      </c>
      <c r="AT811" s="141" t="s">
        <v>249</v>
      </c>
      <c r="AU811" s="141" t="s">
        <v>89</v>
      </c>
      <c r="AY811" s="17" t="s">
        <v>248</v>
      </c>
      <c r="BE811" s="142">
        <f>IF(N811="základní",J811,0)</f>
        <v>0</v>
      </c>
      <c r="BF811" s="142">
        <f>IF(N811="snížená",J811,0)</f>
        <v>0</v>
      </c>
      <c r="BG811" s="142">
        <f>IF(N811="zákl. přenesená",J811,0)</f>
        <v>0</v>
      </c>
      <c r="BH811" s="142">
        <f>IF(N811="sníž. přenesená",J811,0)</f>
        <v>0</v>
      </c>
      <c r="BI811" s="142">
        <f>IF(N811="nulová",J811,0)</f>
        <v>0</v>
      </c>
      <c r="BJ811" s="17" t="s">
        <v>87</v>
      </c>
      <c r="BK811" s="142">
        <f>ROUND(I811*H811,2)</f>
        <v>0</v>
      </c>
      <c r="BL811" s="17" t="s">
        <v>359</v>
      </c>
      <c r="BM811" s="141" t="s">
        <v>3288</v>
      </c>
    </row>
    <row r="812" spans="2:65" s="12" customFormat="1">
      <c r="B812" s="161"/>
      <c r="D812" s="143" t="s">
        <v>1665</v>
      </c>
      <c r="E812" s="162" t="s">
        <v>1</v>
      </c>
      <c r="F812" s="163" t="s">
        <v>2864</v>
      </c>
      <c r="H812" s="162" t="s">
        <v>1</v>
      </c>
      <c r="I812" s="164"/>
      <c r="L812" s="161"/>
      <c r="M812" s="165"/>
      <c r="T812" s="166"/>
      <c r="AT812" s="162" t="s">
        <v>1665</v>
      </c>
      <c r="AU812" s="162" t="s">
        <v>89</v>
      </c>
      <c r="AV812" s="12" t="s">
        <v>87</v>
      </c>
      <c r="AW812" s="12" t="s">
        <v>36</v>
      </c>
      <c r="AX812" s="12" t="s">
        <v>80</v>
      </c>
      <c r="AY812" s="162" t="s">
        <v>248</v>
      </c>
    </row>
    <row r="813" spans="2:65" s="12" customFormat="1">
      <c r="B813" s="161"/>
      <c r="D813" s="143" t="s">
        <v>1665</v>
      </c>
      <c r="E813" s="162" t="s">
        <v>1</v>
      </c>
      <c r="F813" s="163" t="s">
        <v>1928</v>
      </c>
      <c r="H813" s="162" t="s">
        <v>1</v>
      </c>
      <c r="I813" s="164"/>
      <c r="L813" s="161"/>
      <c r="M813" s="165"/>
      <c r="T813" s="166"/>
      <c r="AT813" s="162" t="s">
        <v>1665</v>
      </c>
      <c r="AU813" s="162" t="s">
        <v>89</v>
      </c>
      <c r="AV813" s="12" t="s">
        <v>87</v>
      </c>
      <c r="AW813" s="12" t="s">
        <v>36</v>
      </c>
      <c r="AX813" s="12" t="s">
        <v>80</v>
      </c>
      <c r="AY813" s="162" t="s">
        <v>248</v>
      </c>
    </row>
    <row r="814" spans="2:65" s="13" customFormat="1" ht="22.5">
      <c r="B814" s="167"/>
      <c r="D814" s="143" t="s">
        <v>1665</v>
      </c>
      <c r="E814" s="168" t="s">
        <v>1</v>
      </c>
      <c r="F814" s="169" t="s">
        <v>3289</v>
      </c>
      <c r="H814" s="170">
        <v>37.44</v>
      </c>
      <c r="I814" s="171"/>
      <c r="L814" s="167"/>
      <c r="M814" s="172"/>
      <c r="T814" s="173"/>
      <c r="AT814" s="168" t="s">
        <v>1665</v>
      </c>
      <c r="AU814" s="168" t="s">
        <v>89</v>
      </c>
      <c r="AV814" s="13" t="s">
        <v>89</v>
      </c>
      <c r="AW814" s="13" t="s">
        <v>36</v>
      </c>
      <c r="AX814" s="13" t="s">
        <v>80</v>
      </c>
      <c r="AY814" s="168" t="s">
        <v>248</v>
      </c>
    </row>
    <row r="815" spans="2:65" s="14" customFormat="1">
      <c r="B815" s="174"/>
      <c r="D815" s="143" t="s">
        <v>1665</v>
      </c>
      <c r="E815" s="175" t="s">
        <v>1</v>
      </c>
      <c r="F815" s="176" t="s">
        <v>1668</v>
      </c>
      <c r="H815" s="177">
        <v>37.44</v>
      </c>
      <c r="I815" s="178"/>
      <c r="L815" s="174"/>
      <c r="M815" s="179"/>
      <c r="T815" s="180"/>
      <c r="AT815" s="175" t="s">
        <v>1665</v>
      </c>
      <c r="AU815" s="175" t="s">
        <v>89</v>
      </c>
      <c r="AV815" s="14" t="s">
        <v>264</v>
      </c>
      <c r="AW815" s="14" t="s">
        <v>36</v>
      </c>
      <c r="AX815" s="14" t="s">
        <v>87</v>
      </c>
      <c r="AY815" s="175" t="s">
        <v>248</v>
      </c>
    </row>
    <row r="816" spans="2:65" s="1" customFormat="1" ht="24.2" customHeight="1">
      <c r="B816" s="32"/>
      <c r="C816" s="188" t="s">
        <v>762</v>
      </c>
      <c r="D816" s="188" t="s">
        <v>301</v>
      </c>
      <c r="E816" s="189" t="s">
        <v>3290</v>
      </c>
      <c r="F816" s="190" t="s">
        <v>3291</v>
      </c>
      <c r="G816" s="191" t="s">
        <v>1662</v>
      </c>
      <c r="H816" s="192">
        <v>18.72</v>
      </c>
      <c r="I816" s="193"/>
      <c r="J816" s="194">
        <f>ROUND(I816*H816,2)</f>
        <v>0</v>
      </c>
      <c r="K816" s="190" t="s">
        <v>1663</v>
      </c>
      <c r="L816" s="195"/>
      <c r="M816" s="196" t="s">
        <v>1</v>
      </c>
      <c r="N816" s="197" t="s">
        <v>45</v>
      </c>
      <c r="P816" s="139">
        <f>O816*H816</f>
        <v>0</v>
      </c>
      <c r="Q816" s="139">
        <v>2.4E-2</v>
      </c>
      <c r="R816" s="139">
        <f>Q816*H816</f>
        <v>0.44927999999999996</v>
      </c>
      <c r="S816" s="139">
        <v>0</v>
      </c>
      <c r="T816" s="140">
        <f>S816*H816</f>
        <v>0</v>
      </c>
      <c r="AR816" s="141" t="s">
        <v>424</v>
      </c>
      <c r="AT816" s="141" t="s">
        <v>301</v>
      </c>
      <c r="AU816" s="141" t="s">
        <v>89</v>
      </c>
      <c r="AY816" s="17" t="s">
        <v>248</v>
      </c>
      <c r="BE816" s="142">
        <f>IF(N816="základní",J816,0)</f>
        <v>0</v>
      </c>
      <c r="BF816" s="142">
        <f>IF(N816="snížená",J816,0)</f>
        <v>0</v>
      </c>
      <c r="BG816" s="142">
        <f>IF(N816="zákl. přenesená",J816,0)</f>
        <v>0</v>
      </c>
      <c r="BH816" s="142">
        <f>IF(N816="sníž. přenesená",J816,0)</f>
        <v>0</v>
      </c>
      <c r="BI816" s="142">
        <f>IF(N816="nulová",J816,0)</f>
        <v>0</v>
      </c>
      <c r="BJ816" s="17" t="s">
        <v>87</v>
      </c>
      <c r="BK816" s="142">
        <f>ROUND(I816*H816,2)</f>
        <v>0</v>
      </c>
      <c r="BL816" s="17" t="s">
        <v>359</v>
      </c>
      <c r="BM816" s="141" t="s">
        <v>3292</v>
      </c>
    </row>
    <row r="817" spans="2:65" s="1" customFormat="1" ht="29.25">
      <c r="B817" s="32"/>
      <c r="D817" s="143" t="s">
        <v>255</v>
      </c>
      <c r="F817" s="144" t="s">
        <v>3293</v>
      </c>
      <c r="I817" s="145"/>
      <c r="L817" s="32"/>
      <c r="M817" s="146"/>
      <c r="T817" s="56"/>
      <c r="AT817" s="17" t="s">
        <v>255</v>
      </c>
      <c r="AU817" s="17" t="s">
        <v>89</v>
      </c>
    </row>
    <row r="818" spans="2:65" s="12" customFormat="1">
      <c r="B818" s="161"/>
      <c r="D818" s="143" t="s">
        <v>1665</v>
      </c>
      <c r="E818" s="162" t="s">
        <v>1</v>
      </c>
      <c r="F818" s="163" t="s">
        <v>2864</v>
      </c>
      <c r="H818" s="162" t="s">
        <v>1</v>
      </c>
      <c r="I818" s="164"/>
      <c r="L818" s="161"/>
      <c r="M818" s="165"/>
      <c r="T818" s="166"/>
      <c r="AT818" s="162" t="s">
        <v>1665</v>
      </c>
      <c r="AU818" s="162" t="s">
        <v>89</v>
      </c>
      <c r="AV818" s="12" t="s">
        <v>87</v>
      </c>
      <c r="AW818" s="12" t="s">
        <v>36</v>
      </c>
      <c r="AX818" s="12" t="s">
        <v>80</v>
      </c>
      <c r="AY818" s="162" t="s">
        <v>248</v>
      </c>
    </row>
    <row r="819" spans="2:65" s="12" customFormat="1">
      <c r="B819" s="161"/>
      <c r="D819" s="143" t="s">
        <v>1665</v>
      </c>
      <c r="E819" s="162" t="s">
        <v>1</v>
      </c>
      <c r="F819" s="163" t="s">
        <v>1928</v>
      </c>
      <c r="H819" s="162" t="s">
        <v>1</v>
      </c>
      <c r="I819" s="164"/>
      <c r="L819" s="161"/>
      <c r="M819" s="165"/>
      <c r="T819" s="166"/>
      <c r="AT819" s="162" t="s">
        <v>1665</v>
      </c>
      <c r="AU819" s="162" t="s">
        <v>89</v>
      </c>
      <c r="AV819" s="12" t="s">
        <v>87</v>
      </c>
      <c r="AW819" s="12" t="s">
        <v>36</v>
      </c>
      <c r="AX819" s="12" t="s">
        <v>80</v>
      </c>
      <c r="AY819" s="162" t="s">
        <v>248</v>
      </c>
    </row>
    <row r="820" spans="2:65" s="13" customFormat="1" ht="22.5">
      <c r="B820" s="167"/>
      <c r="D820" s="143" t="s">
        <v>1665</v>
      </c>
      <c r="E820" s="168" t="s">
        <v>1</v>
      </c>
      <c r="F820" s="169" t="s">
        <v>3294</v>
      </c>
      <c r="H820" s="170">
        <v>18.72</v>
      </c>
      <c r="I820" s="171"/>
      <c r="L820" s="167"/>
      <c r="M820" s="172"/>
      <c r="T820" s="173"/>
      <c r="AT820" s="168" t="s">
        <v>1665</v>
      </c>
      <c r="AU820" s="168" t="s">
        <v>89</v>
      </c>
      <c r="AV820" s="13" t="s">
        <v>89</v>
      </c>
      <c r="AW820" s="13" t="s">
        <v>36</v>
      </c>
      <c r="AX820" s="13" t="s">
        <v>80</v>
      </c>
      <c r="AY820" s="168" t="s">
        <v>248</v>
      </c>
    </row>
    <row r="821" spans="2:65" s="14" customFormat="1">
      <c r="B821" s="174"/>
      <c r="D821" s="143" t="s">
        <v>1665</v>
      </c>
      <c r="E821" s="175" t="s">
        <v>1</v>
      </c>
      <c r="F821" s="176" t="s">
        <v>1668</v>
      </c>
      <c r="H821" s="177">
        <v>18.72</v>
      </c>
      <c r="I821" s="178"/>
      <c r="L821" s="174"/>
      <c r="M821" s="179"/>
      <c r="T821" s="180"/>
      <c r="AT821" s="175" t="s">
        <v>1665</v>
      </c>
      <c r="AU821" s="175" t="s">
        <v>89</v>
      </c>
      <c r="AV821" s="14" t="s">
        <v>264</v>
      </c>
      <c r="AW821" s="14" t="s">
        <v>36</v>
      </c>
      <c r="AX821" s="14" t="s">
        <v>87</v>
      </c>
      <c r="AY821" s="175" t="s">
        <v>248</v>
      </c>
    </row>
    <row r="822" spans="2:65" s="1" customFormat="1" ht="24.2" customHeight="1">
      <c r="B822" s="32"/>
      <c r="C822" s="188" t="s">
        <v>767</v>
      </c>
      <c r="D822" s="188" t="s">
        <v>301</v>
      </c>
      <c r="E822" s="189" t="s">
        <v>3295</v>
      </c>
      <c r="F822" s="190" t="s">
        <v>3296</v>
      </c>
      <c r="G822" s="191" t="s">
        <v>1662</v>
      </c>
      <c r="H822" s="192">
        <v>18.72</v>
      </c>
      <c r="I822" s="193"/>
      <c r="J822" s="194">
        <f>ROUND(I822*H822,2)</f>
        <v>0</v>
      </c>
      <c r="K822" s="190" t="s">
        <v>1663</v>
      </c>
      <c r="L822" s="195"/>
      <c r="M822" s="196" t="s">
        <v>1</v>
      </c>
      <c r="N822" s="197" t="s">
        <v>45</v>
      </c>
      <c r="P822" s="139">
        <f>O822*H822</f>
        <v>0</v>
      </c>
      <c r="Q822" s="139">
        <v>1.7999999999999999E-2</v>
      </c>
      <c r="R822" s="139">
        <f>Q822*H822</f>
        <v>0.33695999999999998</v>
      </c>
      <c r="S822" s="139">
        <v>0</v>
      </c>
      <c r="T822" s="140">
        <f>S822*H822</f>
        <v>0</v>
      </c>
      <c r="AR822" s="141" t="s">
        <v>424</v>
      </c>
      <c r="AT822" s="141" t="s">
        <v>301</v>
      </c>
      <c r="AU822" s="141" t="s">
        <v>89</v>
      </c>
      <c r="AY822" s="17" t="s">
        <v>248</v>
      </c>
      <c r="BE822" s="142">
        <f>IF(N822="základní",J822,0)</f>
        <v>0</v>
      </c>
      <c r="BF822" s="142">
        <f>IF(N822="snížená",J822,0)</f>
        <v>0</v>
      </c>
      <c r="BG822" s="142">
        <f>IF(N822="zákl. přenesená",J822,0)</f>
        <v>0</v>
      </c>
      <c r="BH822" s="142">
        <f>IF(N822="sníž. přenesená",J822,0)</f>
        <v>0</v>
      </c>
      <c r="BI822" s="142">
        <f>IF(N822="nulová",J822,0)</f>
        <v>0</v>
      </c>
      <c r="BJ822" s="17" t="s">
        <v>87</v>
      </c>
      <c r="BK822" s="142">
        <f>ROUND(I822*H822,2)</f>
        <v>0</v>
      </c>
      <c r="BL822" s="17" t="s">
        <v>359</v>
      </c>
      <c r="BM822" s="141" t="s">
        <v>3297</v>
      </c>
    </row>
    <row r="823" spans="2:65" s="1" customFormat="1" ht="29.25">
      <c r="B823" s="32"/>
      <c r="D823" s="143" t="s">
        <v>255</v>
      </c>
      <c r="F823" s="144" t="s">
        <v>3298</v>
      </c>
      <c r="I823" s="145"/>
      <c r="L823" s="32"/>
      <c r="M823" s="146"/>
      <c r="T823" s="56"/>
      <c r="AT823" s="17" t="s">
        <v>255</v>
      </c>
      <c r="AU823" s="17" t="s">
        <v>89</v>
      </c>
    </row>
    <row r="824" spans="2:65" s="12" customFormat="1">
      <c r="B824" s="161"/>
      <c r="D824" s="143" t="s">
        <v>1665</v>
      </c>
      <c r="E824" s="162" t="s">
        <v>1</v>
      </c>
      <c r="F824" s="163" t="s">
        <v>2864</v>
      </c>
      <c r="H824" s="162" t="s">
        <v>1</v>
      </c>
      <c r="I824" s="164"/>
      <c r="L824" s="161"/>
      <c r="M824" s="165"/>
      <c r="T824" s="166"/>
      <c r="AT824" s="162" t="s">
        <v>1665</v>
      </c>
      <c r="AU824" s="162" t="s">
        <v>89</v>
      </c>
      <c r="AV824" s="12" t="s">
        <v>87</v>
      </c>
      <c r="AW824" s="12" t="s">
        <v>36</v>
      </c>
      <c r="AX824" s="12" t="s">
        <v>80</v>
      </c>
      <c r="AY824" s="162" t="s">
        <v>248</v>
      </c>
    </row>
    <row r="825" spans="2:65" s="12" customFormat="1">
      <c r="B825" s="161"/>
      <c r="D825" s="143" t="s">
        <v>1665</v>
      </c>
      <c r="E825" s="162" t="s">
        <v>1</v>
      </c>
      <c r="F825" s="163" t="s">
        <v>1928</v>
      </c>
      <c r="H825" s="162" t="s">
        <v>1</v>
      </c>
      <c r="I825" s="164"/>
      <c r="L825" s="161"/>
      <c r="M825" s="165"/>
      <c r="T825" s="166"/>
      <c r="AT825" s="162" t="s">
        <v>1665</v>
      </c>
      <c r="AU825" s="162" t="s">
        <v>89</v>
      </c>
      <c r="AV825" s="12" t="s">
        <v>87</v>
      </c>
      <c r="AW825" s="12" t="s">
        <v>36</v>
      </c>
      <c r="AX825" s="12" t="s">
        <v>80</v>
      </c>
      <c r="AY825" s="162" t="s">
        <v>248</v>
      </c>
    </row>
    <row r="826" spans="2:65" s="13" customFormat="1" ht="22.5">
      <c r="B826" s="167"/>
      <c r="D826" s="143" t="s">
        <v>1665</v>
      </c>
      <c r="E826" s="168" t="s">
        <v>1</v>
      </c>
      <c r="F826" s="169" t="s">
        <v>3294</v>
      </c>
      <c r="H826" s="170">
        <v>18.72</v>
      </c>
      <c r="I826" s="171"/>
      <c r="L826" s="167"/>
      <c r="M826" s="172"/>
      <c r="T826" s="173"/>
      <c r="AT826" s="168" t="s">
        <v>1665</v>
      </c>
      <c r="AU826" s="168" t="s">
        <v>89</v>
      </c>
      <c r="AV826" s="13" t="s">
        <v>89</v>
      </c>
      <c r="AW826" s="13" t="s">
        <v>36</v>
      </c>
      <c r="AX826" s="13" t="s">
        <v>80</v>
      </c>
      <c r="AY826" s="168" t="s">
        <v>248</v>
      </c>
    </row>
    <row r="827" spans="2:65" s="14" customFormat="1">
      <c r="B827" s="174"/>
      <c r="D827" s="143" t="s">
        <v>1665</v>
      </c>
      <c r="E827" s="175" t="s">
        <v>1</v>
      </c>
      <c r="F827" s="176" t="s">
        <v>1668</v>
      </c>
      <c r="H827" s="177">
        <v>18.72</v>
      </c>
      <c r="I827" s="178"/>
      <c r="L827" s="174"/>
      <c r="M827" s="179"/>
      <c r="T827" s="180"/>
      <c r="AT827" s="175" t="s">
        <v>1665</v>
      </c>
      <c r="AU827" s="175" t="s">
        <v>89</v>
      </c>
      <c r="AV827" s="14" t="s">
        <v>264</v>
      </c>
      <c r="AW827" s="14" t="s">
        <v>36</v>
      </c>
      <c r="AX827" s="14" t="s">
        <v>87</v>
      </c>
      <c r="AY827" s="175" t="s">
        <v>248</v>
      </c>
    </row>
    <row r="828" spans="2:65" s="1" customFormat="1" ht="24.2" customHeight="1">
      <c r="B828" s="32"/>
      <c r="C828" s="130" t="s">
        <v>774</v>
      </c>
      <c r="D828" s="130" t="s">
        <v>249</v>
      </c>
      <c r="E828" s="131" t="s">
        <v>3299</v>
      </c>
      <c r="F828" s="132" t="s">
        <v>3300</v>
      </c>
      <c r="G828" s="133" t="s">
        <v>1662</v>
      </c>
      <c r="H828" s="134">
        <v>37.44</v>
      </c>
      <c r="I828" s="135"/>
      <c r="J828" s="136">
        <f>ROUND(I828*H828,2)</f>
        <v>0</v>
      </c>
      <c r="K828" s="132" t="s">
        <v>1663</v>
      </c>
      <c r="L828" s="32"/>
      <c r="M828" s="137" t="s">
        <v>1</v>
      </c>
      <c r="N828" s="138" t="s">
        <v>45</v>
      </c>
      <c r="P828" s="139">
        <f>O828*H828</f>
        <v>0</v>
      </c>
      <c r="Q828" s="139">
        <v>9.0000000000000006E-5</v>
      </c>
      <c r="R828" s="139">
        <f>Q828*H828</f>
        <v>3.3695999999999999E-3</v>
      </c>
      <c r="S828" s="139">
        <v>0</v>
      </c>
      <c r="T828" s="140">
        <f>S828*H828</f>
        <v>0</v>
      </c>
      <c r="AR828" s="141" t="s">
        <v>359</v>
      </c>
      <c r="AT828" s="141" t="s">
        <v>249</v>
      </c>
      <c r="AU828" s="141" t="s">
        <v>89</v>
      </c>
      <c r="AY828" s="17" t="s">
        <v>248</v>
      </c>
      <c r="BE828" s="142">
        <f>IF(N828="základní",J828,0)</f>
        <v>0</v>
      </c>
      <c r="BF828" s="142">
        <f>IF(N828="snížená",J828,0)</f>
        <v>0</v>
      </c>
      <c r="BG828" s="142">
        <f>IF(N828="zákl. přenesená",J828,0)</f>
        <v>0</v>
      </c>
      <c r="BH828" s="142">
        <f>IF(N828="sníž. přenesená",J828,0)</f>
        <v>0</v>
      </c>
      <c r="BI828" s="142">
        <f>IF(N828="nulová",J828,0)</f>
        <v>0</v>
      </c>
      <c r="BJ828" s="17" t="s">
        <v>87</v>
      </c>
      <c r="BK828" s="142">
        <f>ROUND(I828*H828,2)</f>
        <v>0</v>
      </c>
      <c r="BL828" s="17" t="s">
        <v>359</v>
      </c>
      <c r="BM828" s="141" t="s">
        <v>3301</v>
      </c>
    </row>
    <row r="829" spans="2:65" s="12" customFormat="1">
      <c r="B829" s="161"/>
      <c r="D829" s="143" t="s">
        <v>1665</v>
      </c>
      <c r="E829" s="162" t="s">
        <v>1</v>
      </c>
      <c r="F829" s="163" t="s">
        <v>2864</v>
      </c>
      <c r="H829" s="162" t="s">
        <v>1</v>
      </c>
      <c r="I829" s="164"/>
      <c r="L829" s="161"/>
      <c r="M829" s="165"/>
      <c r="T829" s="166"/>
      <c r="AT829" s="162" t="s">
        <v>1665</v>
      </c>
      <c r="AU829" s="162" t="s">
        <v>89</v>
      </c>
      <c r="AV829" s="12" t="s">
        <v>87</v>
      </c>
      <c r="AW829" s="12" t="s">
        <v>36</v>
      </c>
      <c r="AX829" s="12" t="s">
        <v>80</v>
      </c>
      <c r="AY829" s="162" t="s">
        <v>248</v>
      </c>
    </row>
    <row r="830" spans="2:65" s="12" customFormat="1">
      <c r="B830" s="161"/>
      <c r="D830" s="143" t="s">
        <v>1665</v>
      </c>
      <c r="E830" s="162" t="s">
        <v>1</v>
      </c>
      <c r="F830" s="163" t="s">
        <v>1928</v>
      </c>
      <c r="H830" s="162" t="s">
        <v>1</v>
      </c>
      <c r="I830" s="164"/>
      <c r="L830" s="161"/>
      <c r="M830" s="165"/>
      <c r="T830" s="166"/>
      <c r="AT830" s="162" t="s">
        <v>1665</v>
      </c>
      <c r="AU830" s="162" t="s">
        <v>89</v>
      </c>
      <c r="AV830" s="12" t="s">
        <v>87</v>
      </c>
      <c r="AW830" s="12" t="s">
        <v>36</v>
      </c>
      <c r="AX830" s="12" t="s">
        <v>80</v>
      </c>
      <c r="AY830" s="162" t="s">
        <v>248</v>
      </c>
    </row>
    <row r="831" spans="2:65" s="12" customFormat="1" ht="22.5">
      <c r="B831" s="161"/>
      <c r="D831" s="143" t="s">
        <v>1665</v>
      </c>
      <c r="E831" s="162" t="s">
        <v>1</v>
      </c>
      <c r="F831" s="163" t="s">
        <v>2153</v>
      </c>
      <c r="H831" s="162" t="s">
        <v>1</v>
      </c>
      <c r="I831" s="164"/>
      <c r="L831" s="161"/>
      <c r="M831" s="165"/>
      <c r="T831" s="166"/>
      <c r="AT831" s="162" t="s">
        <v>1665</v>
      </c>
      <c r="AU831" s="162" t="s">
        <v>89</v>
      </c>
      <c r="AV831" s="12" t="s">
        <v>87</v>
      </c>
      <c r="AW831" s="12" t="s">
        <v>36</v>
      </c>
      <c r="AX831" s="12" t="s">
        <v>80</v>
      </c>
      <c r="AY831" s="162" t="s">
        <v>248</v>
      </c>
    </row>
    <row r="832" spans="2:65" s="13" customFormat="1" ht="22.5">
      <c r="B832" s="167"/>
      <c r="D832" s="143" t="s">
        <v>1665</v>
      </c>
      <c r="E832" s="168" t="s">
        <v>1</v>
      </c>
      <c r="F832" s="169" t="s">
        <v>3289</v>
      </c>
      <c r="H832" s="170">
        <v>37.44</v>
      </c>
      <c r="I832" s="171"/>
      <c r="L832" s="167"/>
      <c r="M832" s="172"/>
      <c r="T832" s="173"/>
      <c r="AT832" s="168" t="s">
        <v>1665</v>
      </c>
      <c r="AU832" s="168" t="s">
        <v>89</v>
      </c>
      <c r="AV832" s="13" t="s">
        <v>89</v>
      </c>
      <c r="AW832" s="13" t="s">
        <v>36</v>
      </c>
      <c r="AX832" s="13" t="s">
        <v>80</v>
      </c>
      <c r="AY832" s="168" t="s">
        <v>248</v>
      </c>
    </row>
    <row r="833" spans="2:65" s="14" customFormat="1">
      <c r="B833" s="174"/>
      <c r="D833" s="143" t="s">
        <v>1665</v>
      </c>
      <c r="E833" s="175" t="s">
        <v>1</v>
      </c>
      <c r="F833" s="176" t="s">
        <v>1668</v>
      </c>
      <c r="H833" s="177">
        <v>37.44</v>
      </c>
      <c r="I833" s="178"/>
      <c r="L833" s="174"/>
      <c r="M833" s="179"/>
      <c r="T833" s="180"/>
      <c r="AT833" s="175" t="s">
        <v>1665</v>
      </c>
      <c r="AU833" s="175" t="s">
        <v>89</v>
      </c>
      <c r="AV833" s="14" t="s">
        <v>264</v>
      </c>
      <c r="AW833" s="14" t="s">
        <v>36</v>
      </c>
      <c r="AX833" s="14" t="s">
        <v>87</v>
      </c>
      <c r="AY833" s="175" t="s">
        <v>248</v>
      </c>
    </row>
    <row r="834" spans="2:65" s="1" customFormat="1" ht="24.2" customHeight="1">
      <c r="B834" s="32"/>
      <c r="C834" s="130" t="s">
        <v>779</v>
      </c>
      <c r="D834" s="130" t="s">
        <v>249</v>
      </c>
      <c r="E834" s="131" t="s">
        <v>3302</v>
      </c>
      <c r="F834" s="132" t="s">
        <v>3303</v>
      </c>
      <c r="G834" s="133" t="s">
        <v>1263</v>
      </c>
      <c r="H834" s="134">
        <v>0.79</v>
      </c>
      <c r="I834" s="135"/>
      <c r="J834" s="136">
        <f>ROUND(I834*H834,2)</f>
        <v>0</v>
      </c>
      <c r="K834" s="132" t="s">
        <v>1663</v>
      </c>
      <c r="L834" s="32"/>
      <c r="M834" s="137" t="s">
        <v>1</v>
      </c>
      <c r="N834" s="138" t="s">
        <v>45</v>
      </c>
      <c r="P834" s="139">
        <f>O834*H834</f>
        <v>0</v>
      </c>
      <c r="Q834" s="139">
        <v>0</v>
      </c>
      <c r="R834" s="139">
        <f>Q834*H834</f>
        <v>0</v>
      </c>
      <c r="S834" s="139">
        <v>0</v>
      </c>
      <c r="T834" s="140">
        <f>S834*H834</f>
        <v>0</v>
      </c>
      <c r="AR834" s="141" t="s">
        <v>359</v>
      </c>
      <c r="AT834" s="141" t="s">
        <v>249</v>
      </c>
      <c r="AU834" s="141" t="s">
        <v>89</v>
      </c>
      <c r="AY834" s="17" t="s">
        <v>248</v>
      </c>
      <c r="BE834" s="142">
        <f>IF(N834="základní",J834,0)</f>
        <v>0</v>
      </c>
      <c r="BF834" s="142">
        <f>IF(N834="snížená",J834,0)</f>
        <v>0</v>
      </c>
      <c r="BG834" s="142">
        <f>IF(N834="zákl. přenesená",J834,0)</f>
        <v>0</v>
      </c>
      <c r="BH834" s="142">
        <f>IF(N834="sníž. přenesená",J834,0)</f>
        <v>0</v>
      </c>
      <c r="BI834" s="142">
        <f>IF(N834="nulová",J834,0)</f>
        <v>0</v>
      </c>
      <c r="BJ834" s="17" t="s">
        <v>87</v>
      </c>
      <c r="BK834" s="142">
        <f>ROUND(I834*H834,2)</f>
        <v>0</v>
      </c>
      <c r="BL834" s="17" t="s">
        <v>359</v>
      </c>
      <c r="BM834" s="141" t="s">
        <v>3304</v>
      </c>
    </row>
    <row r="835" spans="2:65" s="10" customFormat="1" ht="22.9" customHeight="1">
      <c r="B835" s="120"/>
      <c r="D835" s="121" t="s">
        <v>79</v>
      </c>
      <c r="E835" s="155" t="s">
        <v>2157</v>
      </c>
      <c r="F835" s="155" t="s">
        <v>2158</v>
      </c>
      <c r="I835" s="123"/>
      <c r="J835" s="156">
        <f>BK835</f>
        <v>0</v>
      </c>
      <c r="L835" s="120"/>
      <c r="M835" s="125"/>
      <c r="P835" s="126">
        <f>SUM(P836:P866)</f>
        <v>0</v>
      </c>
      <c r="R835" s="126">
        <f>SUM(R836:R866)</f>
        <v>0.240012</v>
      </c>
      <c r="T835" s="127">
        <f>SUM(T836:T866)</f>
        <v>0</v>
      </c>
      <c r="AR835" s="121" t="s">
        <v>89</v>
      </c>
      <c r="AT835" s="128" t="s">
        <v>79</v>
      </c>
      <c r="AU835" s="128" t="s">
        <v>87</v>
      </c>
      <c r="AY835" s="121" t="s">
        <v>248</v>
      </c>
      <c r="BK835" s="129">
        <f>SUM(BK836:BK866)</f>
        <v>0</v>
      </c>
    </row>
    <row r="836" spans="2:65" s="1" customFormat="1" ht="37.9" customHeight="1">
      <c r="B836" s="32"/>
      <c r="C836" s="130" t="s">
        <v>784</v>
      </c>
      <c r="D836" s="130" t="s">
        <v>249</v>
      </c>
      <c r="E836" s="131" t="s">
        <v>2159</v>
      </c>
      <c r="F836" s="132" t="s">
        <v>2160</v>
      </c>
      <c r="G836" s="133" t="s">
        <v>528</v>
      </c>
      <c r="H836" s="134">
        <v>36</v>
      </c>
      <c r="I836" s="135"/>
      <c r="J836" s="136">
        <f>ROUND(I836*H836,2)</f>
        <v>0</v>
      </c>
      <c r="K836" s="132" t="s">
        <v>1</v>
      </c>
      <c r="L836" s="32"/>
      <c r="M836" s="137" t="s">
        <v>1</v>
      </c>
      <c r="N836" s="138" t="s">
        <v>45</v>
      </c>
      <c r="P836" s="139">
        <f>O836*H836</f>
        <v>0</v>
      </c>
      <c r="Q836" s="139">
        <v>2.8600000000000001E-3</v>
      </c>
      <c r="R836" s="139">
        <f>Q836*H836</f>
        <v>0.10296000000000001</v>
      </c>
      <c r="S836" s="139">
        <v>0</v>
      </c>
      <c r="T836" s="140">
        <f>S836*H836</f>
        <v>0</v>
      </c>
      <c r="AR836" s="141" t="s">
        <v>359</v>
      </c>
      <c r="AT836" s="141" t="s">
        <v>249</v>
      </c>
      <c r="AU836" s="141" t="s">
        <v>89</v>
      </c>
      <c r="AY836" s="17" t="s">
        <v>248</v>
      </c>
      <c r="BE836" s="142">
        <f>IF(N836="základní",J836,0)</f>
        <v>0</v>
      </c>
      <c r="BF836" s="142">
        <f>IF(N836="snížená",J836,0)</f>
        <v>0</v>
      </c>
      <c r="BG836" s="142">
        <f>IF(N836="zákl. přenesená",J836,0)</f>
        <v>0</v>
      </c>
      <c r="BH836" s="142">
        <f>IF(N836="sníž. přenesená",J836,0)</f>
        <v>0</v>
      </c>
      <c r="BI836" s="142">
        <f>IF(N836="nulová",J836,0)</f>
        <v>0</v>
      </c>
      <c r="BJ836" s="17" t="s">
        <v>87</v>
      </c>
      <c r="BK836" s="142">
        <f>ROUND(I836*H836,2)</f>
        <v>0</v>
      </c>
      <c r="BL836" s="17" t="s">
        <v>359</v>
      </c>
      <c r="BM836" s="141" t="s">
        <v>3305</v>
      </c>
    </row>
    <row r="837" spans="2:65" s="1" customFormat="1" ht="87.75">
      <c r="B837" s="32"/>
      <c r="D837" s="143" t="s">
        <v>255</v>
      </c>
      <c r="F837" s="144" t="s">
        <v>3306</v>
      </c>
      <c r="I837" s="145"/>
      <c r="L837" s="32"/>
      <c r="M837" s="146"/>
      <c r="T837" s="56"/>
      <c r="AT837" s="17" t="s">
        <v>255</v>
      </c>
      <c r="AU837" s="17" t="s">
        <v>89</v>
      </c>
    </row>
    <row r="838" spans="2:65" s="12" customFormat="1">
      <c r="B838" s="161"/>
      <c r="D838" s="143" t="s">
        <v>1665</v>
      </c>
      <c r="E838" s="162" t="s">
        <v>1</v>
      </c>
      <c r="F838" s="163" t="s">
        <v>2864</v>
      </c>
      <c r="H838" s="162" t="s">
        <v>1</v>
      </c>
      <c r="I838" s="164"/>
      <c r="L838" s="161"/>
      <c r="M838" s="165"/>
      <c r="T838" s="166"/>
      <c r="AT838" s="162" t="s">
        <v>1665</v>
      </c>
      <c r="AU838" s="162" t="s">
        <v>89</v>
      </c>
      <c r="AV838" s="12" t="s">
        <v>87</v>
      </c>
      <c r="AW838" s="12" t="s">
        <v>36</v>
      </c>
      <c r="AX838" s="12" t="s">
        <v>80</v>
      </c>
      <c r="AY838" s="162" t="s">
        <v>248</v>
      </c>
    </row>
    <row r="839" spans="2:65" s="12" customFormat="1">
      <c r="B839" s="161"/>
      <c r="D839" s="143" t="s">
        <v>1665</v>
      </c>
      <c r="E839" s="162" t="s">
        <v>1</v>
      </c>
      <c r="F839" s="163" t="s">
        <v>2163</v>
      </c>
      <c r="H839" s="162" t="s">
        <v>1</v>
      </c>
      <c r="I839" s="164"/>
      <c r="L839" s="161"/>
      <c r="M839" s="165"/>
      <c r="T839" s="166"/>
      <c r="AT839" s="162" t="s">
        <v>1665</v>
      </c>
      <c r="AU839" s="162" t="s">
        <v>89</v>
      </c>
      <c r="AV839" s="12" t="s">
        <v>87</v>
      </c>
      <c r="AW839" s="12" t="s">
        <v>36</v>
      </c>
      <c r="AX839" s="12" t="s">
        <v>80</v>
      </c>
      <c r="AY839" s="162" t="s">
        <v>248</v>
      </c>
    </row>
    <row r="840" spans="2:65" s="13" customFormat="1" ht="22.5">
      <c r="B840" s="167"/>
      <c r="D840" s="143" t="s">
        <v>1665</v>
      </c>
      <c r="E840" s="168" t="s">
        <v>1</v>
      </c>
      <c r="F840" s="169" t="s">
        <v>2164</v>
      </c>
      <c r="H840" s="170">
        <v>36</v>
      </c>
      <c r="I840" s="171"/>
      <c r="L840" s="167"/>
      <c r="M840" s="172"/>
      <c r="T840" s="173"/>
      <c r="AT840" s="168" t="s">
        <v>1665</v>
      </c>
      <c r="AU840" s="168" t="s">
        <v>89</v>
      </c>
      <c r="AV840" s="13" t="s">
        <v>89</v>
      </c>
      <c r="AW840" s="13" t="s">
        <v>36</v>
      </c>
      <c r="AX840" s="13" t="s">
        <v>80</v>
      </c>
      <c r="AY840" s="168" t="s">
        <v>248</v>
      </c>
    </row>
    <row r="841" spans="2:65" s="14" customFormat="1">
      <c r="B841" s="174"/>
      <c r="D841" s="143" t="s">
        <v>1665</v>
      </c>
      <c r="E841" s="175" t="s">
        <v>1</v>
      </c>
      <c r="F841" s="176" t="s">
        <v>1668</v>
      </c>
      <c r="H841" s="177">
        <v>36</v>
      </c>
      <c r="I841" s="178"/>
      <c r="L841" s="174"/>
      <c r="M841" s="179"/>
      <c r="T841" s="180"/>
      <c r="AT841" s="175" t="s">
        <v>1665</v>
      </c>
      <c r="AU841" s="175" t="s">
        <v>89</v>
      </c>
      <c r="AV841" s="14" t="s">
        <v>264</v>
      </c>
      <c r="AW841" s="14" t="s">
        <v>36</v>
      </c>
      <c r="AX841" s="14" t="s">
        <v>87</v>
      </c>
      <c r="AY841" s="175" t="s">
        <v>248</v>
      </c>
    </row>
    <row r="842" spans="2:65" s="1" customFormat="1" ht="55.5" customHeight="1">
      <c r="B842" s="32"/>
      <c r="C842" s="130" t="s">
        <v>789</v>
      </c>
      <c r="D842" s="130" t="s">
        <v>249</v>
      </c>
      <c r="E842" s="131" t="s">
        <v>2165</v>
      </c>
      <c r="F842" s="132" t="s">
        <v>3307</v>
      </c>
      <c r="G842" s="133" t="s">
        <v>1839</v>
      </c>
      <c r="H842" s="134">
        <v>2</v>
      </c>
      <c r="I842" s="135"/>
      <c r="J842" s="136">
        <f>ROUND(I842*H842,2)</f>
        <v>0</v>
      </c>
      <c r="K842" s="132" t="s">
        <v>1</v>
      </c>
      <c r="L842" s="32"/>
      <c r="M842" s="137" t="s">
        <v>1</v>
      </c>
      <c r="N842" s="138" t="s">
        <v>45</v>
      </c>
      <c r="P842" s="139">
        <f>O842*H842</f>
        <v>0</v>
      </c>
      <c r="Q842" s="139">
        <v>2.9180000000000001E-2</v>
      </c>
      <c r="R842" s="139">
        <f>Q842*H842</f>
        <v>5.8360000000000002E-2</v>
      </c>
      <c r="S842" s="139">
        <v>0</v>
      </c>
      <c r="T842" s="140">
        <f>S842*H842</f>
        <v>0</v>
      </c>
      <c r="AR842" s="141" t="s">
        <v>359</v>
      </c>
      <c r="AT842" s="141" t="s">
        <v>249</v>
      </c>
      <c r="AU842" s="141" t="s">
        <v>89</v>
      </c>
      <c r="AY842" s="17" t="s">
        <v>248</v>
      </c>
      <c r="BE842" s="142">
        <f>IF(N842="základní",J842,0)</f>
        <v>0</v>
      </c>
      <c r="BF842" s="142">
        <f>IF(N842="snížená",J842,0)</f>
        <v>0</v>
      </c>
      <c r="BG842" s="142">
        <f>IF(N842="zákl. přenesená",J842,0)</f>
        <v>0</v>
      </c>
      <c r="BH842" s="142">
        <f>IF(N842="sníž. přenesená",J842,0)</f>
        <v>0</v>
      </c>
      <c r="BI842" s="142">
        <f>IF(N842="nulová",J842,0)</f>
        <v>0</v>
      </c>
      <c r="BJ842" s="17" t="s">
        <v>87</v>
      </c>
      <c r="BK842" s="142">
        <f>ROUND(I842*H842,2)</f>
        <v>0</v>
      </c>
      <c r="BL842" s="17" t="s">
        <v>359</v>
      </c>
      <c r="BM842" s="141" t="s">
        <v>3308</v>
      </c>
    </row>
    <row r="843" spans="2:65" s="1" customFormat="1" ht="97.5">
      <c r="B843" s="32"/>
      <c r="D843" s="143" t="s">
        <v>255</v>
      </c>
      <c r="F843" s="144" t="s">
        <v>3309</v>
      </c>
      <c r="I843" s="145"/>
      <c r="L843" s="32"/>
      <c r="M843" s="146"/>
      <c r="T843" s="56"/>
      <c r="AT843" s="17" t="s">
        <v>255</v>
      </c>
      <c r="AU843" s="17" t="s">
        <v>89</v>
      </c>
    </row>
    <row r="844" spans="2:65" s="12" customFormat="1">
      <c r="B844" s="161"/>
      <c r="D844" s="143" t="s">
        <v>1665</v>
      </c>
      <c r="E844" s="162" t="s">
        <v>1</v>
      </c>
      <c r="F844" s="163" t="s">
        <v>2864</v>
      </c>
      <c r="H844" s="162" t="s">
        <v>1</v>
      </c>
      <c r="I844" s="164"/>
      <c r="L844" s="161"/>
      <c r="M844" s="165"/>
      <c r="T844" s="166"/>
      <c r="AT844" s="162" t="s">
        <v>1665</v>
      </c>
      <c r="AU844" s="162" t="s">
        <v>89</v>
      </c>
      <c r="AV844" s="12" t="s">
        <v>87</v>
      </c>
      <c r="AW844" s="12" t="s">
        <v>36</v>
      </c>
      <c r="AX844" s="12" t="s">
        <v>80</v>
      </c>
      <c r="AY844" s="162" t="s">
        <v>248</v>
      </c>
    </row>
    <row r="845" spans="2:65" s="12" customFormat="1">
      <c r="B845" s="161"/>
      <c r="D845" s="143" t="s">
        <v>1665</v>
      </c>
      <c r="E845" s="162" t="s">
        <v>1</v>
      </c>
      <c r="F845" s="163" t="s">
        <v>2163</v>
      </c>
      <c r="H845" s="162" t="s">
        <v>1</v>
      </c>
      <c r="I845" s="164"/>
      <c r="L845" s="161"/>
      <c r="M845" s="165"/>
      <c r="T845" s="166"/>
      <c r="AT845" s="162" t="s">
        <v>1665</v>
      </c>
      <c r="AU845" s="162" t="s">
        <v>89</v>
      </c>
      <c r="AV845" s="12" t="s">
        <v>87</v>
      </c>
      <c r="AW845" s="12" t="s">
        <v>36</v>
      </c>
      <c r="AX845" s="12" t="s">
        <v>80</v>
      </c>
      <c r="AY845" s="162" t="s">
        <v>248</v>
      </c>
    </row>
    <row r="846" spans="2:65" s="13" customFormat="1" ht="33.75">
      <c r="B846" s="167"/>
      <c r="D846" s="143" t="s">
        <v>1665</v>
      </c>
      <c r="E846" s="168" t="s">
        <v>1</v>
      </c>
      <c r="F846" s="169" t="s">
        <v>3310</v>
      </c>
      <c r="H846" s="170">
        <v>2</v>
      </c>
      <c r="I846" s="171"/>
      <c r="L846" s="167"/>
      <c r="M846" s="172"/>
      <c r="T846" s="173"/>
      <c r="AT846" s="168" t="s">
        <v>1665</v>
      </c>
      <c r="AU846" s="168" t="s">
        <v>89</v>
      </c>
      <c r="AV846" s="13" t="s">
        <v>89</v>
      </c>
      <c r="AW846" s="13" t="s">
        <v>36</v>
      </c>
      <c r="AX846" s="13" t="s">
        <v>80</v>
      </c>
      <c r="AY846" s="168" t="s">
        <v>248</v>
      </c>
    </row>
    <row r="847" spans="2:65" s="14" customFormat="1">
      <c r="B847" s="174"/>
      <c r="D847" s="143" t="s">
        <v>1665</v>
      </c>
      <c r="E847" s="175" t="s">
        <v>1</v>
      </c>
      <c r="F847" s="176" t="s">
        <v>1668</v>
      </c>
      <c r="H847" s="177">
        <v>2</v>
      </c>
      <c r="I847" s="178"/>
      <c r="L847" s="174"/>
      <c r="M847" s="179"/>
      <c r="T847" s="180"/>
      <c r="AT847" s="175" t="s">
        <v>1665</v>
      </c>
      <c r="AU847" s="175" t="s">
        <v>89</v>
      </c>
      <c r="AV847" s="14" t="s">
        <v>264</v>
      </c>
      <c r="AW847" s="14" t="s">
        <v>36</v>
      </c>
      <c r="AX847" s="14" t="s">
        <v>87</v>
      </c>
      <c r="AY847" s="175" t="s">
        <v>248</v>
      </c>
    </row>
    <row r="848" spans="2:65" s="1" customFormat="1" ht="49.15" customHeight="1">
      <c r="B848" s="32"/>
      <c r="C848" s="130" t="s">
        <v>794</v>
      </c>
      <c r="D848" s="130" t="s">
        <v>249</v>
      </c>
      <c r="E848" s="131" t="s">
        <v>2170</v>
      </c>
      <c r="F848" s="132" t="s">
        <v>3311</v>
      </c>
      <c r="G848" s="133" t="s">
        <v>1839</v>
      </c>
      <c r="H848" s="134">
        <v>2</v>
      </c>
      <c r="I848" s="135"/>
      <c r="J848" s="136">
        <f>ROUND(I848*H848,2)</f>
        <v>0</v>
      </c>
      <c r="K848" s="132" t="s">
        <v>1</v>
      </c>
      <c r="L848" s="32"/>
      <c r="M848" s="137" t="s">
        <v>1</v>
      </c>
      <c r="N848" s="138" t="s">
        <v>45</v>
      </c>
      <c r="P848" s="139">
        <f>O848*H848</f>
        <v>0</v>
      </c>
      <c r="Q848" s="139">
        <v>2.682E-2</v>
      </c>
      <c r="R848" s="139">
        <f>Q848*H848</f>
        <v>5.364E-2</v>
      </c>
      <c r="S848" s="139">
        <v>0</v>
      </c>
      <c r="T848" s="140">
        <f>S848*H848</f>
        <v>0</v>
      </c>
      <c r="AR848" s="141" t="s">
        <v>359</v>
      </c>
      <c r="AT848" s="141" t="s">
        <v>249</v>
      </c>
      <c r="AU848" s="141" t="s">
        <v>89</v>
      </c>
      <c r="AY848" s="17" t="s">
        <v>248</v>
      </c>
      <c r="BE848" s="142">
        <f>IF(N848="základní",J848,0)</f>
        <v>0</v>
      </c>
      <c r="BF848" s="142">
        <f>IF(N848="snížená",J848,0)</f>
        <v>0</v>
      </c>
      <c r="BG848" s="142">
        <f>IF(N848="zákl. přenesená",J848,0)</f>
        <v>0</v>
      </c>
      <c r="BH848" s="142">
        <f>IF(N848="sníž. přenesená",J848,0)</f>
        <v>0</v>
      </c>
      <c r="BI848" s="142">
        <f>IF(N848="nulová",J848,0)</f>
        <v>0</v>
      </c>
      <c r="BJ848" s="17" t="s">
        <v>87</v>
      </c>
      <c r="BK848" s="142">
        <f>ROUND(I848*H848,2)</f>
        <v>0</v>
      </c>
      <c r="BL848" s="17" t="s">
        <v>359</v>
      </c>
      <c r="BM848" s="141" t="s">
        <v>3312</v>
      </c>
    </row>
    <row r="849" spans="2:65" s="1" customFormat="1" ht="97.5">
      <c r="B849" s="32"/>
      <c r="D849" s="143" t="s">
        <v>255</v>
      </c>
      <c r="F849" s="144" t="s">
        <v>3313</v>
      </c>
      <c r="I849" s="145"/>
      <c r="L849" s="32"/>
      <c r="M849" s="146"/>
      <c r="T849" s="56"/>
      <c r="AT849" s="17" t="s">
        <v>255</v>
      </c>
      <c r="AU849" s="17" t="s">
        <v>89</v>
      </c>
    </row>
    <row r="850" spans="2:65" s="12" customFormat="1">
      <c r="B850" s="161"/>
      <c r="D850" s="143" t="s">
        <v>1665</v>
      </c>
      <c r="E850" s="162" t="s">
        <v>1</v>
      </c>
      <c r="F850" s="163" t="s">
        <v>2864</v>
      </c>
      <c r="H850" s="162" t="s">
        <v>1</v>
      </c>
      <c r="I850" s="164"/>
      <c r="L850" s="161"/>
      <c r="M850" s="165"/>
      <c r="T850" s="166"/>
      <c r="AT850" s="162" t="s">
        <v>1665</v>
      </c>
      <c r="AU850" s="162" t="s">
        <v>89</v>
      </c>
      <c r="AV850" s="12" t="s">
        <v>87</v>
      </c>
      <c r="AW850" s="12" t="s">
        <v>36</v>
      </c>
      <c r="AX850" s="12" t="s">
        <v>80</v>
      </c>
      <c r="AY850" s="162" t="s">
        <v>248</v>
      </c>
    </row>
    <row r="851" spans="2:65" s="12" customFormat="1">
      <c r="B851" s="161"/>
      <c r="D851" s="143" t="s">
        <v>1665</v>
      </c>
      <c r="E851" s="162" t="s">
        <v>1</v>
      </c>
      <c r="F851" s="163" t="s">
        <v>2163</v>
      </c>
      <c r="H851" s="162" t="s">
        <v>1</v>
      </c>
      <c r="I851" s="164"/>
      <c r="L851" s="161"/>
      <c r="M851" s="165"/>
      <c r="T851" s="166"/>
      <c r="AT851" s="162" t="s">
        <v>1665</v>
      </c>
      <c r="AU851" s="162" t="s">
        <v>89</v>
      </c>
      <c r="AV851" s="12" t="s">
        <v>87</v>
      </c>
      <c r="AW851" s="12" t="s">
        <v>36</v>
      </c>
      <c r="AX851" s="12" t="s">
        <v>80</v>
      </c>
      <c r="AY851" s="162" t="s">
        <v>248</v>
      </c>
    </row>
    <row r="852" spans="2:65" s="13" customFormat="1" ht="33.75">
      <c r="B852" s="167"/>
      <c r="D852" s="143" t="s">
        <v>1665</v>
      </c>
      <c r="E852" s="168" t="s">
        <v>1</v>
      </c>
      <c r="F852" s="169" t="s">
        <v>3314</v>
      </c>
      <c r="H852" s="170">
        <v>2</v>
      </c>
      <c r="I852" s="171"/>
      <c r="L852" s="167"/>
      <c r="M852" s="172"/>
      <c r="T852" s="173"/>
      <c r="AT852" s="168" t="s">
        <v>1665</v>
      </c>
      <c r="AU852" s="168" t="s">
        <v>89</v>
      </c>
      <c r="AV852" s="13" t="s">
        <v>89</v>
      </c>
      <c r="AW852" s="13" t="s">
        <v>36</v>
      </c>
      <c r="AX852" s="13" t="s">
        <v>80</v>
      </c>
      <c r="AY852" s="168" t="s">
        <v>248</v>
      </c>
    </row>
    <row r="853" spans="2:65" s="14" customFormat="1">
      <c r="B853" s="174"/>
      <c r="D853" s="143" t="s">
        <v>1665</v>
      </c>
      <c r="E853" s="175" t="s">
        <v>1</v>
      </c>
      <c r="F853" s="176" t="s">
        <v>1668</v>
      </c>
      <c r="H853" s="177">
        <v>2</v>
      </c>
      <c r="I853" s="178"/>
      <c r="L853" s="174"/>
      <c r="M853" s="179"/>
      <c r="T853" s="180"/>
      <c r="AT853" s="175" t="s">
        <v>1665</v>
      </c>
      <c r="AU853" s="175" t="s">
        <v>89</v>
      </c>
      <c r="AV853" s="14" t="s">
        <v>264</v>
      </c>
      <c r="AW853" s="14" t="s">
        <v>36</v>
      </c>
      <c r="AX853" s="14" t="s">
        <v>87</v>
      </c>
      <c r="AY853" s="175" t="s">
        <v>248</v>
      </c>
    </row>
    <row r="854" spans="2:65" s="1" customFormat="1" ht="37.9" customHeight="1">
      <c r="B854" s="32"/>
      <c r="C854" s="130" t="s">
        <v>799</v>
      </c>
      <c r="D854" s="130" t="s">
        <v>249</v>
      </c>
      <c r="E854" s="131" t="s">
        <v>2175</v>
      </c>
      <c r="F854" s="132" t="s">
        <v>3315</v>
      </c>
      <c r="G854" s="133" t="s">
        <v>528</v>
      </c>
      <c r="H854" s="134">
        <v>5.2</v>
      </c>
      <c r="I854" s="135"/>
      <c r="J854" s="136">
        <f>ROUND(I854*H854,2)</f>
        <v>0</v>
      </c>
      <c r="K854" s="132" t="s">
        <v>1</v>
      </c>
      <c r="L854" s="32"/>
      <c r="M854" s="137" t="s">
        <v>1</v>
      </c>
      <c r="N854" s="138" t="s">
        <v>45</v>
      </c>
      <c r="P854" s="139">
        <f>O854*H854</f>
        <v>0</v>
      </c>
      <c r="Q854" s="139">
        <v>2.8600000000000001E-3</v>
      </c>
      <c r="R854" s="139">
        <f>Q854*H854</f>
        <v>1.4872000000000002E-2</v>
      </c>
      <c r="S854" s="139">
        <v>0</v>
      </c>
      <c r="T854" s="140">
        <f>S854*H854</f>
        <v>0</v>
      </c>
      <c r="AR854" s="141" t="s">
        <v>359</v>
      </c>
      <c r="AT854" s="141" t="s">
        <v>249</v>
      </c>
      <c r="AU854" s="141" t="s">
        <v>89</v>
      </c>
      <c r="AY854" s="17" t="s">
        <v>248</v>
      </c>
      <c r="BE854" s="142">
        <f>IF(N854="základní",J854,0)</f>
        <v>0</v>
      </c>
      <c r="BF854" s="142">
        <f>IF(N854="snížená",J854,0)</f>
        <v>0</v>
      </c>
      <c r="BG854" s="142">
        <f>IF(N854="zákl. přenesená",J854,0)</f>
        <v>0</v>
      </c>
      <c r="BH854" s="142">
        <f>IF(N854="sníž. přenesená",J854,0)</f>
        <v>0</v>
      </c>
      <c r="BI854" s="142">
        <f>IF(N854="nulová",J854,0)</f>
        <v>0</v>
      </c>
      <c r="BJ854" s="17" t="s">
        <v>87</v>
      </c>
      <c r="BK854" s="142">
        <f>ROUND(I854*H854,2)</f>
        <v>0</v>
      </c>
      <c r="BL854" s="17" t="s">
        <v>359</v>
      </c>
      <c r="BM854" s="141" t="s">
        <v>3316</v>
      </c>
    </row>
    <row r="855" spans="2:65" s="1" customFormat="1" ht="87.75">
      <c r="B855" s="32"/>
      <c r="D855" s="143" t="s">
        <v>255</v>
      </c>
      <c r="F855" s="144" t="s">
        <v>3317</v>
      </c>
      <c r="I855" s="145"/>
      <c r="L855" s="32"/>
      <c r="M855" s="146"/>
      <c r="T855" s="56"/>
      <c r="AT855" s="17" t="s">
        <v>255</v>
      </c>
      <c r="AU855" s="17" t="s">
        <v>89</v>
      </c>
    </row>
    <row r="856" spans="2:65" s="12" customFormat="1">
      <c r="B856" s="161"/>
      <c r="D856" s="143" t="s">
        <v>1665</v>
      </c>
      <c r="E856" s="162" t="s">
        <v>1</v>
      </c>
      <c r="F856" s="163" t="s">
        <v>2864</v>
      </c>
      <c r="H856" s="162" t="s">
        <v>1</v>
      </c>
      <c r="I856" s="164"/>
      <c r="L856" s="161"/>
      <c r="M856" s="165"/>
      <c r="T856" s="166"/>
      <c r="AT856" s="162" t="s">
        <v>1665</v>
      </c>
      <c r="AU856" s="162" t="s">
        <v>89</v>
      </c>
      <c r="AV856" s="12" t="s">
        <v>87</v>
      </c>
      <c r="AW856" s="12" t="s">
        <v>36</v>
      </c>
      <c r="AX856" s="12" t="s">
        <v>80</v>
      </c>
      <c r="AY856" s="162" t="s">
        <v>248</v>
      </c>
    </row>
    <row r="857" spans="2:65" s="12" customFormat="1">
      <c r="B857" s="161"/>
      <c r="D857" s="143" t="s">
        <v>1665</v>
      </c>
      <c r="E857" s="162" t="s">
        <v>1</v>
      </c>
      <c r="F857" s="163" t="s">
        <v>2163</v>
      </c>
      <c r="H857" s="162" t="s">
        <v>1</v>
      </c>
      <c r="I857" s="164"/>
      <c r="L857" s="161"/>
      <c r="M857" s="165"/>
      <c r="T857" s="166"/>
      <c r="AT857" s="162" t="s">
        <v>1665</v>
      </c>
      <c r="AU857" s="162" t="s">
        <v>89</v>
      </c>
      <c r="AV857" s="12" t="s">
        <v>87</v>
      </c>
      <c r="AW857" s="12" t="s">
        <v>36</v>
      </c>
      <c r="AX857" s="12" t="s">
        <v>80</v>
      </c>
      <c r="AY857" s="162" t="s">
        <v>248</v>
      </c>
    </row>
    <row r="858" spans="2:65" s="13" customFormat="1">
      <c r="B858" s="167"/>
      <c r="D858" s="143" t="s">
        <v>1665</v>
      </c>
      <c r="E858" s="168" t="s">
        <v>1</v>
      </c>
      <c r="F858" s="169" t="s">
        <v>3318</v>
      </c>
      <c r="H858" s="170">
        <v>5.2</v>
      </c>
      <c r="I858" s="171"/>
      <c r="L858" s="167"/>
      <c r="M858" s="172"/>
      <c r="T858" s="173"/>
      <c r="AT858" s="168" t="s">
        <v>1665</v>
      </c>
      <c r="AU858" s="168" t="s">
        <v>89</v>
      </c>
      <c r="AV858" s="13" t="s">
        <v>89</v>
      </c>
      <c r="AW858" s="13" t="s">
        <v>36</v>
      </c>
      <c r="AX858" s="13" t="s">
        <v>80</v>
      </c>
      <c r="AY858" s="168" t="s">
        <v>248</v>
      </c>
    </row>
    <row r="859" spans="2:65" s="14" customFormat="1">
      <c r="B859" s="174"/>
      <c r="D859" s="143" t="s">
        <v>1665</v>
      </c>
      <c r="E859" s="175" t="s">
        <v>1</v>
      </c>
      <c r="F859" s="176" t="s">
        <v>1668</v>
      </c>
      <c r="H859" s="177">
        <v>5.2</v>
      </c>
      <c r="I859" s="178"/>
      <c r="L859" s="174"/>
      <c r="M859" s="179"/>
      <c r="T859" s="180"/>
      <c r="AT859" s="175" t="s">
        <v>1665</v>
      </c>
      <c r="AU859" s="175" t="s">
        <v>89</v>
      </c>
      <c r="AV859" s="14" t="s">
        <v>264</v>
      </c>
      <c r="AW859" s="14" t="s">
        <v>36</v>
      </c>
      <c r="AX859" s="14" t="s">
        <v>87</v>
      </c>
      <c r="AY859" s="175" t="s">
        <v>248</v>
      </c>
    </row>
    <row r="860" spans="2:65" s="1" customFormat="1" ht="49.15" customHeight="1">
      <c r="B860" s="32"/>
      <c r="C860" s="130" t="s">
        <v>806</v>
      </c>
      <c r="D860" s="130" t="s">
        <v>249</v>
      </c>
      <c r="E860" s="131" t="s">
        <v>2180</v>
      </c>
      <c r="F860" s="132" t="s">
        <v>3319</v>
      </c>
      <c r="G860" s="133" t="s">
        <v>1839</v>
      </c>
      <c r="H860" s="134">
        <v>1</v>
      </c>
      <c r="I860" s="135"/>
      <c r="J860" s="136">
        <f>ROUND(I860*H860,2)</f>
        <v>0</v>
      </c>
      <c r="K860" s="132" t="s">
        <v>1</v>
      </c>
      <c r="L860" s="32"/>
      <c r="M860" s="137" t="s">
        <v>1</v>
      </c>
      <c r="N860" s="138" t="s">
        <v>45</v>
      </c>
      <c r="P860" s="139">
        <f>O860*H860</f>
        <v>0</v>
      </c>
      <c r="Q860" s="139">
        <v>1.018E-2</v>
      </c>
      <c r="R860" s="139">
        <f>Q860*H860</f>
        <v>1.018E-2</v>
      </c>
      <c r="S860" s="139">
        <v>0</v>
      </c>
      <c r="T860" s="140">
        <f>S860*H860</f>
        <v>0</v>
      </c>
      <c r="AR860" s="141" t="s">
        <v>359</v>
      </c>
      <c r="AT860" s="141" t="s">
        <v>249</v>
      </c>
      <c r="AU860" s="141" t="s">
        <v>89</v>
      </c>
      <c r="AY860" s="17" t="s">
        <v>248</v>
      </c>
      <c r="BE860" s="142">
        <f>IF(N860="základní",J860,0)</f>
        <v>0</v>
      </c>
      <c r="BF860" s="142">
        <f>IF(N860="snížená",J860,0)</f>
        <v>0</v>
      </c>
      <c r="BG860" s="142">
        <f>IF(N860="zákl. přenesená",J860,0)</f>
        <v>0</v>
      </c>
      <c r="BH860" s="142">
        <f>IF(N860="sníž. přenesená",J860,0)</f>
        <v>0</v>
      </c>
      <c r="BI860" s="142">
        <f>IF(N860="nulová",J860,0)</f>
        <v>0</v>
      </c>
      <c r="BJ860" s="17" t="s">
        <v>87</v>
      </c>
      <c r="BK860" s="142">
        <f>ROUND(I860*H860,2)</f>
        <v>0</v>
      </c>
      <c r="BL860" s="17" t="s">
        <v>359</v>
      </c>
      <c r="BM860" s="141" t="s">
        <v>3320</v>
      </c>
    </row>
    <row r="861" spans="2:65" s="1" customFormat="1" ht="97.5">
      <c r="B861" s="32"/>
      <c r="D861" s="143" t="s">
        <v>255</v>
      </c>
      <c r="F861" s="144" t="s">
        <v>3321</v>
      </c>
      <c r="I861" s="145"/>
      <c r="L861" s="32"/>
      <c r="M861" s="146"/>
      <c r="T861" s="56"/>
      <c r="AT861" s="17" t="s">
        <v>255</v>
      </c>
      <c r="AU861" s="17" t="s">
        <v>89</v>
      </c>
    </row>
    <row r="862" spans="2:65" s="12" customFormat="1">
      <c r="B862" s="161"/>
      <c r="D862" s="143" t="s">
        <v>1665</v>
      </c>
      <c r="E862" s="162" t="s">
        <v>1</v>
      </c>
      <c r="F862" s="163" t="s">
        <v>2864</v>
      </c>
      <c r="H862" s="162" t="s">
        <v>1</v>
      </c>
      <c r="I862" s="164"/>
      <c r="L862" s="161"/>
      <c r="M862" s="165"/>
      <c r="T862" s="166"/>
      <c r="AT862" s="162" t="s">
        <v>1665</v>
      </c>
      <c r="AU862" s="162" t="s">
        <v>89</v>
      </c>
      <c r="AV862" s="12" t="s">
        <v>87</v>
      </c>
      <c r="AW862" s="12" t="s">
        <v>36</v>
      </c>
      <c r="AX862" s="12" t="s">
        <v>80</v>
      </c>
      <c r="AY862" s="162" t="s">
        <v>248</v>
      </c>
    </row>
    <row r="863" spans="2:65" s="12" customFormat="1">
      <c r="B863" s="161"/>
      <c r="D863" s="143" t="s">
        <v>1665</v>
      </c>
      <c r="E863" s="162" t="s">
        <v>1</v>
      </c>
      <c r="F863" s="163" t="s">
        <v>2163</v>
      </c>
      <c r="H863" s="162" t="s">
        <v>1</v>
      </c>
      <c r="I863" s="164"/>
      <c r="L863" s="161"/>
      <c r="M863" s="165"/>
      <c r="T863" s="166"/>
      <c r="AT863" s="162" t="s">
        <v>1665</v>
      </c>
      <c r="AU863" s="162" t="s">
        <v>89</v>
      </c>
      <c r="AV863" s="12" t="s">
        <v>87</v>
      </c>
      <c r="AW863" s="12" t="s">
        <v>36</v>
      </c>
      <c r="AX863" s="12" t="s">
        <v>80</v>
      </c>
      <c r="AY863" s="162" t="s">
        <v>248</v>
      </c>
    </row>
    <row r="864" spans="2:65" s="13" customFormat="1" ht="33.75">
      <c r="B864" s="167"/>
      <c r="D864" s="143" t="s">
        <v>1665</v>
      </c>
      <c r="E864" s="168" t="s">
        <v>1</v>
      </c>
      <c r="F864" s="169" t="s">
        <v>3322</v>
      </c>
      <c r="H864" s="170">
        <v>1</v>
      </c>
      <c r="I864" s="171"/>
      <c r="L864" s="167"/>
      <c r="M864" s="172"/>
      <c r="T864" s="173"/>
      <c r="AT864" s="168" t="s">
        <v>1665</v>
      </c>
      <c r="AU864" s="168" t="s">
        <v>89</v>
      </c>
      <c r="AV864" s="13" t="s">
        <v>89</v>
      </c>
      <c r="AW864" s="13" t="s">
        <v>36</v>
      </c>
      <c r="AX864" s="13" t="s">
        <v>80</v>
      </c>
      <c r="AY864" s="168" t="s">
        <v>248</v>
      </c>
    </row>
    <row r="865" spans="2:65" s="14" customFormat="1">
      <c r="B865" s="174"/>
      <c r="D865" s="143" t="s">
        <v>1665</v>
      </c>
      <c r="E865" s="175" t="s">
        <v>1</v>
      </c>
      <c r="F865" s="176" t="s">
        <v>1668</v>
      </c>
      <c r="H865" s="177">
        <v>1</v>
      </c>
      <c r="I865" s="178"/>
      <c r="L865" s="174"/>
      <c r="M865" s="179"/>
      <c r="T865" s="180"/>
      <c r="AT865" s="175" t="s">
        <v>1665</v>
      </c>
      <c r="AU865" s="175" t="s">
        <v>89</v>
      </c>
      <c r="AV865" s="14" t="s">
        <v>264</v>
      </c>
      <c r="AW865" s="14" t="s">
        <v>36</v>
      </c>
      <c r="AX865" s="14" t="s">
        <v>87</v>
      </c>
      <c r="AY865" s="175" t="s">
        <v>248</v>
      </c>
    </row>
    <row r="866" spans="2:65" s="1" customFormat="1" ht="24.2" customHeight="1">
      <c r="B866" s="32"/>
      <c r="C866" s="130" t="s">
        <v>811</v>
      </c>
      <c r="D866" s="130" t="s">
        <v>249</v>
      </c>
      <c r="E866" s="131" t="s">
        <v>2185</v>
      </c>
      <c r="F866" s="132" t="s">
        <v>2186</v>
      </c>
      <c r="G866" s="133" t="s">
        <v>1263</v>
      </c>
      <c r="H866" s="134">
        <v>0.24</v>
      </c>
      <c r="I866" s="135"/>
      <c r="J866" s="136">
        <f>ROUND(I866*H866,2)</f>
        <v>0</v>
      </c>
      <c r="K866" s="132" t="s">
        <v>1663</v>
      </c>
      <c r="L866" s="32"/>
      <c r="M866" s="137" t="s">
        <v>1</v>
      </c>
      <c r="N866" s="138" t="s">
        <v>45</v>
      </c>
      <c r="P866" s="139">
        <f>O866*H866</f>
        <v>0</v>
      </c>
      <c r="Q866" s="139">
        <v>0</v>
      </c>
      <c r="R866" s="139">
        <f>Q866*H866</f>
        <v>0</v>
      </c>
      <c r="S866" s="139">
        <v>0</v>
      </c>
      <c r="T866" s="140">
        <f>S866*H866</f>
        <v>0</v>
      </c>
      <c r="AR866" s="141" t="s">
        <v>359</v>
      </c>
      <c r="AT866" s="141" t="s">
        <v>249</v>
      </c>
      <c r="AU866" s="141" t="s">
        <v>89</v>
      </c>
      <c r="AY866" s="17" t="s">
        <v>248</v>
      </c>
      <c r="BE866" s="142">
        <f>IF(N866="základní",J866,0)</f>
        <v>0</v>
      </c>
      <c r="BF866" s="142">
        <f>IF(N866="snížená",J866,0)</f>
        <v>0</v>
      </c>
      <c r="BG866" s="142">
        <f>IF(N866="zákl. přenesená",J866,0)</f>
        <v>0</v>
      </c>
      <c r="BH866" s="142">
        <f>IF(N866="sníž. přenesená",J866,0)</f>
        <v>0</v>
      </c>
      <c r="BI866" s="142">
        <f>IF(N866="nulová",J866,0)</f>
        <v>0</v>
      </c>
      <c r="BJ866" s="17" t="s">
        <v>87</v>
      </c>
      <c r="BK866" s="142">
        <f>ROUND(I866*H866,2)</f>
        <v>0</v>
      </c>
      <c r="BL866" s="17" t="s">
        <v>359</v>
      </c>
      <c r="BM866" s="141" t="s">
        <v>3323</v>
      </c>
    </row>
    <row r="867" spans="2:65" s="10" customFormat="1" ht="22.9" customHeight="1">
      <c r="B867" s="120"/>
      <c r="D867" s="121" t="s">
        <v>79</v>
      </c>
      <c r="E867" s="155" t="s">
        <v>2199</v>
      </c>
      <c r="F867" s="155" t="s">
        <v>2200</v>
      </c>
      <c r="I867" s="123"/>
      <c r="J867" s="156">
        <f>BK867</f>
        <v>0</v>
      </c>
      <c r="L867" s="120"/>
      <c r="M867" s="125"/>
      <c r="P867" s="126">
        <f>SUM(P868:P899)</f>
        <v>0</v>
      </c>
      <c r="R867" s="126">
        <f>SUM(R868:R899)</f>
        <v>0.32867000000000002</v>
      </c>
      <c r="T867" s="127">
        <f>SUM(T868:T899)</f>
        <v>0</v>
      </c>
      <c r="AR867" s="121" t="s">
        <v>89</v>
      </c>
      <c r="AT867" s="128" t="s">
        <v>79</v>
      </c>
      <c r="AU867" s="128" t="s">
        <v>87</v>
      </c>
      <c r="AY867" s="121" t="s">
        <v>248</v>
      </c>
      <c r="BK867" s="129">
        <f>SUM(BK868:BK899)</f>
        <v>0</v>
      </c>
    </row>
    <row r="868" spans="2:65" s="1" customFormat="1" ht="55.5" customHeight="1">
      <c r="B868" s="32"/>
      <c r="C868" s="130" t="s">
        <v>816</v>
      </c>
      <c r="D868" s="130" t="s">
        <v>249</v>
      </c>
      <c r="E868" s="131" t="s">
        <v>2201</v>
      </c>
      <c r="F868" s="132" t="s">
        <v>3324</v>
      </c>
      <c r="G868" s="133" t="s">
        <v>1839</v>
      </c>
      <c r="H868" s="134">
        <v>1</v>
      </c>
      <c r="I868" s="135"/>
      <c r="J868" s="136">
        <f>ROUND(I868*H868,2)</f>
        <v>0</v>
      </c>
      <c r="K868" s="132" t="s">
        <v>1</v>
      </c>
      <c r="L868" s="32"/>
      <c r="M868" s="137" t="s">
        <v>1</v>
      </c>
      <c r="N868" s="138" t="s">
        <v>45</v>
      </c>
      <c r="P868" s="139">
        <f>O868*H868</f>
        <v>0</v>
      </c>
      <c r="Q868" s="139">
        <v>0.19927</v>
      </c>
      <c r="R868" s="139">
        <f>Q868*H868</f>
        <v>0.19927</v>
      </c>
      <c r="S868" s="139">
        <v>0</v>
      </c>
      <c r="T868" s="140">
        <f>S868*H868</f>
        <v>0</v>
      </c>
      <c r="AR868" s="141" t="s">
        <v>264</v>
      </c>
      <c r="AT868" s="141" t="s">
        <v>249</v>
      </c>
      <c r="AU868" s="141" t="s">
        <v>89</v>
      </c>
      <c r="AY868" s="17" t="s">
        <v>248</v>
      </c>
      <c r="BE868" s="142">
        <f>IF(N868="základní",J868,0)</f>
        <v>0</v>
      </c>
      <c r="BF868" s="142">
        <f>IF(N868="snížená",J868,0)</f>
        <v>0</v>
      </c>
      <c r="BG868" s="142">
        <f>IF(N868="zákl. přenesená",J868,0)</f>
        <v>0</v>
      </c>
      <c r="BH868" s="142">
        <f>IF(N868="sníž. přenesená",J868,0)</f>
        <v>0</v>
      </c>
      <c r="BI868" s="142">
        <f>IF(N868="nulová",J868,0)</f>
        <v>0</v>
      </c>
      <c r="BJ868" s="17" t="s">
        <v>87</v>
      </c>
      <c r="BK868" s="142">
        <f>ROUND(I868*H868,2)</f>
        <v>0</v>
      </c>
      <c r="BL868" s="17" t="s">
        <v>264</v>
      </c>
      <c r="BM868" s="141" t="s">
        <v>3325</v>
      </c>
    </row>
    <row r="869" spans="2:65" s="1" customFormat="1" ht="321.75">
      <c r="B869" s="32"/>
      <c r="D869" s="143" t="s">
        <v>255</v>
      </c>
      <c r="F869" s="144" t="s">
        <v>3326</v>
      </c>
      <c r="I869" s="145"/>
      <c r="L869" s="32"/>
      <c r="M869" s="146"/>
      <c r="T869" s="56"/>
      <c r="AT869" s="17" t="s">
        <v>255</v>
      </c>
      <c r="AU869" s="17" t="s">
        <v>89</v>
      </c>
    </row>
    <row r="870" spans="2:65" s="12" customFormat="1">
      <c r="B870" s="161"/>
      <c r="D870" s="143" t="s">
        <v>1665</v>
      </c>
      <c r="E870" s="162" t="s">
        <v>1</v>
      </c>
      <c r="F870" s="163" t="s">
        <v>2864</v>
      </c>
      <c r="H870" s="162" t="s">
        <v>1</v>
      </c>
      <c r="I870" s="164"/>
      <c r="L870" s="161"/>
      <c r="M870" s="165"/>
      <c r="T870" s="166"/>
      <c r="AT870" s="162" t="s">
        <v>1665</v>
      </c>
      <c r="AU870" s="162" t="s">
        <v>89</v>
      </c>
      <c r="AV870" s="12" t="s">
        <v>87</v>
      </c>
      <c r="AW870" s="12" t="s">
        <v>36</v>
      </c>
      <c r="AX870" s="12" t="s">
        <v>80</v>
      </c>
      <c r="AY870" s="162" t="s">
        <v>248</v>
      </c>
    </row>
    <row r="871" spans="2:65" s="12" customFormat="1">
      <c r="B871" s="161"/>
      <c r="D871" s="143" t="s">
        <v>1665</v>
      </c>
      <c r="E871" s="162" t="s">
        <v>1</v>
      </c>
      <c r="F871" s="163" t="s">
        <v>2205</v>
      </c>
      <c r="H871" s="162" t="s">
        <v>1</v>
      </c>
      <c r="I871" s="164"/>
      <c r="L871" s="161"/>
      <c r="M871" s="165"/>
      <c r="T871" s="166"/>
      <c r="AT871" s="162" t="s">
        <v>1665</v>
      </c>
      <c r="AU871" s="162" t="s">
        <v>89</v>
      </c>
      <c r="AV871" s="12" t="s">
        <v>87</v>
      </c>
      <c r="AW871" s="12" t="s">
        <v>36</v>
      </c>
      <c r="AX871" s="12" t="s">
        <v>80</v>
      </c>
      <c r="AY871" s="162" t="s">
        <v>248</v>
      </c>
    </row>
    <row r="872" spans="2:65" s="13" customFormat="1" ht="22.5">
      <c r="B872" s="167"/>
      <c r="D872" s="143" t="s">
        <v>1665</v>
      </c>
      <c r="E872" s="168" t="s">
        <v>1</v>
      </c>
      <c r="F872" s="169" t="s">
        <v>3327</v>
      </c>
      <c r="H872" s="170">
        <v>1</v>
      </c>
      <c r="I872" s="171"/>
      <c r="L872" s="167"/>
      <c r="M872" s="172"/>
      <c r="T872" s="173"/>
      <c r="AT872" s="168" t="s">
        <v>1665</v>
      </c>
      <c r="AU872" s="168" t="s">
        <v>89</v>
      </c>
      <c r="AV872" s="13" t="s">
        <v>89</v>
      </c>
      <c r="AW872" s="13" t="s">
        <v>36</v>
      </c>
      <c r="AX872" s="13" t="s">
        <v>80</v>
      </c>
      <c r="AY872" s="168" t="s">
        <v>248</v>
      </c>
    </row>
    <row r="873" spans="2:65" s="14" customFormat="1">
      <c r="B873" s="174"/>
      <c r="D873" s="143" t="s">
        <v>1665</v>
      </c>
      <c r="E873" s="175" t="s">
        <v>1</v>
      </c>
      <c r="F873" s="176" t="s">
        <v>1668</v>
      </c>
      <c r="H873" s="177">
        <v>1</v>
      </c>
      <c r="I873" s="178"/>
      <c r="L873" s="174"/>
      <c r="M873" s="179"/>
      <c r="T873" s="180"/>
      <c r="AT873" s="175" t="s">
        <v>1665</v>
      </c>
      <c r="AU873" s="175" t="s">
        <v>89</v>
      </c>
      <c r="AV873" s="14" t="s">
        <v>264</v>
      </c>
      <c r="AW873" s="14" t="s">
        <v>36</v>
      </c>
      <c r="AX873" s="14" t="s">
        <v>87</v>
      </c>
      <c r="AY873" s="175" t="s">
        <v>248</v>
      </c>
    </row>
    <row r="874" spans="2:65" s="1" customFormat="1" ht="37.9" customHeight="1">
      <c r="B874" s="32"/>
      <c r="C874" s="130" t="s">
        <v>821</v>
      </c>
      <c r="D874" s="130" t="s">
        <v>249</v>
      </c>
      <c r="E874" s="131" t="s">
        <v>2212</v>
      </c>
      <c r="F874" s="132" t="s">
        <v>3328</v>
      </c>
      <c r="G874" s="133" t="s">
        <v>1839</v>
      </c>
      <c r="H874" s="134">
        <v>1</v>
      </c>
      <c r="I874" s="135"/>
      <c r="J874" s="136">
        <f>ROUND(I874*H874,2)</f>
        <v>0</v>
      </c>
      <c r="K874" s="132" t="s">
        <v>1</v>
      </c>
      <c r="L874" s="32"/>
      <c r="M874" s="137" t="s">
        <v>1</v>
      </c>
      <c r="N874" s="138" t="s">
        <v>45</v>
      </c>
      <c r="P874" s="139">
        <f>O874*H874</f>
        <v>0</v>
      </c>
      <c r="Q874" s="139">
        <v>5.8000000000000003E-2</v>
      </c>
      <c r="R874" s="139">
        <f>Q874*H874</f>
        <v>5.8000000000000003E-2</v>
      </c>
      <c r="S874" s="139">
        <v>0</v>
      </c>
      <c r="T874" s="140">
        <f>S874*H874</f>
        <v>0</v>
      </c>
      <c r="AR874" s="141" t="s">
        <v>359</v>
      </c>
      <c r="AT874" s="141" t="s">
        <v>249</v>
      </c>
      <c r="AU874" s="141" t="s">
        <v>89</v>
      </c>
      <c r="AY874" s="17" t="s">
        <v>248</v>
      </c>
      <c r="BE874" s="142">
        <f>IF(N874="základní",J874,0)</f>
        <v>0</v>
      </c>
      <c r="BF874" s="142">
        <f>IF(N874="snížená",J874,0)</f>
        <v>0</v>
      </c>
      <c r="BG874" s="142">
        <f>IF(N874="zákl. přenesená",J874,0)</f>
        <v>0</v>
      </c>
      <c r="BH874" s="142">
        <f>IF(N874="sníž. přenesená",J874,0)</f>
        <v>0</v>
      </c>
      <c r="BI874" s="142">
        <f>IF(N874="nulová",J874,0)</f>
        <v>0</v>
      </c>
      <c r="BJ874" s="17" t="s">
        <v>87</v>
      </c>
      <c r="BK874" s="142">
        <f>ROUND(I874*H874,2)</f>
        <v>0</v>
      </c>
      <c r="BL874" s="17" t="s">
        <v>359</v>
      </c>
      <c r="BM874" s="141" t="s">
        <v>3329</v>
      </c>
    </row>
    <row r="875" spans="2:65" s="1" customFormat="1" ht="117">
      <c r="B875" s="32"/>
      <c r="D875" s="143" t="s">
        <v>255</v>
      </c>
      <c r="F875" s="144" t="s">
        <v>3330</v>
      </c>
      <c r="I875" s="145"/>
      <c r="L875" s="32"/>
      <c r="M875" s="146"/>
      <c r="T875" s="56"/>
      <c r="AT875" s="17" t="s">
        <v>255</v>
      </c>
      <c r="AU875" s="17" t="s">
        <v>89</v>
      </c>
    </row>
    <row r="876" spans="2:65" s="12" customFormat="1">
      <c r="B876" s="161"/>
      <c r="D876" s="143" t="s">
        <v>1665</v>
      </c>
      <c r="E876" s="162" t="s">
        <v>1</v>
      </c>
      <c r="F876" s="163" t="s">
        <v>2864</v>
      </c>
      <c r="H876" s="162" t="s">
        <v>1</v>
      </c>
      <c r="I876" s="164"/>
      <c r="L876" s="161"/>
      <c r="M876" s="165"/>
      <c r="T876" s="166"/>
      <c r="AT876" s="162" t="s">
        <v>1665</v>
      </c>
      <c r="AU876" s="162" t="s">
        <v>89</v>
      </c>
      <c r="AV876" s="12" t="s">
        <v>87</v>
      </c>
      <c r="AW876" s="12" t="s">
        <v>36</v>
      </c>
      <c r="AX876" s="12" t="s">
        <v>80</v>
      </c>
      <c r="AY876" s="162" t="s">
        <v>248</v>
      </c>
    </row>
    <row r="877" spans="2:65" s="12" customFormat="1">
      <c r="B877" s="161"/>
      <c r="D877" s="143" t="s">
        <v>1665</v>
      </c>
      <c r="E877" s="162" t="s">
        <v>1</v>
      </c>
      <c r="F877" s="163" t="s">
        <v>2216</v>
      </c>
      <c r="H877" s="162" t="s">
        <v>1</v>
      </c>
      <c r="I877" s="164"/>
      <c r="L877" s="161"/>
      <c r="M877" s="165"/>
      <c r="T877" s="166"/>
      <c r="AT877" s="162" t="s">
        <v>1665</v>
      </c>
      <c r="AU877" s="162" t="s">
        <v>89</v>
      </c>
      <c r="AV877" s="12" t="s">
        <v>87</v>
      </c>
      <c r="AW877" s="12" t="s">
        <v>36</v>
      </c>
      <c r="AX877" s="12" t="s">
        <v>80</v>
      </c>
      <c r="AY877" s="162" t="s">
        <v>248</v>
      </c>
    </row>
    <row r="878" spans="2:65" s="13" customFormat="1">
      <c r="B878" s="167"/>
      <c r="D878" s="143" t="s">
        <v>1665</v>
      </c>
      <c r="E878" s="168" t="s">
        <v>1</v>
      </c>
      <c r="F878" s="169" t="s">
        <v>3331</v>
      </c>
      <c r="H878" s="170">
        <v>1</v>
      </c>
      <c r="I878" s="171"/>
      <c r="L878" s="167"/>
      <c r="M878" s="172"/>
      <c r="T878" s="173"/>
      <c r="AT878" s="168" t="s">
        <v>1665</v>
      </c>
      <c r="AU878" s="168" t="s">
        <v>89</v>
      </c>
      <c r="AV878" s="13" t="s">
        <v>89</v>
      </c>
      <c r="AW878" s="13" t="s">
        <v>36</v>
      </c>
      <c r="AX878" s="13" t="s">
        <v>80</v>
      </c>
      <c r="AY878" s="168" t="s">
        <v>248</v>
      </c>
    </row>
    <row r="879" spans="2:65" s="14" customFormat="1">
      <c r="B879" s="174"/>
      <c r="D879" s="143" t="s">
        <v>1665</v>
      </c>
      <c r="E879" s="175" t="s">
        <v>1</v>
      </c>
      <c r="F879" s="176" t="s">
        <v>1668</v>
      </c>
      <c r="H879" s="177">
        <v>1</v>
      </c>
      <c r="I879" s="178"/>
      <c r="L879" s="174"/>
      <c r="M879" s="179"/>
      <c r="T879" s="180"/>
      <c r="AT879" s="175" t="s">
        <v>1665</v>
      </c>
      <c r="AU879" s="175" t="s">
        <v>89</v>
      </c>
      <c r="AV879" s="14" t="s">
        <v>264</v>
      </c>
      <c r="AW879" s="14" t="s">
        <v>36</v>
      </c>
      <c r="AX879" s="14" t="s">
        <v>87</v>
      </c>
      <c r="AY879" s="175" t="s">
        <v>248</v>
      </c>
    </row>
    <row r="880" spans="2:65" s="1" customFormat="1" ht="44.25" customHeight="1">
      <c r="B880" s="32"/>
      <c r="C880" s="130" t="s">
        <v>1604</v>
      </c>
      <c r="D880" s="130" t="s">
        <v>249</v>
      </c>
      <c r="E880" s="131" t="s">
        <v>2218</v>
      </c>
      <c r="F880" s="132" t="s">
        <v>3332</v>
      </c>
      <c r="G880" s="133" t="s">
        <v>1839</v>
      </c>
      <c r="H880" s="134">
        <v>1</v>
      </c>
      <c r="I880" s="135"/>
      <c r="J880" s="136">
        <f>ROUND(I880*H880,2)</f>
        <v>0</v>
      </c>
      <c r="K880" s="132" t="s">
        <v>1</v>
      </c>
      <c r="L880" s="32"/>
      <c r="M880" s="137" t="s">
        <v>1</v>
      </c>
      <c r="N880" s="138" t="s">
        <v>45</v>
      </c>
      <c r="P880" s="139">
        <f>O880*H880</f>
        <v>0</v>
      </c>
      <c r="Q880" s="139">
        <v>1.7399999999999999E-2</v>
      </c>
      <c r="R880" s="139">
        <f>Q880*H880</f>
        <v>1.7399999999999999E-2</v>
      </c>
      <c r="S880" s="139">
        <v>0</v>
      </c>
      <c r="T880" s="140">
        <f>S880*H880</f>
        <v>0</v>
      </c>
      <c r="AR880" s="141" t="s">
        <v>359</v>
      </c>
      <c r="AT880" s="141" t="s">
        <v>249</v>
      </c>
      <c r="AU880" s="141" t="s">
        <v>89</v>
      </c>
      <c r="AY880" s="17" t="s">
        <v>248</v>
      </c>
      <c r="BE880" s="142">
        <f>IF(N880="základní",J880,0)</f>
        <v>0</v>
      </c>
      <c r="BF880" s="142">
        <f>IF(N880="snížená",J880,0)</f>
        <v>0</v>
      </c>
      <c r="BG880" s="142">
        <f>IF(N880="zákl. přenesená",J880,0)</f>
        <v>0</v>
      </c>
      <c r="BH880" s="142">
        <f>IF(N880="sníž. přenesená",J880,0)</f>
        <v>0</v>
      </c>
      <c r="BI880" s="142">
        <f>IF(N880="nulová",J880,0)</f>
        <v>0</v>
      </c>
      <c r="BJ880" s="17" t="s">
        <v>87</v>
      </c>
      <c r="BK880" s="142">
        <f>ROUND(I880*H880,2)</f>
        <v>0</v>
      </c>
      <c r="BL880" s="17" t="s">
        <v>359</v>
      </c>
      <c r="BM880" s="141" t="s">
        <v>3333</v>
      </c>
    </row>
    <row r="881" spans="2:65" s="1" customFormat="1" ht="126.75">
      <c r="B881" s="32"/>
      <c r="D881" s="143" t="s">
        <v>255</v>
      </c>
      <c r="F881" s="144" t="s">
        <v>3334</v>
      </c>
      <c r="I881" s="145"/>
      <c r="L881" s="32"/>
      <c r="M881" s="146"/>
      <c r="T881" s="56"/>
      <c r="AT881" s="17" t="s">
        <v>255</v>
      </c>
      <c r="AU881" s="17" t="s">
        <v>89</v>
      </c>
    </row>
    <row r="882" spans="2:65" s="12" customFormat="1">
      <c r="B882" s="161"/>
      <c r="D882" s="143" t="s">
        <v>1665</v>
      </c>
      <c r="E882" s="162" t="s">
        <v>1</v>
      </c>
      <c r="F882" s="163" t="s">
        <v>2864</v>
      </c>
      <c r="H882" s="162" t="s">
        <v>1</v>
      </c>
      <c r="I882" s="164"/>
      <c r="L882" s="161"/>
      <c r="M882" s="165"/>
      <c r="T882" s="166"/>
      <c r="AT882" s="162" t="s">
        <v>1665</v>
      </c>
      <c r="AU882" s="162" t="s">
        <v>89</v>
      </c>
      <c r="AV882" s="12" t="s">
        <v>87</v>
      </c>
      <c r="AW882" s="12" t="s">
        <v>36</v>
      </c>
      <c r="AX882" s="12" t="s">
        <v>80</v>
      </c>
      <c r="AY882" s="162" t="s">
        <v>248</v>
      </c>
    </row>
    <row r="883" spans="2:65" s="12" customFormat="1">
      <c r="B883" s="161"/>
      <c r="D883" s="143" t="s">
        <v>1665</v>
      </c>
      <c r="E883" s="162" t="s">
        <v>1</v>
      </c>
      <c r="F883" s="163" t="s">
        <v>2216</v>
      </c>
      <c r="H883" s="162" t="s">
        <v>1</v>
      </c>
      <c r="I883" s="164"/>
      <c r="L883" s="161"/>
      <c r="M883" s="165"/>
      <c r="T883" s="166"/>
      <c r="AT883" s="162" t="s">
        <v>1665</v>
      </c>
      <c r="AU883" s="162" t="s">
        <v>89</v>
      </c>
      <c r="AV883" s="12" t="s">
        <v>87</v>
      </c>
      <c r="AW883" s="12" t="s">
        <v>36</v>
      </c>
      <c r="AX883" s="12" t="s">
        <v>80</v>
      </c>
      <c r="AY883" s="162" t="s">
        <v>248</v>
      </c>
    </row>
    <row r="884" spans="2:65" s="13" customFormat="1">
      <c r="B884" s="167"/>
      <c r="D884" s="143" t="s">
        <v>1665</v>
      </c>
      <c r="E884" s="168" t="s">
        <v>1</v>
      </c>
      <c r="F884" s="169" t="s">
        <v>3335</v>
      </c>
      <c r="H884" s="170">
        <v>1</v>
      </c>
      <c r="I884" s="171"/>
      <c r="L884" s="167"/>
      <c r="M884" s="172"/>
      <c r="T884" s="173"/>
      <c r="AT884" s="168" t="s">
        <v>1665</v>
      </c>
      <c r="AU884" s="168" t="s">
        <v>89</v>
      </c>
      <c r="AV884" s="13" t="s">
        <v>89</v>
      </c>
      <c r="AW884" s="13" t="s">
        <v>36</v>
      </c>
      <c r="AX884" s="13" t="s">
        <v>80</v>
      </c>
      <c r="AY884" s="168" t="s">
        <v>248</v>
      </c>
    </row>
    <row r="885" spans="2:65" s="14" customFormat="1">
      <c r="B885" s="174"/>
      <c r="D885" s="143" t="s">
        <v>1665</v>
      </c>
      <c r="E885" s="175" t="s">
        <v>1</v>
      </c>
      <c r="F885" s="176" t="s">
        <v>1668</v>
      </c>
      <c r="H885" s="177">
        <v>1</v>
      </c>
      <c r="I885" s="178"/>
      <c r="L885" s="174"/>
      <c r="M885" s="179"/>
      <c r="T885" s="180"/>
      <c r="AT885" s="175" t="s">
        <v>1665</v>
      </c>
      <c r="AU885" s="175" t="s">
        <v>89</v>
      </c>
      <c r="AV885" s="14" t="s">
        <v>264</v>
      </c>
      <c r="AW885" s="14" t="s">
        <v>36</v>
      </c>
      <c r="AX885" s="14" t="s">
        <v>87</v>
      </c>
      <c r="AY885" s="175" t="s">
        <v>248</v>
      </c>
    </row>
    <row r="886" spans="2:65" s="1" customFormat="1" ht="37.9" customHeight="1">
      <c r="B886" s="32"/>
      <c r="C886" s="130" t="s">
        <v>1609</v>
      </c>
      <c r="D886" s="130" t="s">
        <v>249</v>
      </c>
      <c r="E886" s="131" t="s">
        <v>2223</v>
      </c>
      <c r="F886" s="132" t="s">
        <v>3336</v>
      </c>
      <c r="G886" s="133" t="s">
        <v>1839</v>
      </c>
      <c r="H886" s="134">
        <v>1</v>
      </c>
      <c r="I886" s="135"/>
      <c r="J886" s="136">
        <f>ROUND(I886*H886,2)</f>
        <v>0</v>
      </c>
      <c r="K886" s="132" t="s">
        <v>1</v>
      </c>
      <c r="L886" s="32"/>
      <c r="M886" s="137" t="s">
        <v>1</v>
      </c>
      <c r="N886" s="138" t="s">
        <v>45</v>
      </c>
      <c r="P886" s="139">
        <f>O886*H886</f>
        <v>0</v>
      </c>
      <c r="Q886" s="139">
        <v>1.24E-3</v>
      </c>
      <c r="R886" s="139">
        <f>Q886*H886</f>
        <v>1.24E-3</v>
      </c>
      <c r="S886" s="139">
        <v>0</v>
      </c>
      <c r="T886" s="140">
        <f>S886*H886</f>
        <v>0</v>
      </c>
      <c r="AR886" s="141" t="s">
        <v>359</v>
      </c>
      <c r="AT886" s="141" t="s">
        <v>249</v>
      </c>
      <c r="AU886" s="141" t="s">
        <v>89</v>
      </c>
      <c r="AY886" s="17" t="s">
        <v>248</v>
      </c>
      <c r="BE886" s="142">
        <f>IF(N886="základní",J886,0)</f>
        <v>0</v>
      </c>
      <c r="BF886" s="142">
        <f>IF(N886="snížená",J886,0)</f>
        <v>0</v>
      </c>
      <c r="BG886" s="142">
        <f>IF(N886="zákl. přenesená",J886,0)</f>
        <v>0</v>
      </c>
      <c r="BH886" s="142">
        <f>IF(N886="sníž. přenesená",J886,0)</f>
        <v>0</v>
      </c>
      <c r="BI886" s="142">
        <f>IF(N886="nulová",J886,0)</f>
        <v>0</v>
      </c>
      <c r="BJ886" s="17" t="s">
        <v>87</v>
      </c>
      <c r="BK886" s="142">
        <f>ROUND(I886*H886,2)</f>
        <v>0</v>
      </c>
      <c r="BL886" s="17" t="s">
        <v>359</v>
      </c>
      <c r="BM886" s="141" t="s">
        <v>3337</v>
      </c>
    </row>
    <row r="887" spans="2:65" s="1" customFormat="1" ht="126.75">
      <c r="B887" s="32"/>
      <c r="D887" s="143" t="s">
        <v>255</v>
      </c>
      <c r="F887" s="144" t="s">
        <v>3338</v>
      </c>
      <c r="I887" s="145"/>
      <c r="L887" s="32"/>
      <c r="M887" s="146"/>
      <c r="T887" s="56"/>
      <c r="AT887" s="17" t="s">
        <v>255</v>
      </c>
      <c r="AU887" s="17" t="s">
        <v>89</v>
      </c>
    </row>
    <row r="888" spans="2:65" s="12" customFormat="1">
      <c r="B888" s="161"/>
      <c r="D888" s="143" t="s">
        <v>1665</v>
      </c>
      <c r="E888" s="162" t="s">
        <v>1</v>
      </c>
      <c r="F888" s="163" t="s">
        <v>2864</v>
      </c>
      <c r="H888" s="162" t="s">
        <v>1</v>
      </c>
      <c r="I888" s="164"/>
      <c r="L888" s="161"/>
      <c r="M888" s="165"/>
      <c r="T888" s="166"/>
      <c r="AT888" s="162" t="s">
        <v>1665</v>
      </c>
      <c r="AU888" s="162" t="s">
        <v>89</v>
      </c>
      <c r="AV888" s="12" t="s">
        <v>87</v>
      </c>
      <c r="AW888" s="12" t="s">
        <v>36</v>
      </c>
      <c r="AX888" s="12" t="s">
        <v>80</v>
      </c>
      <c r="AY888" s="162" t="s">
        <v>248</v>
      </c>
    </row>
    <row r="889" spans="2:65" s="12" customFormat="1">
      <c r="B889" s="161"/>
      <c r="D889" s="143" t="s">
        <v>1665</v>
      </c>
      <c r="E889" s="162" t="s">
        <v>1</v>
      </c>
      <c r="F889" s="163" t="s">
        <v>2216</v>
      </c>
      <c r="H889" s="162" t="s">
        <v>1</v>
      </c>
      <c r="I889" s="164"/>
      <c r="L889" s="161"/>
      <c r="M889" s="165"/>
      <c r="T889" s="166"/>
      <c r="AT889" s="162" t="s">
        <v>1665</v>
      </c>
      <c r="AU889" s="162" t="s">
        <v>89</v>
      </c>
      <c r="AV889" s="12" t="s">
        <v>87</v>
      </c>
      <c r="AW889" s="12" t="s">
        <v>36</v>
      </c>
      <c r="AX889" s="12" t="s">
        <v>80</v>
      </c>
      <c r="AY889" s="162" t="s">
        <v>248</v>
      </c>
    </row>
    <row r="890" spans="2:65" s="13" customFormat="1" ht="22.5">
      <c r="B890" s="167"/>
      <c r="D890" s="143" t="s">
        <v>1665</v>
      </c>
      <c r="E890" s="168" t="s">
        <v>1</v>
      </c>
      <c r="F890" s="169" t="s">
        <v>3339</v>
      </c>
      <c r="H890" s="170">
        <v>1</v>
      </c>
      <c r="I890" s="171"/>
      <c r="L890" s="167"/>
      <c r="M890" s="172"/>
      <c r="T890" s="173"/>
      <c r="AT890" s="168" t="s">
        <v>1665</v>
      </c>
      <c r="AU890" s="168" t="s">
        <v>89</v>
      </c>
      <c r="AV890" s="13" t="s">
        <v>89</v>
      </c>
      <c r="AW890" s="13" t="s">
        <v>36</v>
      </c>
      <c r="AX890" s="13" t="s">
        <v>80</v>
      </c>
      <c r="AY890" s="168" t="s">
        <v>248</v>
      </c>
    </row>
    <row r="891" spans="2:65" s="14" customFormat="1">
      <c r="B891" s="174"/>
      <c r="D891" s="143" t="s">
        <v>1665</v>
      </c>
      <c r="E891" s="175" t="s">
        <v>1</v>
      </c>
      <c r="F891" s="176" t="s">
        <v>1668</v>
      </c>
      <c r="H891" s="177">
        <v>1</v>
      </c>
      <c r="I891" s="178"/>
      <c r="L891" s="174"/>
      <c r="M891" s="179"/>
      <c r="T891" s="180"/>
      <c r="AT891" s="175" t="s">
        <v>1665</v>
      </c>
      <c r="AU891" s="175" t="s">
        <v>89</v>
      </c>
      <c r="AV891" s="14" t="s">
        <v>264</v>
      </c>
      <c r="AW891" s="14" t="s">
        <v>36</v>
      </c>
      <c r="AX891" s="14" t="s">
        <v>87</v>
      </c>
      <c r="AY891" s="175" t="s">
        <v>248</v>
      </c>
    </row>
    <row r="892" spans="2:65" s="1" customFormat="1" ht="33" customHeight="1">
      <c r="B892" s="32"/>
      <c r="C892" s="130" t="s">
        <v>1612</v>
      </c>
      <c r="D892" s="130" t="s">
        <v>249</v>
      </c>
      <c r="E892" s="131" t="s">
        <v>2228</v>
      </c>
      <c r="F892" s="132" t="s">
        <v>3340</v>
      </c>
      <c r="G892" s="133" t="s">
        <v>1839</v>
      </c>
      <c r="H892" s="134">
        <v>2</v>
      </c>
      <c r="I892" s="135"/>
      <c r="J892" s="136">
        <f>ROUND(I892*H892,2)</f>
        <v>0</v>
      </c>
      <c r="K892" s="132" t="s">
        <v>1</v>
      </c>
      <c r="L892" s="32"/>
      <c r="M892" s="137" t="s">
        <v>1</v>
      </c>
      <c r="N892" s="138" t="s">
        <v>45</v>
      </c>
      <c r="P892" s="139">
        <f>O892*H892</f>
        <v>0</v>
      </c>
      <c r="Q892" s="139">
        <v>2.6380000000000001E-2</v>
      </c>
      <c r="R892" s="139">
        <f>Q892*H892</f>
        <v>5.2760000000000001E-2</v>
      </c>
      <c r="S892" s="139">
        <v>0</v>
      </c>
      <c r="T892" s="140">
        <f>S892*H892</f>
        <v>0</v>
      </c>
      <c r="AR892" s="141" t="s">
        <v>359</v>
      </c>
      <c r="AT892" s="141" t="s">
        <v>249</v>
      </c>
      <c r="AU892" s="141" t="s">
        <v>89</v>
      </c>
      <c r="AY892" s="17" t="s">
        <v>248</v>
      </c>
      <c r="BE892" s="142">
        <f>IF(N892="základní",J892,0)</f>
        <v>0</v>
      </c>
      <c r="BF892" s="142">
        <f>IF(N892="snížená",J892,0)</f>
        <v>0</v>
      </c>
      <c r="BG892" s="142">
        <f>IF(N892="zákl. přenesená",J892,0)</f>
        <v>0</v>
      </c>
      <c r="BH892" s="142">
        <f>IF(N892="sníž. přenesená",J892,0)</f>
        <v>0</v>
      </c>
      <c r="BI892" s="142">
        <f>IF(N892="nulová",J892,0)</f>
        <v>0</v>
      </c>
      <c r="BJ892" s="17" t="s">
        <v>87</v>
      </c>
      <c r="BK892" s="142">
        <f>ROUND(I892*H892,2)</f>
        <v>0</v>
      </c>
      <c r="BL892" s="17" t="s">
        <v>359</v>
      </c>
      <c r="BM892" s="141" t="s">
        <v>3341</v>
      </c>
    </row>
    <row r="893" spans="2:65" s="1" customFormat="1" ht="146.25">
      <c r="B893" s="32"/>
      <c r="D893" s="143" t="s">
        <v>255</v>
      </c>
      <c r="F893" s="144" t="s">
        <v>3342</v>
      </c>
      <c r="I893" s="145"/>
      <c r="L893" s="32"/>
      <c r="M893" s="146"/>
      <c r="T893" s="56"/>
      <c r="AT893" s="17" t="s">
        <v>255</v>
      </c>
      <c r="AU893" s="17" t="s">
        <v>89</v>
      </c>
    </row>
    <row r="894" spans="2:65" s="12" customFormat="1">
      <c r="B894" s="161"/>
      <c r="D894" s="143" t="s">
        <v>1665</v>
      </c>
      <c r="E894" s="162" t="s">
        <v>1</v>
      </c>
      <c r="F894" s="163" t="s">
        <v>3343</v>
      </c>
      <c r="H894" s="162" t="s">
        <v>1</v>
      </c>
      <c r="I894" s="164"/>
      <c r="L894" s="161"/>
      <c r="M894" s="165"/>
      <c r="T894" s="166"/>
      <c r="AT894" s="162" t="s">
        <v>1665</v>
      </c>
      <c r="AU894" s="162" t="s">
        <v>89</v>
      </c>
      <c r="AV894" s="12" t="s">
        <v>87</v>
      </c>
      <c r="AW894" s="12" t="s">
        <v>36</v>
      </c>
      <c r="AX894" s="12" t="s">
        <v>80</v>
      </c>
      <c r="AY894" s="162" t="s">
        <v>248</v>
      </c>
    </row>
    <row r="895" spans="2:65" s="12" customFormat="1">
      <c r="B895" s="161"/>
      <c r="D895" s="143" t="s">
        <v>1665</v>
      </c>
      <c r="E895" s="162" t="s">
        <v>1</v>
      </c>
      <c r="F895" s="163" t="s">
        <v>2216</v>
      </c>
      <c r="H895" s="162" t="s">
        <v>1</v>
      </c>
      <c r="I895" s="164"/>
      <c r="L895" s="161"/>
      <c r="M895" s="165"/>
      <c r="T895" s="166"/>
      <c r="AT895" s="162" t="s">
        <v>1665</v>
      </c>
      <c r="AU895" s="162" t="s">
        <v>89</v>
      </c>
      <c r="AV895" s="12" t="s">
        <v>87</v>
      </c>
      <c r="AW895" s="12" t="s">
        <v>36</v>
      </c>
      <c r="AX895" s="12" t="s">
        <v>80</v>
      </c>
      <c r="AY895" s="162" t="s">
        <v>248</v>
      </c>
    </row>
    <row r="896" spans="2:65" s="13" customFormat="1">
      <c r="B896" s="167"/>
      <c r="D896" s="143" t="s">
        <v>1665</v>
      </c>
      <c r="E896" s="168" t="s">
        <v>1</v>
      </c>
      <c r="F896" s="169" t="s">
        <v>3344</v>
      </c>
      <c r="H896" s="170">
        <v>2</v>
      </c>
      <c r="I896" s="171"/>
      <c r="L896" s="167"/>
      <c r="M896" s="172"/>
      <c r="T896" s="173"/>
      <c r="AT896" s="168" t="s">
        <v>1665</v>
      </c>
      <c r="AU896" s="168" t="s">
        <v>89</v>
      </c>
      <c r="AV896" s="13" t="s">
        <v>89</v>
      </c>
      <c r="AW896" s="13" t="s">
        <v>36</v>
      </c>
      <c r="AX896" s="13" t="s">
        <v>80</v>
      </c>
      <c r="AY896" s="168" t="s">
        <v>248</v>
      </c>
    </row>
    <row r="897" spans="2:65" s="14" customFormat="1">
      <c r="B897" s="174"/>
      <c r="D897" s="143" t="s">
        <v>1665</v>
      </c>
      <c r="E897" s="175" t="s">
        <v>1</v>
      </c>
      <c r="F897" s="176" t="s">
        <v>1668</v>
      </c>
      <c r="H897" s="177">
        <v>2</v>
      </c>
      <c r="I897" s="178"/>
      <c r="L897" s="174"/>
      <c r="M897" s="179"/>
      <c r="T897" s="180"/>
      <c r="AT897" s="175" t="s">
        <v>1665</v>
      </c>
      <c r="AU897" s="175" t="s">
        <v>89</v>
      </c>
      <c r="AV897" s="14" t="s">
        <v>264</v>
      </c>
      <c r="AW897" s="14" t="s">
        <v>36</v>
      </c>
      <c r="AX897" s="14" t="s">
        <v>87</v>
      </c>
      <c r="AY897" s="175" t="s">
        <v>248</v>
      </c>
    </row>
    <row r="898" spans="2:65" s="1" customFormat="1" ht="24.2" customHeight="1">
      <c r="B898" s="32"/>
      <c r="C898" s="130" t="s">
        <v>1616</v>
      </c>
      <c r="D898" s="130" t="s">
        <v>249</v>
      </c>
      <c r="E898" s="131" t="s">
        <v>2278</v>
      </c>
      <c r="F898" s="132" t="s">
        <v>2279</v>
      </c>
      <c r="G898" s="133" t="s">
        <v>1263</v>
      </c>
      <c r="H898" s="134">
        <v>0.32900000000000001</v>
      </c>
      <c r="I898" s="135"/>
      <c r="J898" s="136">
        <f>ROUND(I898*H898,2)</f>
        <v>0</v>
      </c>
      <c r="K898" s="132" t="s">
        <v>1663</v>
      </c>
      <c r="L898" s="32"/>
      <c r="M898" s="137" t="s">
        <v>1</v>
      </c>
      <c r="N898" s="138" t="s">
        <v>45</v>
      </c>
      <c r="P898" s="139">
        <f>O898*H898</f>
        <v>0</v>
      </c>
      <c r="Q898" s="139">
        <v>0</v>
      </c>
      <c r="R898" s="139">
        <f>Q898*H898</f>
        <v>0</v>
      </c>
      <c r="S898" s="139">
        <v>0</v>
      </c>
      <c r="T898" s="140">
        <f>S898*H898</f>
        <v>0</v>
      </c>
      <c r="AR898" s="141" t="s">
        <v>359</v>
      </c>
      <c r="AT898" s="141" t="s">
        <v>249</v>
      </c>
      <c r="AU898" s="141" t="s">
        <v>89</v>
      </c>
      <c r="AY898" s="17" t="s">
        <v>248</v>
      </c>
      <c r="BE898" s="142">
        <f>IF(N898="základní",J898,0)</f>
        <v>0</v>
      </c>
      <c r="BF898" s="142">
        <f>IF(N898="snížená",J898,0)</f>
        <v>0</v>
      </c>
      <c r="BG898" s="142">
        <f>IF(N898="zákl. přenesená",J898,0)</f>
        <v>0</v>
      </c>
      <c r="BH898" s="142">
        <f>IF(N898="sníž. přenesená",J898,0)</f>
        <v>0</v>
      </c>
      <c r="BI898" s="142">
        <f>IF(N898="nulová",J898,0)</f>
        <v>0</v>
      </c>
      <c r="BJ898" s="17" t="s">
        <v>87</v>
      </c>
      <c r="BK898" s="142">
        <f>ROUND(I898*H898,2)</f>
        <v>0</v>
      </c>
      <c r="BL898" s="17" t="s">
        <v>359</v>
      </c>
      <c r="BM898" s="141" t="s">
        <v>3345</v>
      </c>
    </row>
    <row r="899" spans="2:65" s="13" customFormat="1">
      <c r="B899" s="167"/>
      <c r="D899" s="143" t="s">
        <v>1665</v>
      </c>
      <c r="E899" s="168" t="s">
        <v>1</v>
      </c>
      <c r="F899" s="169" t="s">
        <v>3346</v>
      </c>
      <c r="H899" s="170">
        <v>0.32900000000000001</v>
      </c>
      <c r="I899" s="171"/>
      <c r="L899" s="167"/>
      <c r="M899" s="172"/>
      <c r="T899" s="173"/>
      <c r="AT899" s="168" t="s">
        <v>1665</v>
      </c>
      <c r="AU899" s="168" t="s">
        <v>89</v>
      </c>
      <c r="AV899" s="13" t="s">
        <v>89</v>
      </c>
      <c r="AW899" s="13" t="s">
        <v>36</v>
      </c>
      <c r="AX899" s="13" t="s">
        <v>87</v>
      </c>
      <c r="AY899" s="168" t="s">
        <v>248</v>
      </c>
    </row>
    <row r="900" spans="2:65" s="10" customFormat="1" ht="22.9" customHeight="1">
      <c r="B900" s="120"/>
      <c r="D900" s="121" t="s">
        <v>79</v>
      </c>
      <c r="E900" s="155" t="s">
        <v>2281</v>
      </c>
      <c r="F900" s="155" t="s">
        <v>2282</v>
      </c>
      <c r="I900" s="123"/>
      <c r="J900" s="156">
        <f>BK900</f>
        <v>0</v>
      </c>
      <c r="L900" s="120"/>
      <c r="M900" s="125"/>
      <c r="P900" s="126">
        <f>SUM(P901:P928)</f>
        <v>0</v>
      </c>
      <c r="R900" s="126">
        <f>SUM(R901:R928)</f>
        <v>0.55261109999999991</v>
      </c>
      <c r="T900" s="127">
        <f>SUM(T901:T928)</f>
        <v>0</v>
      </c>
      <c r="AR900" s="121" t="s">
        <v>89</v>
      </c>
      <c r="AT900" s="128" t="s">
        <v>79</v>
      </c>
      <c r="AU900" s="128" t="s">
        <v>87</v>
      </c>
      <c r="AY900" s="121" t="s">
        <v>248</v>
      </c>
      <c r="BK900" s="129">
        <f>SUM(BK901:BK928)</f>
        <v>0</v>
      </c>
    </row>
    <row r="901" spans="2:65" s="1" customFormat="1" ht="16.5" customHeight="1">
      <c r="B901" s="32"/>
      <c r="C901" s="130" t="s">
        <v>1621</v>
      </c>
      <c r="D901" s="130" t="s">
        <v>249</v>
      </c>
      <c r="E901" s="131" t="s">
        <v>2283</v>
      </c>
      <c r="F901" s="132" t="s">
        <v>2284</v>
      </c>
      <c r="G901" s="133" t="s">
        <v>1662</v>
      </c>
      <c r="H901" s="134">
        <v>18.837</v>
      </c>
      <c r="I901" s="135"/>
      <c r="J901" s="136">
        <f>ROUND(I901*H901,2)</f>
        <v>0</v>
      </c>
      <c r="K901" s="132" t="s">
        <v>1663</v>
      </c>
      <c r="L901" s="32"/>
      <c r="M901" s="137" t="s">
        <v>1</v>
      </c>
      <c r="N901" s="138" t="s">
        <v>45</v>
      </c>
      <c r="P901" s="139">
        <f>O901*H901</f>
        <v>0</v>
      </c>
      <c r="Q901" s="139">
        <v>2.9999999999999997E-4</v>
      </c>
      <c r="R901" s="139">
        <f>Q901*H901</f>
        <v>5.6510999999999992E-3</v>
      </c>
      <c r="S901" s="139">
        <v>0</v>
      </c>
      <c r="T901" s="140">
        <f>S901*H901</f>
        <v>0</v>
      </c>
      <c r="AR901" s="141" t="s">
        <v>359</v>
      </c>
      <c r="AT901" s="141" t="s">
        <v>249</v>
      </c>
      <c r="AU901" s="141" t="s">
        <v>89</v>
      </c>
      <c r="AY901" s="17" t="s">
        <v>248</v>
      </c>
      <c r="BE901" s="142">
        <f>IF(N901="základní",J901,0)</f>
        <v>0</v>
      </c>
      <c r="BF901" s="142">
        <f>IF(N901="snížená",J901,0)</f>
        <v>0</v>
      </c>
      <c r="BG901" s="142">
        <f>IF(N901="zákl. přenesená",J901,0)</f>
        <v>0</v>
      </c>
      <c r="BH901" s="142">
        <f>IF(N901="sníž. přenesená",J901,0)</f>
        <v>0</v>
      </c>
      <c r="BI901" s="142">
        <f>IF(N901="nulová",J901,0)</f>
        <v>0</v>
      </c>
      <c r="BJ901" s="17" t="s">
        <v>87</v>
      </c>
      <c r="BK901" s="142">
        <f>ROUND(I901*H901,2)</f>
        <v>0</v>
      </c>
      <c r="BL901" s="17" t="s">
        <v>359</v>
      </c>
      <c r="BM901" s="141" t="s">
        <v>3347</v>
      </c>
    </row>
    <row r="902" spans="2:65" s="12" customFormat="1">
      <c r="B902" s="161"/>
      <c r="D902" s="143" t="s">
        <v>1665</v>
      </c>
      <c r="E902" s="162" t="s">
        <v>1</v>
      </c>
      <c r="F902" s="163" t="s">
        <v>2864</v>
      </c>
      <c r="H902" s="162" t="s">
        <v>1</v>
      </c>
      <c r="I902" s="164"/>
      <c r="L902" s="161"/>
      <c r="M902" s="165"/>
      <c r="T902" s="166"/>
      <c r="AT902" s="162" t="s">
        <v>1665</v>
      </c>
      <c r="AU902" s="162" t="s">
        <v>89</v>
      </c>
      <c r="AV902" s="12" t="s">
        <v>87</v>
      </c>
      <c r="AW902" s="12" t="s">
        <v>36</v>
      </c>
      <c r="AX902" s="12" t="s">
        <v>80</v>
      </c>
      <c r="AY902" s="162" t="s">
        <v>248</v>
      </c>
    </row>
    <row r="903" spans="2:65" s="13" customFormat="1">
      <c r="B903" s="167"/>
      <c r="D903" s="143" t="s">
        <v>1665</v>
      </c>
      <c r="E903" s="168" t="s">
        <v>1</v>
      </c>
      <c r="F903" s="169" t="s">
        <v>3348</v>
      </c>
      <c r="H903" s="170">
        <v>16.495000000000001</v>
      </c>
      <c r="I903" s="171"/>
      <c r="L903" s="167"/>
      <c r="M903" s="172"/>
      <c r="T903" s="173"/>
      <c r="AT903" s="168" t="s">
        <v>1665</v>
      </c>
      <c r="AU903" s="168" t="s">
        <v>89</v>
      </c>
      <c r="AV903" s="13" t="s">
        <v>89</v>
      </c>
      <c r="AW903" s="13" t="s">
        <v>36</v>
      </c>
      <c r="AX903" s="13" t="s">
        <v>80</v>
      </c>
      <c r="AY903" s="168" t="s">
        <v>248</v>
      </c>
    </row>
    <row r="904" spans="2:65" s="13" customFormat="1" ht="22.5">
      <c r="B904" s="167"/>
      <c r="D904" s="143" t="s">
        <v>1665</v>
      </c>
      <c r="E904" s="168" t="s">
        <v>1</v>
      </c>
      <c r="F904" s="169" t="s">
        <v>3349</v>
      </c>
      <c r="H904" s="170">
        <v>2.3420000000000001</v>
      </c>
      <c r="I904" s="171"/>
      <c r="L904" s="167"/>
      <c r="M904" s="172"/>
      <c r="T904" s="173"/>
      <c r="AT904" s="168" t="s">
        <v>1665</v>
      </c>
      <c r="AU904" s="168" t="s">
        <v>89</v>
      </c>
      <c r="AV904" s="13" t="s">
        <v>89</v>
      </c>
      <c r="AW904" s="13" t="s">
        <v>36</v>
      </c>
      <c r="AX904" s="13" t="s">
        <v>80</v>
      </c>
      <c r="AY904" s="168" t="s">
        <v>248</v>
      </c>
    </row>
    <row r="905" spans="2:65" s="14" customFormat="1">
      <c r="B905" s="174"/>
      <c r="D905" s="143" t="s">
        <v>1665</v>
      </c>
      <c r="E905" s="175" t="s">
        <v>1</v>
      </c>
      <c r="F905" s="176" t="s">
        <v>1668</v>
      </c>
      <c r="H905" s="177">
        <v>18.837</v>
      </c>
      <c r="I905" s="178"/>
      <c r="L905" s="174"/>
      <c r="M905" s="179"/>
      <c r="T905" s="180"/>
      <c r="AT905" s="175" t="s">
        <v>1665</v>
      </c>
      <c r="AU905" s="175" t="s">
        <v>89</v>
      </c>
      <c r="AV905" s="14" t="s">
        <v>264</v>
      </c>
      <c r="AW905" s="14" t="s">
        <v>36</v>
      </c>
      <c r="AX905" s="14" t="s">
        <v>87</v>
      </c>
      <c r="AY905" s="175" t="s">
        <v>248</v>
      </c>
    </row>
    <row r="906" spans="2:65" s="1" customFormat="1" ht="33" customHeight="1">
      <c r="B906" s="32"/>
      <c r="C906" s="130" t="s">
        <v>1624</v>
      </c>
      <c r="D906" s="130" t="s">
        <v>249</v>
      </c>
      <c r="E906" s="131" t="s">
        <v>3350</v>
      </c>
      <c r="F906" s="132" t="s">
        <v>3351</v>
      </c>
      <c r="G906" s="133" t="s">
        <v>528</v>
      </c>
      <c r="H906" s="134">
        <v>15.65</v>
      </c>
      <c r="I906" s="135"/>
      <c r="J906" s="136">
        <f>ROUND(I906*H906,2)</f>
        <v>0</v>
      </c>
      <c r="K906" s="132" t="s">
        <v>1663</v>
      </c>
      <c r="L906" s="32"/>
      <c r="M906" s="137" t="s">
        <v>1</v>
      </c>
      <c r="N906" s="138" t="s">
        <v>45</v>
      </c>
      <c r="P906" s="139">
        <f>O906*H906</f>
        <v>0</v>
      </c>
      <c r="Q906" s="139">
        <v>5.8E-4</v>
      </c>
      <c r="R906" s="139">
        <f>Q906*H906</f>
        <v>9.077E-3</v>
      </c>
      <c r="S906" s="139">
        <v>0</v>
      </c>
      <c r="T906" s="140">
        <f>S906*H906</f>
        <v>0</v>
      </c>
      <c r="AR906" s="141" t="s">
        <v>359</v>
      </c>
      <c r="AT906" s="141" t="s">
        <v>249</v>
      </c>
      <c r="AU906" s="141" t="s">
        <v>89</v>
      </c>
      <c r="AY906" s="17" t="s">
        <v>248</v>
      </c>
      <c r="BE906" s="142">
        <f>IF(N906="základní",J906,0)</f>
        <v>0</v>
      </c>
      <c r="BF906" s="142">
        <f>IF(N906="snížená",J906,0)</f>
        <v>0</v>
      </c>
      <c r="BG906" s="142">
        <f>IF(N906="zákl. přenesená",J906,0)</f>
        <v>0</v>
      </c>
      <c r="BH906" s="142">
        <f>IF(N906="sníž. přenesená",J906,0)</f>
        <v>0</v>
      </c>
      <c r="BI906" s="142">
        <f>IF(N906="nulová",J906,0)</f>
        <v>0</v>
      </c>
      <c r="BJ906" s="17" t="s">
        <v>87</v>
      </c>
      <c r="BK906" s="142">
        <f>ROUND(I906*H906,2)</f>
        <v>0</v>
      </c>
      <c r="BL906" s="17" t="s">
        <v>359</v>
      </c>
      <c r="BM906" s="141" t="s">
        <v>3352</v>
      </c>
    </row>
    <row r="907" spans="2:65" s="12" customFormat="1">
      <c r="B907" s="161"/>
      <c r="D907" s="143" t="s">
        <v>1665</v>
      </c>
      <c r="E907" s="162" t="s">
        <v>1</v>
      </c>
      <c r="F907" s="163" t="s">
        <v>2864</v>
      </c>
      <c r="H907" s="162" t="s">
        <v>1</v>
      </c>
      <c r="I907" s="164"/>
      <c r="L907" s="161"/>
      <c r="M907" s="165"/>
      <c r="T907" s="166"/>
      <c r="AT907" s="162" t="s">
        <v>1665</v>
      </c>
      <c r="AU907" s="162" t="s">
        <v>89</v>
      </c>
      <c r="AV907" s="12" t="s">
        <v>87</v>
      </c>
      <c r="AW907" s="12" t="s">
        <v>36</v>
      </c>
      <c r="AX907" s="12" t="s">
        <v>80</v>
      </c>
      <c r="AY907" s="162" t="s">
        <v>248</v>
      </c>
    </row>
    <row r="908" spans="2:65" s="13" customFormat="1">
      <c r="B908" s="167"/>
      <c r="D908" s="143" t="s">
        <v>1665</v>
      </c>
      <c r="E908" s="168" t="s">
        <v>1</v>
      </c>
      <c r="F908" s="169" t="s">
        <v>3353</v>
      </c>
      <c r="H908" s="170">
        <v>15.65</v>
      </c>
      <c r="I908" s="171"/>
      <c r="L908" s="167"/>
      <c r="M908" s="172"/>
      <c r="T908" s="173"/>
      <c r="AT908" s="168" t="s">
        <v>1665</v>
      </c>
      <c r="AU908" s="168" t="s">
        <v>89</v>
      </c>
      <c r="AV908" s="13" t="s">
        <v>89</v>
      </c>
      <c r="AW908" s="13" t="s">
        <v>36</v>
      </c>
      <c r="AX908" s="13" t="s">
        <v>80</v>
      </c>
      <c r="AY908" s="168" t="s">
        <v>248</v>
      </c>
    </row>
    <row r="909" spans="2:65" s="14" customFormat="1">
      <c r="B909" s="174"/>
      <c r="D909" s="143" t="s">
        <v>1665</v>
      </c>
      <c r="E909" s="175" t="s">
        <v>1</v>
      </c>
      <c r="F909" s="176" t="s">
        <v>1668</v>
      </c>
      <c r="H909" s="177">
        <v>15.65</v>
      </c>
      <c r="I909" s="178"/>
      <c r="L909" s="174"/>
      <c r="M909" s="179"/>
      <c r="T909" s="180"/>
      <c r="AT909" s="175" t="s">
        <v>1665</v>
      </c>
      <c r="AU909" s="175" t="s">
        <v>89</v>
      </c>
      <c r="AV909" s="14" t="s">
        <v>264</v>
      </c>
      <c r="AW909" s="14" t="s">
        <v>36</v>
      </c>
      <c r="AX909" s="14" t="s">
        <v>87</v>
      </c>
      <c r="AY909" s="175" t="s">
        <v>248</v>
      </c>
    </row>
    <row r="910" spans="2:65" s="1" customFormat="1" ht="37.9" customHeight="1">
      <c r="B910" s="32"/>
      <c r="C910" s="130" t="s">
        <v>1627</v>
      </c>
      <c r="D910" s="130" t="s">
        <v>249</v>
      </c>
      <c r="E910" s="131" t="s">
        <v>3354</v>
      </c>
      <c r="F910" s="132" t="s">
        <v>3355</v>
      </c>
      <c r="G910" s="133" t="s">
        <v>528</v>
      </c>
      <c r="H910" s="134">
        <v>5.18</v>
      </c>
      <c r="I910" s="135"/>
      <c r="J910" s="136">
        <f>ROUND(I910*H910,2)</f>
        <v>0</v>
      </c>
      <c r="K910" s="132" t="s">
        <v>1663</v>
      </c>
      <c r="L910" s="32"/>
      <c r="M910" s="137" t="s">
        <v>1</v>
      </c>
      <c r="N910" s="138" t="s">
        <v>45</v>
      </c>
      <c r="P910" s="139">
        <f>O910*H910</f>
        <v>0</v>
      </c>
      <c r="Q910" s="139">
        <v>7.3999999999999999E-4</v>
      </c>
      <c r="R910" s="139">
        <f>Q910*H910</f>
        <v>3.8331999999999997E-3</v>
      </c>
      <c r="S910" s="139">
        <v>0</v>
      </c>
      <c r="T910" s="140">
        <f>S910*H910</f>
        <v>0</v>
      </c>
      <c r="AR910" s="141" t="s">
        <v>359</v>
      </c>
      <c r="AT910" s="141" t="s">
        <v>249</v>
      </c>
      <c r="AU910" s="141" t="s">
        <v>89</v>
      </c>
      <c r="AY910" s="17" t="s">
        <v>248</v>
      </c>
      <c r="BE910" s="142">
        <f>IF(N910="základní",J910,0)</f>
        <v>0</v>
      </c>
      <c r="BF910" s="142">
        <f>IF(N910="snížená",J910,0)</f>
        <v>0</v>
      </c>
      <c r="BG910" s="142">
        <f>IF(N910="zákl. přenesená",J910,0)</f>
        <v>0</v>
      </c>
      <c r="BH910" s="142">
        <f>IF(N910="sníž. přenesená",J910,0)</f>
        <v>0</v>
      </c>
      <c r="BI910" s="142">
        <f>IF(N910="nulová",J910,0)</f>
        <v>0</v>
      </c>
      <c r="BJ910" s="17" t="s">
        <v>87</v>
      </c>
      <c r="BK910" s="142">
        <f>ROUND(I910*H910,2)</f>
        <v>0</v>
      </c>
      <c r="BL910" s="17" t="s">
        <v>359</v>
      </c>
      <c r="BM910" s="141" t="s">
        <v>3356</v>
      </c>
    </row>
    <row r="911" spans="2:65" s="12" customFormat="1">
      <c r="B911" s="161"/>
      <c r="D911" s="143" t="s">
        <v>1665</v>
      </c>
      <c r="E911" s="162" t="s">
        <v>1</v>
      </c>
      <c r="F911" s="163" t="s">
        <v>2864</v>
      </c>
      <c r="H911" s="162" t="s">
        <v>1</v>
      </c>
      <c r="I911" s="164"/>
      <c r="L911" s="161"/>
      <c r="M911" s="165"/>
      <c r="T911" s="166"/>
      <c r="AT911" s="162" t="s">
        <v>1665</v>
      </c>
      <c r="AU911" s="162" t="s">
        <v>89</v>
      </c>
      <c r="AV911" s="12" t="s">
        <v>87</v>
      </c>
      <c r="AW911" s="12" t="s">
        <v>36</v>
      </c>
      <c r="AX911" s="12" t="s">
        <v>80</v>
      </c>
      <c r="AY911" s="162" t="s">
        <v>248</v>
      </c>
    </row>
    <row r="912" spans="2:65" s="13" customFormat="1">
      <c r="B912" s="167"/>
      <c r="D912" s="143" t="s">
        <v>1665</v>
      </c>
      <c r="E912" s="168" t="s">
        <v>1</v>
      </c>
      <c r="F912" s="169" t="s">
        <v>3357</v>
      </c>
      <c r="H912" s="170">
        <v>5.18</v>
      </c>
      <c r="I912" s="171"/>
      <c r="L912" s="167"/>
      <c r="M912" s="172"/>
      <c r="T912" s="173"/>
      <c r="AT912" s="168" t="s">
        <v>1665</v>
      </c>
      <c r="AU912" s="168" t="s">
        <v>89</v>
      </c>
      <c r="AV912" s="13" t="s">
        <v>89</v>
      </c>
      <c r="AW912" s="13" t="s">
        <v>36</v>
      </c>
      <c r="AX912" s="13" t="s">
        <v>80</v>
      </c>
      <c r="AY912" s="168" t="s">
        <v>248</v>
      </c>
    </row>
    <row r="913" spans="2:65" s="14" customFormat="1">
      <c r="B913" s="174"/>
      <c r="D913" s="143" t="s">
        <v>1665</v>
      </c>
      <c r="E913" s="175" t="s">
        <v>1</v>
      </c>
      <c r="F913" s="176" t="s">
        <v>1668</v>
      </c>
      <c r="H913" s="177">
        <v>5.18</v>
      </c>
      <c r="I913" s="178"/>
      <c r="L913" s="174"/>
      <c r="M913" s="179"/>
      <c r="T913" s="180"/>
      <c r="AT913" s="175" t="s">
        <v>1665</v>
      </c>
      <c r="AU913" s="175" t="s">
        <v>89</v>
      </c>
      <c r="AV913" s="14" t="s">
        <v>264</v>
      </c>
      <c r="AW913" s="14" t="s">
        <v>36</v>
      </c>
      <c r="AX913" s="14" t="s">
        <v>87</v>
      </c>
      <c r="AY913" s="175" t="s">
        <v>248</v>
      </c>
    </row>
    <row r="914" spans="2:65" s="1" customFormat="1" ht="33" customHeight="1">
      <c r="B914" s="32"/>
      <c r="C914" s="188" t="s">
        <v>1630</v>
      </c>
      <c r="D914" s="188" t="s">
        <v>301</v>
      </c>
      <c r="E914" s="189" t="s">
        <v>2311</v>
      </c>
      <c r="F914" s="190" t="s">
        <v>2312</v>
      </c>
      <c r="G914" s="191" t="s">
        <v>1662</v>
      </c>
      <c r="H914" s="192">
        <v>20.155999999999999</v>
      </c>
      <c r="I914" s="193"/>
      <c r="J914" s="194">
        <f>ROUND(I914*H914,2)</f>
        <v>0</v>
      </c>
      <c r="K914" s="190" t="s">
        <v>1663</v>
      </c>
      <c r="L914" s="195"/>
      <c r="M914" s="196" t="s">
        <v>1</v>
      </c>
      <c r="N914" s="197" t="s">
        <v>45</v>
      </c>
      <c r="P914" s="139">
        <f>O914*H914</f>
        <v>0</v>
      </c>
      <c r="Q914" s="139">
        <v>2.1999999999999999E-2</v>
      </c>
      <c r="R914" s="139">
        <f>Q914*H914</f>
        <v>0.44343199999999994</v>
      </c>
      <c r="S914" s="139">
        <v>0</v>
      </c>
      <c r="T914" s="140">
        <f>S914*H914</f>
        <v>0</v>
      </c>
      <c r="AR914" s="141" t="s">
        <v>424</v>
      </c>
      <c r="AT914" s="141" t="s">
        <v>301</v>
      </c>
      <c r="AU914" s="141" t="s">
        <v>89</v>
      </c>
      <c r="AY914" s="17" t="s">
        <v>248</v>
      </c>
      <c r="BE914" s="142">
        <f>IF(N914="základní",J914,0)</f>
        <v>0</v>
      </c>
      <c r="BF914" s="142">
        <f>IF(N914="snížená",J914,0)</f>
        <v>0</v>
      </c>
      <c r="BG914" s="142">
        <f>IF(N914="zákl. přenesená",J914,0)</f>
        <v>0</v>
      </c>
      <c r="BH914" s="142">
        <f>IF(N914="sníž. přenesená",J914,0)</f>
        <v>0</v>
      </c>
      <c r="BI914" s="142">
        <f>IF(N914="nulová",J914,0)</f>
        <v>0</v>
      </c>
      <c r="BJ914" s="17" t="s">
        <v>87</v>
      </c>
      <c r="BK914" s="142">
        <f>ROUND(I914*H914,2)</f>
        <v>0</v>
      </c>
      <c r="BL914" s="17" t="s">
        <v>359</v>
      </c>
      <c r="BM914" s="141" t="s">
        <v>3358</v>
      </c>
    </row>
    <row r="915" spans="2:65" s="12" customFormat="1">
      <c r="B915" s="161"/>
      <c r="D915" s="143" t="s">
        <v>1665</v>
      </c>
      <c r="E915" s="162" t="s">
        <v>1</v>
      </c>
      <c r="F915" s="163" t="s">
        <v>2864</v>
      </c>
      <c r="H915" s="162" t="s">
        <v>1</v>
      </c>
      <c r="I915" s="164"/>
      <c r="L915" s="161"/>
      <c r="M915" s="165"/>
      <c r="T915" s="166"/>
      <c r="AT915" s="162" t="s">
        <v>1665</v>
      </c>
      <c r="AU915" s="162" t="s">
        <v>89</v>
      </c>
      <c r="AV915" s="12" t="s">
        <v>87</v>
      </c>
      <c r="AW915" s="12" t="s">
        <v>36</v>
      </c>
      <c r="AX915" s="12" t="s">
        <v>80</v>
      </c>
      <c r="AY915" s="162" t="s">
        <v>248</v>
      </c>
    </row>
    <row r="916" spans="2:65" s="12" customFormat="1">
      <c r="B916" s="161"/>
      <c r="D916" s="143" t="s">
        <v>1665</v>
      </c>
      <c r="E916" s="162" t="s">
        <v>1</v>
      </c>
      <c r="F916" s="163" t="s">
        <v>2314</v>
      </c>
      <c r="H916" s="162" t="s">
        <v>1</v>
      </c>
      <c r="I916" s="164"/>
      <c r="L916" s="161"/>
      <c r="M916" s="165"/>
      <c r="T916" s="166"/>
      <c r="AT916" s="162" t="s">
        <v>1665</v>
      </c>
      <c r="AU916" s="162" t="s">
        <v>89</v>
      </c>
      <c r="AV916" s="12" t="s">
        <v>87</v>
      </c>
      <c r="AW916" s="12" t="s">
        <v>36</v>
      </c>
      <c r="AX916" s="12" t="s">
        <v>80</v>
      </c>
      <c r="AY916" s="162" t="s">
        <v>248</v>
      </c>
    </row>
    <row r="917" spans="2:65" s="13" customFormat="1">
      <c r="B917" s="167"/>
      <c r="D917" s="143" t="s">
        <v>1665</v>
      </c>
      <c r="E917" s="168" t="s">
        <v>1</v>
      </c>
      <c r="F917" s="169" t="s">
        <v>3359</v>
      </c>
      <c r="H917" s="170">
        <v>17.649999999999999</v>
      </c>
      <c r="I917" s="171"/>
      <c r="L917" s="167"/>
      <c r="M917" s="172"/>
      <c r="T917" s="173"/>
      <c r="AT917" s="168" t="s">
        <v>1665</v>
      </c>
      <c r="AU917" s="168" t="s">
        <v>89</v>
      </c>
      <c r="AV917" s="13" t="s">
        <v>89</v>
      </c>
      <c r="AW917" s="13" t="s">
        <v>36</v>
      </c>
      <c r="AX917" s="13" t="s">
        <v>80</v>
      </c>
      <c r="AY917" s="168" t="s">
        <v>248</v>
      </c>
    </row>
    <row r="918" spans="2:65" s="13" customFormat="1" ht="22.5">
      <c r="B918" s="167"/>
      <c r="D918" s="143" t="s">
        <v>1665</v>
      </c>
      <c r="E918" s="168" t="s">
        <v>1</v>
      </c>
      <c r="F918" s="169" t="s">
        <v>3360</v>
      </c>
      <c r="H918" s="170">
        <v>2.5059999999999998</v>
      </c>
      <c r="I918" s="171"/>
      <c r="L918" s="167"/>
      <c r="M918" s="172"/>
      <c r="T918" s="173"/>
      <c r="AT918" s="168" t="s">
        <v>1665</v>
      </c>
      <c r="AU918" s="168" t="s">
        <v>89</v>
      </c>
      <c r="AV918" s="13" t="s">
        <v>89</v>
      </c>
      <c r="AW918" s="13" t="s">
        <v>36</v>
      </c>
      <c r="AX918" s="13" t="s">
        <v>80</v>
      </c>
      <c r="AY918" s="168" t="s">
        <v>248</v>
      </c>
    </row>
    <row r="919" spans="2:65" s="14" customFormat="1">
      <c r="B919" s="174"/>
      <c r="D919" s="143" t="s">
        <v>1665</v>
      </c>
      <c r="E919" s="175" t="s">
        <v>1</v>
      </c>
      <c r="F919" s="176" t="s">
        <v>1668</v>
      </c>
      <c r="H919" s="177">
        <v>20.155999999999999</v>
      </c>
      <c r="I919" s="178"/>
      <c r="L919" s="174"/>
      <c r="M919" s="179"/>
      <c r="T919" s="180"/>
      <c r="AT919" s="175" t="s">
        <v>1665</v>
      </c>
      <c r="AU919" s="175" t="s">
        <v>89</v>
      </c>
      <c r="AV919" s="14" t="s">
        <v>264</v>
      </c>
      <c r="AW919" s="14" t="s">
        <v>36</v>
      </c>
      <c r="AX919" s="14" t="s">
        <v>87</v>
      </c>
      <c r="AY919" s="175" t="s">
        <v>248</v>
      </c>
    </row>
    <row r="920" spans="2:65" s="1" customFormat="1" ht="24.2" customHeight="1">
      <c r="B920" s="32"/>
      <c r="C920" s="130" t="s">
        <v>2379</v>
      </c>
      <c r="D920" s="130" t="s">
        <v>249</v>
      </c>
      <c r="E920" s="131" t="s">
        <v>2304</v>
      </c>
      <c r="F920" s="132" t="s">
        <v>2305</v>
      </c>
      <c r="G920" s="133" t="s">
        <v>1662</v>
      </c>
      <c r="H920" s="134">
        <v>16.495000000000001</v>
      </c>
      <c r="I920" s="135"/>
      <c r="J920" s="136">
        <f>ROUND(I920*H920,2)</f>
        <v>0</v>
      </c>
      <c r="K920" s="132" t="s">
        <v>1663</v>
      </c>
      <c r="L920" s="32"/>
      <c r="M920" s="137" t="s">
        <v>1</v>
      </c>
      <c r="N920" s="138" t="s">
        <v>45</v>
      </c>
      <c r="P920" s="139">
        <f>O920*H920</f>
        <v>0</v>
      </c>
      <c r="Q920" s="139">
        <v>5.3800000000000002E-3</v>
      </c>
      <c r="R920" s="139">
        <f>Q920*H920</f>
        <v>8.8743100000000005E-2</v>
      </c>
      <c r="S920" s="139">
        <v>0</v>
      </c>
      <c r="T920" s="140">
        <f>S920*H920</f>
        <v>0</v>
      </c>
      <c r="AR920" s="141" t="s">
        <v>359</v>
      </c>
      <c r="AT920" s="141" t="s">
        <v>249</v>
      </c>
      <c r="AU920" s="141" t="s">
        <v>89</v>
      </c>
      <c r="AY920" s="17" t="s">
        <v>248</v>
      </c>
      <c r="BE920" s="142">
        <f>IF(N920="základní",J920,0)</f>
        <v>0</v>
      </c>
      <c r="BF920" s="142">
        <f>IF(N920="snížená",J920,0)</f>
        <v>0</v>
      </c>
      <c r="BG920" s="142">
        <f>IF(N920="zákl. přenesená",J920,0)</f>
        <v>0</v>
      </c>
      <c r="BH920" s="142">
        <f>IF(N920="sníž. přenesená",J920,0)</f>
        <v>0</v>
      </c>
      <c r="BI920" s="142">
        <f>IF(N920="nulová",J920,0)</f>
        <v>0</v>
      </c>
      <c r="BJ920" s="17" t="s">
        <v>87</v>
      </c>
      <c r="BK920" s="142">
        <f>ROUND(I920*H920,2)</f>
        <v>0</v>
      </c>
      <c r="BL920" s="17" t="s">
        <v>359</v>
      </c>
      <c r="BM920" s="141" t="s">
        <v>3361</v>
      </c>
    </row>
    <row r="921" spans="2:65" s="12" customFormat="1">
      <c r="B921" s="161"/>
      <c r="D921" s="143" t="s">
        <v>1665</v>
      </c>
      <c r="E921" s="162" t="s">
        <v>1</v>
      </c>
      <c r="F921" s="163" t="s">
        <v>2864</v>
      </c>
      <c r="H921" s="162" t="s">
        <v>1</v>
      </c>
      <c r="I921" s="164"/>
      <c r="L921" s="161"/>
      <c r="M921" s="165"/>
      <c r="T921" s="166"/>
      <c r="AT921" s="162" t="s">
        <v>1665</v>
      </c>
      <c r="AU921" s="162" t="s">
        <v>89</v>
      </c>
      <c r="AV921" s="12" t="s">
        <v>87</v>
      </c>
      <c r="AW921" s="12" t="s">
        <v>36</v>
      </c>
      <c r="AX921" s="12" t="s">
        <v>80</v>
      </c>
      <c r="AY921" s="162" t="s">
        <v>248</v>
      </c>
    </row>
    <row r="922" spans="2:65" s="13" customFormat="1">
      <c r="B922" s="167"/>
      <c r="D922" s="143" t="s">
        <v>1665</v>
      </c>
      <c r="E922" s="168" t="s">
        <v>1</v>
      </c>
      <c r="F922" s="169" t="s">
        <v>3362</v>
      </c>
      <c r="H922" s="170">
        <v>16.495000000000001</v>
      </c>
      <c r="I922" s="171"/>
      <c r="L922" s="167"/>
      <c r="M922" s="172"/>
      <c r="T922" s="173"/>
      <c r="AT922" s="168" t="s">
        <v>1665</v>
      </c>
      <c r="AU922" s="168" t="s">
        <v>89</v>
      </c>
      <c r="AV922" s="13" t="s">
        <v>89</v>
      </c>
      <c r="AW922" s="13" t="s">
        <v>36</v>
      </c>
      <c r="AX922" s="13" t="s">
        <v>80</v>
      </c>
      <c r="AY922" s="168" t="s">
        <v>248</v>
      </c>
    </row>
    <row r="923" spans="2:65" s="14" customFormat="1">
      <c r="B923" s="174"/>
      <c r="D923" s="143" t="s">
        <v>1665</v>
      </c>
      <c r="E923" s="175" t="s">
        <v>1</v>
      </c>
      <c r="F923" s="176" t="s">
        <v>1668</v>
      </c>
      <c r="H923" s="177">
        <v>16.495000000000001</v>
      </c>
      <c r="I923" s="178"/>
      <c r="L923" s="174"/>
      <c r="M923" s="179"/>
      <c r="T923" s="180"/>
      <c r="AT923" s="175" t="s">
        <v>1665</v>
      </c>
      <c r="AU923" s="175" t="s">
        <v>89</v>
      </c>
      <c r="AV923" s="14" t="s">
        <v>264</v>
      </c>
      <c r="AW923" s="14" t="s">
        <v>36</v>
      </c>
      <c r="AX923" s="14" t="s">
        <v>87</v>
      </c>
      <c r="AY923" s="175" t="s">
        <v>248</v>
      </c>
    </row>
    <row r="924" spans="2:65" s="1" customFormat="1" ht="16.5" customHeight="1">
      <c r="B924" s="32"/>
      <c r="C924" s="130" t="s">
        <v>2385</v>
      </c>
      <c r="D924" s="130" t="s">
        <v>249</v>
      </c>
      <c r="E924" s="131" t="s">
        <v>2325</v>
      </c>
      <c r="F924" s="132" t="s">
        <v>2326</v>
      </c>
      <c r="G924" s="133" t="s">
        <v>528</v>
      </c>
      <c r="H924" s="134">
        <v>20.83</v>
      </c>
      <c r="I924" s="135"/>
      <c r="J924" s="136">
        <f>ROUND(I924*H924,2)</f>
        <v>0</v>
      </c>
      <c r="K924" s="132" t="s">
        <v>1663</v>
      </c>
      <c r="L924" s="32"/>
      <c r="M924" s="137" t="s">
        <v>1</v>
      </c>
      <c r="N924" s="138" t="s">
        <v>45</v>
      </c>
      <c r="P924" s="139">
        <f>O924*H924</f>
        <v>0</v>
      </c>
      <c r="Q924" s="139">
        <v>9.0000000000000006E-5</v>
      </c>
      <c r="R924" s="139">
        <f>Q924*H924</f>
        <v>1.8747E-3</v>
      </c>
      <c r="S924" s="139">
        <v>0</v>
      </c>
      <c r="T924" s="140">
        <f>S924*H924</f>
        <v>0</v>
      </c>
      <c r="AR924" s="141" t="s">
        <v>359</v>
      </c>
      <c r="AT924" s="141" t="s">
        <v>249</v>
      </c>
      <c r="AU924" s="141" t="s">
        <v>89</v>
      </c>
      <c r="AY924" s="17" t="s">
        <v>248</v>
      </c>
      <c r="BE924" s="142">
        <f>IF(N924="základní",J924,0)</f>
        <v>0</v>
      </c>
      <c r="BF924" s="142">
        <f>IF(N924="snížená",J924,0)</f>
        <v>0</v>
      </c>
      <c r="BG924" s="142">
        <f>IF(N924="zákl. přenesená",J924,0)</f>
        <v>0</v>
      </c>
      <c r="BH924" s="142">
        <f>IF(N924="sníž. přenesená",J924,0)</f>
        <v>0</v>
      </c>
      <c r="BI924" s="142">
        <f>IF(N924="nulová",J924,0)</f>
        <v>0</v>
      </c>
      <c r="BJ924" s="17" t="s">
        <v>87</v>
      </c>
      <c r="BK924" s="142">
        <f>ROUND(I924*H924,2)</f>
        <v>0</v>
      </c>
      <c r="BL924" s="17" t="s">
        <v>359</v>
      </c>
      <c r="BM924" s="141" t="s">
        <v>3363</v>
      </c>
    </row>
    <row r="925" spans="2:65" s="12" customFormat="1">
      <c r="B925" s="161"/>
      <c r="D925" s="143" t="s">
        <v>1665</v>
      </c>
      <c r="E925" s="162" t="s">
        <v>1</v>
      </c>
      <c r="F925" s="163" t="s">
        <v>2864</v>
      </c>
      <c r="H925" s="162" t="s">
        <v>1</v>
      </c>
      <c r="I925" s="164"/>
      <c r="L925" s="161"/>
      <c r="M925" s="165"/>
      <c r="T925" s="166"/>
      <c r="AT925" s="162" t="s">
        <v>1665</v>
      </c>
      <c r="AU925" s="162" t="s">
        <v>89</v>
      </c>
      <c r="AV925" s="12" t="s">
        <v>87</v>
      </c>
      <c r="AW925" s="12" t="s">
        <v>36</v>
      </c>
      <c r="AX925" s="12" t="s">
        <v>80</v>
      </c>
      <c r="AY925" s="162" t="s">
        <v>248</v>
      </c>
    </row>
    <row r="926" spans="2:65" s="13" customFormat="1" ht="22.5">
      <c r="B926" s="167"/>
      <c r="D926" s="143" t="s">
        <v>1665</v>
      </c>
      <c r="E926" s="168" t="s">
        <v>1</v>
      </c>
      <c r="F926" s="169" t="s">
        <v>3364</v>
      </c>
      <c r="H926" s="170">
        <v>20.83</v>
      </c>
      <c r="I926" s="171"/>
      <c r="L926" s="167"/>
      <c r="M926" s="172"/>
      <c r="T926" s="173"/>
      <c r="AT926" s="168" t="s">
        <v>1665</v>
      </c>
      <c r="AU926" s="168" t="s">
        <v>89</v>
      </c>
      <c r="AV926" s="13" t="s">
        <v>89</v>
      </c>
      <c r="AW926" s="13" t="s">
        <v>36</v>
      </c>
      <c r="AX926" s="13" t="s">
        <v>80</v>
      </c>
      <c r="AY926" s="168" t="s">
        <v>248</v>
      </c>
    </row>
    <row r="927" spans="2:65" s="14" customFormat="1">
      <c r="B927" s="174"/>
      <c r="D927" s="143" t="s">
        <v>1665</v>
      </c>
      <c r="E927" s="175" t="s">
        <v>1</v>
      </c>
      <c r="F927" s="176" t="s">
        <v>1668</v>
      </c>
      <c r="H927" s="177">
        <v>20.83</v>
      </c>
      <c r="I927" s="178"/>
      <c r="L927" s="174"/>
      <c r="M927" s="179"/>
      <c r="T927" s="180"/>
      <c r="AT927" s="175" t="s">
        <v>1665</v>
      </c>
      <c r="AU927" s="175" t="s">
        <v>89</v>
      </c>
      <c r="AV927" s="14" t="s">
        <v>264</v>
      </c>
      <c r="AW927" s="14" t="s">
        <v>36</v>
      </c>
      <c r="AX927" s="14" t="s">
        <v>87</v>
      </c>
      <c r="AY927" s="175" t="s">
        <v>248</v>
      </c>
    </row>
    <row r="928" spans="2:65" s="1" customFormat="1" ht="24.2" customHeight="1">
      <c r="B928" s="32"/>
      <c r="C928" s="130" t="s">
        <v>2391</v>
      </c>
      <c r="D928" s="130" t="s">
        <v>249</v>
      </c>
      <c r="E928" s="131" t="s">
        <v>2329</v>
      </c>
      <c r="F928" s="132" t="s">
        <v>2330</v>
      </c>
      <c r="G928" s="133" t="s">
        <v>1263</v>
      </c>
      <c r="H928" s="134">
        <v>0.55300000000000005</v>
      </c>
      <c r="I928" s="135"/>
      <c r="J928" s="136">
        <f>ROUND(I928*H928,2)</f>
        <v>0</v>
      </c>
      <c r="K928" s="132" t="s">
        <v>1663</v>
      </c>
      <c r="L928" s="32"/>
      <c r="M928" s="137" t="s">
        <v>1</v>
      </c>
      <c r="N928" s="138" t="s">
        <v>45</v>
      </c>
      <c r="P928" s="139">
        <f>O928*H928</f>
        <v>0</v>
      </c>
      <c r="Q928" s="139">
        <v>0</v>
      </c>
      <c r="R928" s="139">
        <f>Q928*H928</f>
        <v>0</v>
      </c>
      <c r="S928" s="139">
        <v>0</v>
      </c>
      <c r="T928" s="140">
        <f>S928*H928</f>
        <v>0</v>
      </c>
      <c r="AR928" s="141" t="s">
        <v>359</v>
      </c>
      <c r="AT928" s="141" t="s">
        <v>249</v>
      </c>
      <c r="AU928" s="141" t="s">
        <v>89</v>
      </c>
      <c r="AY928" s="17" t="s">
        <v>248</v>
      </c>
      <c r="BE928" s="142">
        <f>IF(N928="základní",J928,0)</f>
        <v>0</v>
      </c>
      <c r="BF928" s="142">
        <f>IF(N928="snížená",J928,0)</f>
        <v>0</v>
      </c>
      <c r="BG928" s="142">
        <f>IF(N928="zákl. přenesená",J928,0)</f>
        <v>0</v>
      </c>
      <c r="BH928" s="142">
        <f>IF(N928="sníž. přenesená",J928,0)</f>
        <v>0</v>
      </c>
      <c r="BI928" s="142">
        <f>IF(N928="nulová",J928,0)</f>
        <v>0</v>
      </c>
      <c r="BJ928" s="17" t="s">
        <v>87</v>
      </c>
      <c r="BK928" s="142">
        <f>ROUND(I928*H928,2)</f>
        <v>0</v>
      </c>
      <c r="BL928" s="17" t="s">
        <v>359</v>
      </c>
      <c r="BM928" s="141" t="s">
        <v>3365</v>
      </c>
    </row>
    <row r="929" spans="2:65" s="10" customFormat="1" ht="22.9" customHeight="1">
      <c r="B929" s="120"/>
      <c r="D929" s="121" t="s">
        <v>79</v>
      </c>
      <c r="E929" s="155" t="s">
        <v>2332</v>
      </c>
      <c r="F929" s="155" t="s">
        <v>2333</v>
      </c>
      <c r="I929" s="123"/>
      <c r="J929" s="156">
        <f>BK929</f>
        <v>0</v>
      </c>
      <c r="L929" s="120"/>
      <c r="M929" s="125"/>
      <c r="P929" s="126">
        <f>SUM(P930:P958)</f>
        <v>0</v>
      </c>
      <c r="R929" s="126">
        <f>SUM(R930:R958)</f>
        <v>1.3034675999999998</v>
      </c>
      <c r="T929" s="127">
        <f>SUM(T930:T958)</f>
        <v>0</v>
      </c>
      <c r="AR929" s="121" t="s">
        <v>89</v>
      </c>
      <c r="AT929" s="128" t="s">
        <v>79</v>
      </c>
      <c r="AU929" s="128" t="s">
        <v>87</v>
      </c>
      <c r="AY929" s="121" t="s">
        <v>248</v>
      </c>
      <c r="BK929" s="129">
        <f>SUM(BK930:BK958)</f>
        <v>0</v>
      </c>
    </row>
    <row r="930" spans="2:65" s="1" customFormat="1" ht="16.5" customHeight="1">
      <c r="B930" s="32"/>
      <c r="C930" s="130" t="s">
        <v>2395</v>
      </c>
      <c r="D930" s="130" t="s">
        <v>249</v>
      </c>
      <c r="E930" s="131" t="s">
        <v>2334</v>
      </c>
      <c r="F930" s="132" t="s">
        <v>2335</v>
      </c>
      <c r="G930" s="133" t="s">
        <v>1662</v>
      </c>
      <c r="H930" s="134">
        <v>182.6</v>
      </c>
      <c r="I930" s="135"/>
      <c r="J930" s="136">
        <f>ROUND(I930*H930,2)</f>
        <v>0</v>
      </c>
      <c r="K930" s="132" t="s">
        <v>1663</v>
      </c>
      <c r="L930" s="32"/>
      <c r="M930" s="137" t="s">
        <v>1</v>
      </c>
      <c r="N930" s="138" t="s">
        <v>45</v>
      </c>
      <c r="P930" s="139">
        <f>O930*H930</f>
        <v>0</v>
      </c>
      <c r="Q930" s="139">
        <v>0</v>
      </c>
      <c r="R930" s="139">
        <f>Q930*H930</f>
        <v>0</v>
      </c>
      <c r="S930" s="139">
        <v>0</v>
      </c>
      <c r="T930" s="140">
        <f>S930*H930</f>
        <v>0</v>
      </c>
      <c r="AR930" s="141" t="s">
        <v>359</v>
      </c>
      <c r="AT930" s="141" t="s">
        <v>249</v>
      </c>
      <c r="AU930" s="141" t="s">
        <v>89</v>
      </c>
      <c r="AY930" s="17" t="s">
        <v>248</v>
      </c>
      <c r="BE930" s="142">
        <f>IF(N930="základní",J930,0)</f>
        <v>0</v>
      </c>
      <c r="BF930" s="142">
        <f>IF(N930="snížená",J930,0)</f>
        <v>0</v>
      </c>
      <c r="BG930" s="142">
        <f>IF(N930="zákl. přenesená",J930,0)</f>
        <v>0</v>
      </c>
      <c r="BH930" s="142">
        <f>IF(N930="sníž. přenesená",J930,0)</f>
        <v>0</v>
      </c>
      <c r="BI930" s="142">
        <f>IF(N930="nulová",J930,0)</f>
        <v>0</v>
      </c>
      <c r="BJ930" s="17" t="s">
        <v>87</v>
      </c>
      <c r="BK930" s="142">
        <f>ROUND(I930*H930,2)</f>
        <v>0</v>
      </c>
      <c r="BL930" s="17" t="s">
        <v>359</v>
      </c>
      <c r="BM930" s="141" t="s">
        <v>3366</v>
      </c>
    </row>
    <row r="931" spans="2:65" s="12" customFormat="1">
      <c r="B931" s="161"/>
      <c r="D931" s="143" t="s">
        <v>1665</v>
      </c>
      <c r="E931" s="162" t="s">
        <v>1</v>
      </c>
      <c r="F931" s="163" t="s">
        <v>2864</v>
      </c>
      <c r="H931" s="162" t="s">
        <v>1</v>
      </c>
      <c r="I931" s="164"/>
      <c r="L931" s="161"/>
      <c r="M931" s="165"/>
      <c r="T931" s="166"/>
      <c r="AT931" s="162" t="s">
        <v>1665</v>
      </c>
      <c r="AU931" s="162" t="s">
        <v>89</v>
      </c>
      <c r="AV931" s="12" t="s">
        <v>87</v>
      </c>
      <c r="AW931" s="12" t="s">
        <v>36</v>
      </c>
      <c r="AX931" s="12" t="s">
        <v>80</v>
      </c>
      <c r="AY931" s="162" t="s">
        <v>248</v>
      </c>
    </row>
    <row r="932" spans="2:65" s="12" customFormat="1">
      <c r="B932" s="161"/>
      <c r="D932" s="143" t="s">
        <v>1665</v>
      </c>
      <c r="E932" s="162" t="s">
        <v>1</v>
      </c>
      <c r="F932" s="163" t="s">
        <v>2991</v>
      </c>
      <c r="H932" s="162" t="s">
        <v>1</v>
      </c>
      <c r="I932" s="164"/>
      <c r="L932" s="161"/>
      <c r="M932" s="165"/>
      <c r="T932" s="166"/>
      <c r="AT932" s="162" t="s">
        <v>1665</v>
      </c>
      <c r="AU932" s="162" t="s">
        <v>89</v>
      </c>
      <c r="AV932" s="12" t="s">
        <v>87</v>
      </c>
      <c r="AW932" s="12" t="s">
        <v>36</v>
      </c>
      <c r="AX932" s="12" t="s">
        <v>80</v>
      </c>
      <c r="AY932" s="162" t="s">
        <v>248</v>
      </c>
    </row>
    <row r="933" spans="2:65" s="13" customFormat="1">
      <c r="B933" s="167"/>
      <c r="D933" s="143" t="s">
        <v>1665</v>
      </c>
      <c r="E933" s="168" t="s">
        <v>1</v>
      </c>
      <c r="F933" s="169" t="s">
        <v>3367</v>
      </c>
      <c r="H933" s="170">
        <v>182.6</v>
      </c>
      <c r="I933" s="171"/>
      <c r="L933" s="167"/>
      <c r="M933" s="172"/>
      <c r="T933" s="173"/>
      <c r="AT933" s="168" t="s">
        <v>1665</v>
      </c>
      <c r="AU933" s="168" t="s">
        <v>89</v>
      </c>
      <c r="AV933" s="13" t="s">
        <v>89</v>
      </c>
      <c r="AW933" s="13" t="s">
        <v>36</v>
      </c>
      <c r="AX933" s="13" t="s">
        <v>80</v>
      </c>
      <c r="AY933" s="168" t="s">
        <v>248</v>
      </c>
    </row>
    <row r="934" spans="2:65" s="14" customFormat="1">
      <c r="B934" s="174"/>
      <c r="D934" s="143" t="s">
        <v>1665</v>
      </c>
      <c r="E934" s="175" t="s">
        <v>1</v>
      </c>
      <c r="F934" s="176" t="s">
        <v>1668</v>
      </c>
      <c r="H934" s="177">
        <v>182.6</v>
      </c>
      <c r="I934" s="178"/>
      <c r="L934" s="174"/>
      <c r="M934" s="179"/>
      <c r="T934" s="180"/>
      <c r="AT934" s="175" t="s">
        <v>1665</v>
      </c>
      <c r="AU934" s="175" t="s">
        <v>89</v>
      </c>
      <c r="AV934" s="14" t="s">
        <v>264</v>
      </c>
      <c r="AW934" s="14" t="s">
        <v>36</v>
      </c>
      <c r="AX934" s="14" t="s">
        <v>87</v>
      </c>
      <c r="AY934" s="175" t="s">
        <v>248</v>
      </c>
    </row>
    <row r="935" spans="2:65" s="1" customFormat="1" ht="16.5" customHeight="1">
      <c r="B935" s="32"/>
      <c r="C935" s="130" t="s">
        <v>3368</v>
      </c>
      <c r="D935" s="130" t="s">
        <v>249</v>
      </c>
      <c r="E935" s="131" t="s">
        <v>2338</v>
      </c>
      <c r="F935" s="132" t="s">
        <v>3369</v>
      </c>
      <c r="G935" s="133" t="s">
        <v>1662</v>
      </c>
      <c r="H935" s="134">
        <v>182.6</v>
      </c>
      <c r="I935" s="135"/>
      <c r="J935" s="136">
        <f>ROUND(I935*H935,2)</f>
        <v>0</v>
      </c>
      <c r="K935" s="132" t="s">
        <v>1663</v>
      </c>
      <c r="L935" s="32"/>
      <c r="M935" s="137" t="s">
        <v>1</v>
      </c>
      <c r="N935" s="138" t="s">
        <v>45</v>
      </c>
      <c r="P935" s="139">
        <f>O935*H935</f>
        <v>0</v>
      </c>
      <c r="Q935" s="139">
        <v>5.6999999999999998E-4</v>
      </c>
      <c r="R935" s="139">
        <f>Q935*H935</f>
        <v>0.10408199999999999</v>
      </c>
      <c r="S935" s="139">
        <v>0</v>
      </c>
      <c r="T935" s="140">
        <f>S935*H935</f>
        <v>0</v>
      </c>
      <c r="AR935" s="141" t="s">
        <v>359</v>
      </c>
      <c r="AT935" s="141" t="s">
        <v>249</v>
      </c>
      <c r="AU935" s="141" t="s">
        <v>89</v>
      </c>
      <c r="AY935" s="17" t="s">
        <v>248</v>
      </c>
      <c r="BE935" s="142">
        <f>IF(N935="základní",J935,0)</f>
        <v>0</v>
      </c>
      <c r="BF935" s="142">
        <f>IF(N935="snížená",J935,0)</f>
        <v>0</v>
      </c>
      <c r="BG935" s="142">
        <f>IF(N935="zákl. přenesená",J935,0)</f>
        <v>0</v>
      </c>
      <c r="BH935" s="142">
        <f>IF(N935="sníž. přenesená",J935,0)</f>
        <v>0</v>
      </c>
      <c r="BI935" s="142">
        <f>IF(N935="nulová",J935,0)</f>
        <v>0</v>
      </c>
      <c r="BJ935" s="17" t="s">
        <v>87</v>
      </c>
      <c r="BK935" s="142">
        <f>ROUND(I935*H935,2)</f>
        <v>0</v>
      </c>
      <c r="BL935" s="17" t="s">
        <v>359</v>
      </c>
      <c r="BM935" s="141" t="s">
        <v>3370</v>
      </c>
    </row>
    <row r="936" spans="2:65" s="12" customFormat="1">
      <c r="B936" s="161"/>
      <c r="D936" s="143" t="s">
        <v>1665</v>
      </c>
      <c r="E936" s="162" t="s">
        <v>1</v>
      </c>
      <c r="F936" s="163" t="s">
        <v>2864</v>
      </c>
      <c r="H936" s="162" t="s">
        <v>1</v>
      </c>
      <c r="I936" s="164"/>
      <c r="L936" s="161"/>
      <c r="M936" s="165"/>
      <c r="T936" s="166"/>
      <c r="AT936" s="162" t="s">
        <v>1665</v>
      </c>
      <c r="AU936" s="162" t="s">
        <v>89</v>
      </c>
      <c r="AV936" s="12" t="s">
        <v>87</v>
      </c>
      <c r="AW936" s="12" t="s">
        <v>36</v>
      </c>
      <c r="AX936" s="12" t="s">
        <v>80</v>
      </c>
      <c r="AY936" s="162" t="s">
        <v>248</v>
      </c>
    </row>
    <row r="937" spans="2:65" s="12" customFormat="1">
      <c r="B937" s="161"/>
      <c r="D937" s="143" t="s">
        <v>1665</v>
      </c>
      <c r="E937" s="162" t="s">
        <v>1</v>
      </c>
      <c r="F937" s="163" t="s">
        <v>2991</v>
      </c>
      <c r="H937" s="162" t="s">
        <v>1</v>
      </c>
      <c r="I937" s="164"/>
      <c r="L937" s="161"/>
      <c r="M937" s="165"/>
      <c r="T937" s="166"/>
      <c r="AT937" s="162" t="s">
        <v>1665</v>
      </c>
      <c r="AU937" s="162" t="s">
        <v>89</v>
      </c>
      <c r="AV937" s="12" t="s">
        <v>87</v>
      </c>
      <c r="AW937" s="12" t="s">
        <v>36</v>
      </c>
      <c r="AX937" s="12" t="s">
        <v>80</v>
      </c>
      <c r="AY937" s="162" t="s">
        <v>248</v>
      </c>
    </row>
    <row r="938" spans="2:65" s="13" customFormat="1">
      <c r="B938" s="167"/>
      <c r="D938" s="143" t="s">
        <v>1665</v>
      </c>
      <c r="E938" s="168" t="s">
        <v>1</v>
      </c>
      <c r="F938" s="169" t="s">
        <v>3367</v>
      </c>
      <c r="H938" s="170">
        <v>182.6</v>
      </c>
      <c r="I938" s="171"/>
      <c r="L938" s="167"/>
      <c r="M938" s="172"/>
      <c r="T938" s="173"/>
      <c r="AT938" s="168" t="s">
        <v>1665</v>
      </c>
      <c r="AU938" s="168" t="s">
        <v>89</v>
      </c>
      <c r="AV938" s="13" t="s">
        <v>89</v>
      </c>
      <c r="AW938" s="13" t="s">
        <v>36</v>
      </c>
      <c r="AX938" s="13" t="s">
        <v>80</v>
      </c>
      <c r="AY938" s="168" t="s">
        <v>248</v>
      </c>
    </row>
    <row r="939" spans="2:65" s="14" customFormat="1">
      <c r="B939" s="174"/>
      <c r="D939" s="143" t="s">
        <v>1665</v>
      </c>
      <c r="E939" s="175" t="s">
        <v>1</v>
      </c>
      <c r="F939" s="176" t="s">
        <v>1668</v>
      </c>
      <c r="H939" s="177">
        <v>182.6</v>
      </c>
      <c r="I939" s="178"/>
      <c r="L939" s="174"/>
      <c r="M939" s="179"/>
      <c r="T939" s="180"/>
      <c r="AT939" s="175" t="s">
        <v>1665</v>
      </c>
      <c r="AU939" s="175" t="s">
        <v>89</v>
      </c>
      <c r="AV939" s="14" t="s">
        <v>264</v>
      </c>
      <c r="AW939" s="14" t="s">
        <v>36</v>
      </c>
      <c r="AX939" s="14" t="s">
        <v>87</v>
      </c>
      <c r="AY939" s="175" t="s">
        <v>248</v>
      </c>
    </row>
    <row r="940" spans="2:65" s="1" customFormat="1" ht="24.2" customHeight="1">
      <c r="B940" s="32"/>
      <c r="C940" s="130" t="s">
        <v>3371</v>
      </c>
      <c r="D940" s="130" t="s">
        <v>249</v>
      </c>
      <c r="E940" s="131" t="s">
        <v>2341</v>
      </c>
      <c r="F940" s="132" t="s">
        <v>2342</v>
      </c>
      <c r="G940" s="133" t="s">
        <v>1662</v>
      </c>
      <c r="H940" s="134">
        <v>51.52</v>
      </c>
      <c r="I940" s="135"/>
      <c r="J940" s="136">
        <f>ROUND(I940*H940,2)</f>
        <v>0</v>
      </c>
      <c r="K940" s="132" t="s">
        <v>1663</v>
      </c>
      <c r="L940" s="32"/>
      <c r="M940" s="137" t="s">
        <v>1</v>
      </c>
      <c r="N940" s="138" t="s">
        <v>45</v>
      </c>
      <c r="P940" s="139">
        <f>O940*H940</f>
        <v>0</v>
      </c>
      <c r="Q940" s="139">
        <v>5.3800000000000002E-3</v>
      </c>
      <c r="R940" s="139">
        <f>Q940*H940</f>
        <v>0.27717760000000002</v>
      </c>
      <c r="S940" s="139">
        <v>0</v>
      </c>
      <c r="T940" s="140">
        <f>S940*H940</f>
        <v>0</v>
      </c>
      <c r="AR940" s="141" t="s">
        <v>359</v>
      </c>
      <c r="AT940" s="141" t="s">
        <v>249</v>
      </c>
      <c r="AU940" s="141" t="s">
        <v>89</v>
      </c>
      <c r="AY940" s="17" t="s">
        <v>248</v>
      </c>
      <c r="BE940" s="142">
        <f>IF(N940="základní",J940,0)</f>
        <v>0</v>
      </c>
      <c r="BF940" s="142">
        <f>IF(N940="snížená",J940,0)</f>
        <v>0</v>
      </c>
      <c r="BG940" s="142">
        <f>IF(N940="zákl. přenesená",J940,0)</f>
        <v>0</v>
      </c>
      <c r="BH940" s="142">
        <f>IF(N940="sníž. přenesená",J940,0)</f>
        <v>0</v>
      </c>
      <c r="BI940" s="142">
        <f>IF(N940="nulová",J940,0)</f>
        <v>0</v>
      </c>
      <c r="BJ940" s="17" t="s">
        <v>87</v>
      </c>
      <c r="BK940" s="142">
        <f>ROUND(I940*H940,2)</f>
        <v>0</v>
      </c>
      <c r="BL940" s="17" t="s">
        <v>359</v>
      </c>
      <c r="BM940" s="141" t="s">
        <v>3372</v>
      </c>
    </row>
    <row r="941" spans="2:65" s="12" customFormat="1">
      <c r="B941" s="161"/>
      <c r="D941" s="143" t="s">
        <v>1665</v>
      </c>
      <c r="E941" s="162" t="s">
        <v>1</v>
      </c>
      <c r="F941" s="163" t="s">
        <v>2864</v>
      </c>
      <c r="H941" s="162" t="s">
        <v>1</v>
      </c>
      <c r="I941" s="164"/>
      <c r="L941" s="161"/>
      <c r="M941" s="165"/>
      <c r="T941" s="166"/>
      <c r="AT941" s="162" t="s">
        <v>1665</v>
      </c>
      <c r="AU941" s="162" t="s">
        <v>89</v>
      </c>
      <c r="AV941" s="12" t="s">
        <v>87</v>
      </c>
      <c r="AW941" s="12" t="s">
        <v>36</v>
      </c>
      <c r="AX941" s="12" t="s">
        <v>80</v>
      </c>
      <c r="AY941" s="162" t="s">
        <v>248</v>
      </c>
    </row>
    <row r="942" spans="2:65" s="12" customFormat="1">
      <c r="B942" s="161"/>
      <c r="D942" s="143" t="s">
        <v>1665</v>
      </c>
      <c r="E942" s="162" t="s">
        <v>1</v>
      </c>
      <c r="F942" s="163" t="s">
        <v>2991</v>
      </c>
      <c r="H942" s="162" t="s">
        <v>1</v>
      </c>
      <c r="I942" s="164"/>
      <c r="L942" s="161"/>
      <c r="M942" s="165"/>
      <c r="T942" s="166"/>
      <c r="AT942" s="162" t="s">
        <v>1665</v>
      </c>
      <c r="AU942" s="162" t="s">
        <v>89</v>
      </c>
      <c r="AV942" s="12" t="s">
        <v>87</v>
      </c>
      <c r="AW942" s="12" t="s">
        <v>36</v>
      </c>
      <c r="AX942" s="12" t="s">
        <v>80</v>
      </c>
      <c r="AY942" s="162" t="s">
        <v>248</v>
      </c>
    </row>
    <row r="943" spans="2:65" s="13" customFormat="1" ht="22.5">
      <c r="B943" s="167"/>
      <c r="D943" s="143" t="s">
        <v>1665</v>
      </c>
      <c r="E943" s="168" t="s">
        <v>1</v>
      </c>
      <c r="F943" s="169" t="s">
        <v>3373</v>
      </c>
      <c r="H943" s="170">
        <v>15</v>
      </c>
      <c r="I943" s="171"/>
      <c r="L943" s="167"/>
      <c r="M943" s="172"/>
      <c r="T943" s="173"/>
      <c r="AT943" s="168" t="s">
        <v>1665</v>
      </c>
      <c r="AU943" s="168" t="s">
        <v>89</v>
      </c>
      <c r="AV943" s="13" t="s">
        <v>89</v>
      </c>
      <c r="AW943" s="13" t="s">
        <v>36</v>
      </c>
      <c r="AX943" s="13" t="s">
        <v>80</v>
      </c>
      <c r="AY943" s="168" t="s">
        <v>248</v>
      </c>
    </row>
    <row r="944" spans="2:65" s="13" customFormat="1" ht="22.5">
      <c r="B944" s="167"/>
      <c r="D944" s="143" t="s">
        <v>1665</v>
      </c>
      <c r="E944" s="168" t="s">
        <v>1</v>
      </c>
      <c r="F944" s="169" t="s">
        <v>3374</v>
      </c>
      <c r="H944" s="170">
        <v>36.520000000000003</v>
      </c>
      <c r="I944" s="171"/>
      <c r="L944" s="167"/>
      <c r="M944" s="172"/>
      <c r="T944" s="173"/>
      <c r="AT944" s="168" t="s">
        <v>1665</v>
      </c>
      <c r="AU944" s="168" t="s">
        <v>89</v>
      </c>
      <c r="AV944" s="13" t="s">
        <v>89</v>
      </c>
      <c r="AW944" s="13" t="s">
        <v>36</v>
      </c>
      <c r="AX944" s="13" t="s">
        <v>80</v>
      </c>
      <c r="AY944" s="168" t="s">
        <v>248</v>
      </c>
    </row>
    <row r="945" spans="2:65" s="14" customFormat="1">
      <c r="B945" s="174"/>
      <c r="D945" s="143" t="s">
        <v>1665</v>
      </c>
      <c r="E945" s="175" t="s">
        <v>1</v>
      </c>
      <c r="F945" s="176" t="s">
        <v>1668</v>
      </c>
      <c r="H945" s="177">
        <v>51.52</v>
      </c>
      <c r="I945" s="178"/>
      <c r="L945" s="174"/>
      <c r="M945" s="179"/>
      <c r="T945" s="180"/>
      <c r="AT945" s="175" t="s">
        <v>1665</v>
      </c>
      <c r="AU945" s="175" t="s">
        <v>89</v>
      </c>
      <c r="AV945" s="14" t="s">
        <v>264</v>
      </c>
      <c r="AW945" s="14" t="s">
        <v>36</v>
      </c>
      <c r="AX945" s="14" t="s">
        <v>87</v>
      </c>
      <c r="AY945" s="175" t="s">
        <v>248</v>
      </c>
    </row>
    <row r="946" spans="2:65" s="1" customFormat="1" ht="24.2" customHeight="1">
      <c r="B946" s="32"/>
      <c r="C946" s="188" t="s">
        <v>3375</v>
      </c>
      <c r="D946" s="188" t="s">
        <v>301</v>
      </c>
      <c r="E946" s="189" t="s">
        <v>2345</v>
      </c>
      <c r="F946" s="190" t="s">
        <v>2346</v>
      </c>
      <c r="G946" s="191" t="s">
        <v>1662</v>
      </c>
      <c r="H946" s="192">
        <v>56.671999999999997</v>
      </c>
      <c r="I946" s="193"/>
      <c r="J946" s="194">
        <f>ROUND(I946*H946,2)</f>
        <v>0</v>
      </c>
      <c r="K946" s="190" t="s">
        <v>1663</v>
      </c>
      <c r="L946" s="195"/>
      <c r="M946" s="196" t="s">
        <v>1</v>
      </c>
      <c r="N946" s="197" t="s">
        <v>45</v>
      </c>
      <c r="P946" s="139">
        <f>O946*H946</f>
        <v>0</v>
      </c>
      <c r="Q946" s="139">
        <v>1.6E-2</v>
      </c>
      <c r="R946" s="139">
        <f>Q946*H946</f>
        <v>0.906752</v>
      </c>
      <c r="S946" s="139">
        <v>0</v>
      </c>
      <c r="T946" s="140">
        <f>S946*H946</f>
        <v>0</v>
      </c>
      <c r="AR946" s="141" t="s">
        <v>424</v>
      </c>
      <c r="AT946" s="141" t="s">
        <v>301</v>
      </c>
      <c r="AU946" s="141" t="s">
        <v>89</v>
      </c>
      <c r="AY946" s="17" t="s">
        <v>248</v>
      </c>
      <c r="BE946" s="142">
        <f>IF(N946="základní",J946,0)</f>
        <v>0</v>
      </c>
      <c r="BF946" s="142">
        <f>IF(N946="snížená",J946,0)</f>
        <v>0</v>
      </c>
      <c r="BG946" s="142">
        <f>IF(N946="zákl. přenesená",J946,0)</f>
        <v>0</v>
      </c>
      <c r="BH946" s="142">
        <f>IF(N946="sníž. přenesená",J946,0)</f>
        <v>0</v>
      </c>
      <c r="BI946" s="142">
        <f>IF(N946="nulová",J946,0)</f>
        <v>0</v>
      </c>
      <c r="BJ946" s="17" t="s">
        <v>87</v>
      </c>
      <c r="BK946" s="142">
        <f>ROUND(I946*H946,2)</f>
        <v>0</v>
      </c>
      <c r="BL946" s="17" t="s">
        <v>359</v>
      </c>
      <c r="BM946" s="141" t="s">
        <v>3376</v>
      </c>
    </row>
    <row r="947" spans="2:65" s="12" customFormat="1">
      <c r="B947" s="161"/>
      <c r="D947" s="143" t="s">
        <v>1665</v>
      </c>
      <c r="E947" s="162" t="s">
        <v>1</v>
      </c>
      <c r="F947" s="163" t="s">
        <v>2864</v>
      </c>
      <c r="H947" s="162" t="s">
        <v>1</v>
      </c>
      <c r="I947" s="164"/>
      <c r="L947" s="161"/>
      <c r="M947" s="165"/>
      <c r="T947" s="166"/>
      <c r="AT947" s="162" t="s">
        <v>1665</v>
      </c>
      <c r="AU947" s="162" t="s">
        <v>89</v>
      </c>
      <c r="AV947" s="12" t="s">
        <v>87</v>
      </c>
      <c r="AW947" s="12" t="s">
        <v>36</v>
      </c>
      <c r="AX947" s="12" t="s">
        <v>80</v>
      </c>
      <c r="AY947" s="162" t="s">
        <v>248</v>
      </c>
    </row>
    <row r="948" spans="2:65" s="12" customFormat="1">
      <c r="B948" s="161"/>
      <c r="D948" s="143" t="s">
        <v>1665</v>
      </c>
      <c r="E948" s="162" t="s">
        <v>1</v>
      </c>
      <c r="F948" s="163" t="s">
        <v>2991</v>
      </c>
      <c r="H948" s="162" t="s">
        <v>1</v>
      </c>
      <c r="I948" s="164"/>
      <c r="L948" s="161"/>
      <c r="M948" s="165"/>
      <c r="T948" s="166"/>
      <c r="AT948" s="162" t="s">
        <v>1665</v>
      </c>
      <c r="AU948" s="162" t="s">
        <v>89</v>
      </c>
      <c r="AV948" s="12" t="s">
        <v>87</v>
      </c>
      <c r="AW948" s="12" t="s">
        <v>36</v>
      </c>
      <c r="AX948" s="12" t="s">
        <v>80</v>
      </c>
      <c r="AY948" s="162" t="s">
        <v>248</v>
      </c>
    </row>
    <row r="949" spans="2:65" s="13" customFormat="1" ht="22.5">
      <c r="B949" s="167"/>
      <c r="D949" s="143" t="s">
        <v>1665</v>
      </c>
      <c r="E949" s="168" t="s">
        <v>1</v>
      </c>
      <c r="F949" s="169" t="s">
        <v>3377</v>
      </c>
      <c r="H949" s="170">
        <v>16.5</v>
      </c>
      <c r="I949" s="171"/>
      <c r="L949" s="167"/>
      <c r="M949" s="172"/>
      <c r="T949" s="173"/>
      <c r="AT949" s="168" t="s">
        <v>1665</v>
      </c>
      <c r="AU949" s="168" t="s">
        <v>89</v>
      </c>
      <c r="AV949" s="13" t="s">
        <v>89</v>
      </c>
      <c r="AW949" s="13" t="s">
        <v>36</v>
      </c>
      <c r="AX949" s="13" t="s">
        <v>80</v>
      </c>
      <c r="AY949" s="168" t="s">
        <v>248</v>
      </c>
    </row>
    <row r="950" spans="2:65" s="13" customFormat="1" ht="22.5">
      <c r="B950" s="167"/>
      <c r="D950" s="143" t="s">
        <v>1665</v>
      </c>
      <c r="E950" s="168" t="s">
        <v>1</v>
      </c>
      <c r="F950" s="169" t="s">
        <v>3378</v>
      </c>
      <c r="H950" s="170">
        <v>40.171999999999997</v>
      </c>
      <c r="I950" s="171"/>
      <c r="L950" s="167"/>
      <c r="M950" s="172"/>
      <c r="T950" s="173"/>
      <c r="AT950" s="168" t="s">
        <v>1665</v>
      </c>
      <c r="AU950" s="168" t="s">
        <v>89</v>
      </c>
      <c r="AV950" s="13" t="s">
        <v>89</v>
      </c>
      <c r="AW950" s="13" t="s">
        <v>36</v>
      </c>
      <c r="AX950" s="13" t="s">
        <v>80</v>
      </c>
      <c r="AY950" s="168" t="s">
        <v>248</v>
      </c>
    </row>
    <row r="951" spans="2:65" s="14" customFormat="1">
      <c r="B951" s="174"/>
      <c r="D951" s="143" t="s">
        <v>1665</v>
      </c>
      <c r="E951" s="175" t="s">
        <v>1</v>
      </c>
      <c r="F951" s="176" t="s">
        <v>1668</v>
      </c>
      <c r="H951" s="177">
        <v>56.671999999999997</v>
      </c>
      <c r="I951" s="178"/>
      <c r="L951" s="174"/>
      <c r="M951" s="179"/>
      <c r="T951" s="180"/>
      <c r="AT951" s="175" t="s">
        <v>1665</v>
      </c>
      <c r="AU951" s="175" t="s">
        <v>89</v>
      </c>
      <c r="AV951" s="14" t="s">
        <v>264</v>
      </c>
      <c r="AW951" s="14" t="s">
        <v>36</v>
      </c>
      <c r="AX951" s="14" t="s">
        <v>87</v>
      </c>
      <c r="AY951" s="175" t="s">
        <v>248</v>
      </c>
    </row>
    <row r="952" spans="2:65" s="1" customFormat="1" ht="16.5" customHeight="1">
      <c r="B952" s="32"/>
      <c r="C952" s="130" t="s">
        <v>3379</v>
      </c>
      <c r="D952" s="130" t="s">
        <v>249</v>
      </c>
      <c r="E952" s="131" t="s">
        <v>2351</v>
      </c>
      <c r="F952" s="132" t="s">
        <v>2352</v>
      </c>
      <c r="G952" s="133" t="s">
        <v>1662</v>
      </c>
      <c r="H952" s="134">
        <v>51.52</v>
      </c>
      <c r="I952" s="135"/>
      <c r="J952" s="136">
        <f>ROUND(I952*H952,2)</f>
        <v>0</v>
      </c>
      <c r="K952" s="132" t="s">
        <v>1663</v>
      </c>
      <c r="L952" s="32"/>
      <c r="M952" s="137" t="s">
        <v>1</v>
      </c>
      <c r="N952" s="138" t="s">
        <v>45</v>
      </c>
      <c r="P952" s="139">
        <f>O952*H952</f>
        <v>0</v>
      </c>
      <c r="Q952" s="139">
        <v>2.9999999999999997E-4</v>
      </c>
      <c r="R952" s="139">
        <f>Q952*H952</f>
        <v>1.5455999999999999E-2</v>
      </c>
      <c r="S952" s="139">
        <v>0</v>
      </c>
      <c r="T952" s="140">
        <f>S952*H952</f>
        <v>0</v>
      </c>
      <c r="AR952" s="141" t="s">
        <v>359</v>
      </c>
      <c r="AT952" s="141" t="s">
        <v>249</v>
      </c>
      <c r="AU952" s="141" t="s">
        <v>89</v>
      </c>
      <c r="AY952" s="17" t="s">
        <v>248</v>
      </c>
      <c r="BE952" s="142">
        <f>IF(N952="základní",J952,0)</f>
        <v>0</v>
      </c>
      <c r="BF952" s="142">
        <f>IF(N952="snížená",J952,0)</f>
        <v>0</v>
      </c>
      <c r="BG952" s="142">
        <f>IF(N952="zákl. přenesená",J952,0)</f>
        <v>0</v>
      </c>
      <c r="BH952" s="142">
        <f>IF(N952="sníž. přenesená",J952,0)</f>
        <v>0</v>
      </c>
      <c r="BI952" s="142">
        <f>IF(N952="nulová",J952,0)</f>
        <v>0</v>
      </c>
      <c r="BJ952" s="17" t="s">
        <v>87</v>
      </c>
      <c r="BK952" s="142">
        <f>ROUND(I952*H952,2)</f>
        <v>0</v>
      </c>
      <c r="BL952" s="17" t="s">
        <v>359</v>
      </c>
      <c r="BM952" s="141" t="s">
        <v>3380</v>
      </c>
    </row>
    <row r="953" spans="2:65" s="12" customFormat="1">
      <c r="B953" s="161"/>
      <c r="D953" s="143" t="s">
        <v>1665</v>
      </c>
      <c r="E953" s="162" t="s">
        <v>1</v>
      </c>
      <c r="F953" s="163" t="s">
        <v>2864</v>
      </c>
      <c r="H953" s="162" t="s">
        <v>1</v>
      </c>
      <c r="I953" s="164"/>
      <c r="L953" s="161"/>
      <c r="M953" s="165"/>
      <c r="T953" s="166"/>
      <c r="AT953" s="162" t="s">
        <v>1665</v>
      </c>
      <c r="AU953" s="162" t="s">
        <v>89</v>
      </c>
      <c r="AV953" s="12" t="s">
        <v>87</v>
      </c>
      <c r="AW953" s="12" t="s">
        <v>36</v>
      </c>
      <c r="AX953" s="12" t="s">
        <v>80</v>
      </c>
      <c r="AY953" s="162" t="s">
        <v>248</v>
      </c>
    </row>
    <row r="954" spans="2:65" s="12" customFormat="1">
      <c r="B954" s="161"/>
      <c r="D954" s="143" t="s">
        <v>1665</v>
      </c>
      <c r="E954" s="162" t="s">
        <v>1</v>
      </c>
      <c r="F954" s="163" t="s">
        <v>2991</v>
      </c>
      <c r="H954" s="162" t="s">
        <v>1</v>
      </c>
      <c r="I954" s="164"/>
      <c r="L954" s="161"/>
      <c r="M954" s="165"/>
      <c r="T954" s="166"/>
      <c r="AT954" s="162" t="s">
        <v>1665</v>
      </c>
      <c r="AU954" s="162" t="s">
        <v>89</v>
      </c>
      <c r="AV954" s="12" t="s">
        <v>87</v>
      </c>
      <c r="AW954" s="12" t="s">
        <v>36</v>
      </c>
      <c r="AX954" s="12" t="s">
        <v>80</v>
      </c>
      <c r="AY954" s="162" t="s">
        <v>248</v>
      </c>
    </row>
    <row r="955" spans="2:65" s="13" customFormat="1" ht="22.5">
      <c r="B955" s="167"/>
      <c r="D955" s="143" t="s">
        <v>1665</v>
      </c>
      <c r="E955" s="168" t="s">
        <v>1</v>
      </c>
      <c r="F955" s="169" t="s">
        <v>3373</v>
      </c>
      <c r="H955" s="170">
        <v>15</v>
      </c>
      <c r="I955" s="171"/>
      <c r="L955" s="167"/>
      <c r="M955" s="172"/>
      <c r="T955" s="173"/>
      <c r="AT955" s="168" t="s">
        <v>1665</v>
      </c>
      <c r="AU955" s="168" t="s">
        <v>89</v>
      </c>
      <c r="AV955" s="13" t="s">
        <v>89</v>
      </c>
      <c r="AW955" s="13" t="s">
        <v>36</v>
      </c>
      <c r="AX955" s="13" t="s">
        <v>80</v>
      </c>
      <c r="AY955" s="168" t="s">
        <v>248</v>
      </c>
    </row>
    <row r="956" spans="2:65" s="13" customFormat="1" ht="22.5">
      <c r="B956" s="167"/>
      <c r="D956" s="143" t="s">
        <v>1665</v>
      </c>
      <c r="E956" s="168" t="s">
        <v>1</v>
      </c>
      <c r="F956" s="169" t="s">
        <v>3374</v>
      </c>
      <c r="H956" s="170">
        <v>36.520000000000003</v>
      </c>
      <c r="I956" s="171"/>
      <c r="L956" s="167"/>
      <c r="M956" s="172"/>
      <c r="T956" s="173"/>
      <c r="AT956" s="168" t="s">
        <v>1665</v>
      </c>
      <c r="AU956" s="168" t="s">
        <v>89</v>
      </c>
      <c r="AV956" s="13" t="s">
        <v>89</v>
      </c>
      <c r="AW956" s="13" t="s">
        <v>36</v>
      </c>
      <c r="AX956" s="13" t="s">
        <v>80</v>
      </c>
      <c r="AY956" s="168" t="s">
        <v>248</v>
      </c>
    </row>
    <row r="957" spans="2:65" s="14" customFormat="1">
      <c r="B957" s="174"/>
      <c r="D957" s="143" t="s">
        <v>1665</v>
      </c>
      <c r="E957" s="175" t="s">
        <v>1</v>
      </c>
      <c r="F957" s="176" t="s">
        <v>1668</v>
      </c>
      <c r="H957" s="177">
        <v>51.52</v>
      </c>
      <c r="I957" s="178"/>
      <c r="L957" s="174"/>
      <c r="M957" s="179"/>
      <c r="T957" s="180"/>
      <c r="AT957" s="175" t="s">
        <v>1665</v>
      </c>
      <c r="AU957" s="175" t="s">
        <v>89</v>
      </c>
      <c r="AV957" s="14" t="s">
        <v>264</v>
      </c>
      <c r="AW957" s="14" t="s">
        <v>36</v>
      </c>
      <c r="AX957" s="14" t="s">
        <v>87</v>
      </c>
      <c r="AY957" s="175" t="s">
        <v>248</v>
      </c>
    </row>
    <row r="958" spans="2:65" s="1" customFormat="1" ht="24.2" customHeight="1">
      <c r="B958" s="32"/>
      <c r="C958" s="130" t="s">
        <v>3381</v>
      </c>
      <c r="D958" s="130" t="s">
        <v>249</v>
      </c>
      <c r="E958" s="131" t="s">
        <v>2354</v>
      </c>
      <c r="F958" s="132" t="s">
        <v>2355</v>
      </c>
      <c r="G958" s="133" t="s">
        <v>2356</v>
      </c>
      <c r="H958" s="198"/>
      <c r="I958" s="135"/>
      <c r="J958" s="136">
        <f>ROUND(I958*H958,2)</f>
        <v>0</v>
      </c>
      <c r="K958" s="132" t="s">
        <v>1663</v>
      </c>
      <c r="L958" s="32"/>
      <c r="M958" s="137" t="s">
        <v>1</v>
      </c>
      <c r="N958" s="138" t="s">
        <v>45</v>
      </c>
      <c r="P958" s="139">
        <f>O958*H958</f>
        <v>0</v>
      </c>
      <c r="Q958" s="139">
        <v>0</v>
      </c>
      <c r="R958" s="139">
        <f>Q958*H958</f>
        <v>0</v>
      </c>
      <c r="S958" s="139">
        <v>0</v>
      </c>
      <c r="T958" s="140">
        <f>S958*H958</f>
        <v>0</v>
      </c>
      <c r="AR958" s="141" t="s">
        <v>359</v>
      </c>
      <c r="AT958" s="141" t="s">
        <v>249</v>
      </c>
      <c r="AU958" s="141" t="s">
        <v>89</v>
      </c>
      <c r="AY958" s="17" t="s">
        <v>248</v>
      </c>
      <c r="BE958" s="142">
        <f>IF(N958="základní",J958,0)</f>
        <v>0</v>
      </c>
      <c r="BF958" s="142">
        <f>IF(N958="snížená",J958,0)</f>
        <v>0</v>
      </c>
      <c r="BG958" s="142">
        <f>IF(N958="zákl. přenesená",J958,0)</f>
        <v>0</v>
      </c>
      <c r="BH958" s="142">
        <f>IF(N958="sníž. přenesená",J958,0)</f>
        <v>0</v>
      </c>
      <c r="BI958" s="142">
        <f>IF(N958="nulová",J958,0)</f>
        <v>0</v>
      </c>
      <c r="BJ958" s="17" t="s">
        <v>87</v>
      </c>
      <c r="BK958" s="142">
        <f>ROUND(I958*H958,2)</f>
        <v>0</v>
      </c>
      <c r="BL958" s="17" t="s">
        <v>359</v>
      </c>
      <c r="BM958" s="141" t="s">
        <v>3382</v>
      </c>
    </row>
    <row r="959" spans="2:65" s="10" customFormat="1" ht="22.9" customHeight="1">
      <c r="B959" s="120"/>
      <c r="D959" s="121" t="s">
        <v>79</v>
      </c>
      <c r="E959" s="155" t="s">
        <v>2358</v>
      </c>
      <c r="F959" s="155" t="s">
        <v>2359</v>
      </c>
      <c r="I959" s="123"/>
      <c r="J959" s="156">
        <f>BK959</f>
        <v>0</v>
      </c>
      <c r="L959" s="120"/>
      <c r="M959" s="125"/>
      <c r="P959" s="126">
        <f>SUM(P960:P990)</f>
        <v>0</v>
      </c>
      <c r="R959" s="126">
        <f>SUM(R960:R990)</f>
        <v>1.6335138</v>
      </c>
      <c r="T959" s="127">
        <f>SUM(T960:T990)</f>
        <v>0</v>
      </c>
      <c r="AR959" s="121" t="s">
        <v>89</v>
      </c>
      <c r="AT959" s="128" t="s">
        <v>79</v>
      </c>
      <c r="AU959" s="128" t="s">
        <v>87</v>
      </c>
      <c r="AY959" s="121" t="s">
        <v>248</v>
      </c>
      <c r="BK959" s="129">
        <f>SUM(BK960:BK990)</f>
        <v>0</v>
      </c>
    </row>
    <row r="960" spans="2:65" s="1" customFormat="1" ht="37.9" customHeight="1">
      <c r="B960" s="32"/>
      <c r="C960" s="130" t="s">
        <v>3383</v>
      </c>
      <c r="D960" s="130" t="s">
        <v>249</v>
      </c>
      <c r="E960" s="131" t="s">
        <v>3384</v>
      </c>
      <c r="F960" s="132" t="s">
        <v>3385</v>
      </c>
      <c r="G960" s="133" t="s">
        <v>1662</v>
      </c>
      <c r="H960" s="134">
        <v>804.22500000000002</v>
      </c>
      <c r="I960" s="135"/>
      <c r="J960" s="136">
        <f>ROUND(I960*H960,2)</f>
        <v>0</v>
      </c>
      <c r="K960" s="132" t="s">
        <v>3386</v>
      </c>
      <c r="L960" s="32"/>
      <c r="M960" s="137" t="s">
        <v>1</v>
      </c>
      <c r="N960" s="138" t="s">
        <v>45</v>
      </c>
      <c r="P960" s="139">
        <f>O960*H960</f>
        <v>0</v>
      </c>
      <c r="Q960" s="139">
        <v>1.1000000000000001E-3</v>
      </c>
      <c r="R960" s="139">
        <f>Q960*H960</f>
        <v>0.88464750000000003</v>
      </c>
      <c r="S960" s="139">
        <v>0</v>
      </c>
      <c r="T960" s="140">
        <f>S960*H960</f>
        <v>0</v>
      </c>
      <c r="AR960" s="141" t="s">
        <v>359</v>
      </c>
      <c r="AT960" s="141" t="s">
        <v>249</v>
      </c>
      <c r="AU960" s="141" t="s">
        <v>89</v>
      </c>
      <c r="AY960" s="17" t="s">
        <v>248</v>
      </c>
      <c r="BE960" s="142">
        <f>IF(N960="základní",J960,0)</f>
        <v>0</v>
      </c>
      <c r="BF960" s="142">
        <f>IF(N960="snížená",J960,0)</f>
        <v>0</v>
      </c>
      <c r="BG960" s="142">
        <f>IF(N960="zákl. přenesená",J960,0)</f>
        <v>0</v>
      </c>
      <c r="BH960" s="142">
        <f>IF(N960="sníž. přenesená",J960,0)</f>
        <v>0</v>
      </c>
      <c r="BI960" s="142">
        <f>IF(N960="nulová",J960,0)</f>
        <v>0</v>
      </c>
      <c r="BJ960" s="17" t="s">
        <v>87</v>
      </c>
      <c r="BK960" s="142">
        <f>ROUND(I960*H960,2)</f>
        <v>0</v>
      </c>
      <c r="BL960" s="17" t="s">
        <v>359</v>
      </c>
      <c r="BM960" s="141" t="s">
        <v>3387</v>
      </c>
    </row>
    <row r="961" spans="2:51" s="1" customFormat="1" ht="58.5">
      <c r="B961" s="32"/>
      <c r="D961" s="143" t="s">
        <v>255</v>
      </c>
      <c r="F961" s="144" t="s">
        <v>3388</v>
      </c>
      <c r="I961" s="145"/>
      <c r="L961" s="32"/>
      <c r="M961" s="146"/>
      <c r="T961" s="56"/>
      <c r="AT961" s="17" t="s">
        <v>255</v>
      </c>
      <c r="AU961" s="17" t="s">
        <v>89</v>
      </c>
    </row>
    <row r="962" spans="2:51" s="12" customFormat="1">
      <c r="B962" s="161"/>
      <c r="D962" s="143" t="s">
        <v>1665</v>
      </c>
      <c r="E962" s="162" t="s">
        <v>1</v>
      </c>
      <c r="F962" s="163" t="s">
        <v>3080</v>
      </c>
      <c r="H962" s="162" t="s">
        <v>1</v>
      </c>
      <c r="I962" s="164"/>
      <c r="L962" s="161"/>
      <c r="M962" s="165"/>
      <c r="T962" s="166"/>
      <c r="AT962" s="162" t="s">
        <v>1665</v>
      </c>
      <c r="AU962" s="162" t="s">
        <v>89</v>
      </c>
      <c r="AV962" s="12" t="s">
        <v>87</v>
      </c>
      <c r="AW962" s="12" t="s">
        <v>36</v>
      </c>
      <c r="AX962" s="12" t="s">
        <v>80</v>
      </c>
      <c r="AY962" s="162" t="s">
        <v>248</v>
      </c>
    </row>
    <row r="963" spans="2:51" s="13" customFormat="1" ht="22.5">
      <c r="B963" s="167"/>
      <c r="D963" s="143" t="s">
        <v>1665</v>
      </c>
      <c r="E963" s="168" t="s">
        <v>1</v>
      </c>
      <c r="F963" s="169" t="s">
        <v>3081</v>
      </c>
      <c r="H963" s="170">
        <v>84</v>
      </c>
      <c r="I963" s="171"/>
      <c r="L963" s="167"/>
      <c r="M963" s="172"/>
      <c r="T963" s="173"/>
      <c r="AT963" s="168" t="s">
        <v>1665</v>
      </c>
      <c r="AU963" s="168" t="s">
        <v>89</v>
      </c>
      <c r="AV963" s="13" t="s">
        <v>89</v>
      </c>
      <c r="AW963" s="13" t="s">
        <v>36</v>
      </c>
      <c r="AX963" s="13" t="s">
        <v>80</v>
      </c>
      <c r="AY963" s="168" t="s">
        <v>248</v>
      </c>
    </row>
    <row r="964" spans="2:51" s="12" customFormat="1">
      <c r="B964" s="161"/>
      <c r="D964" s="143" t="s">
        <v>1665</v>
      </c>
      <c r="E964" s="162" t="s">
        <v>1</v>
      </c>
      <c r="F964" s="163" t="s">
        <v>3058</v>
      </c>
      <c r="H964" s="162" t="s">
        <v>1</v>
      </c>
      <c r="I964" s="164"/>
      <c r="L964" s="161"/>
      <c r="M964" s="165"/>
      <c r="T964" s="166"/>
      <c r="AT964" s="162" t="s">
        <v>1665</v>
      </c>
      <c r="AU964" s="162" t="s">
        <v>89</v>
      </c>
      <c r="AV964" s="12" t="s">
        <v>87</v>
      </c>
      <c r="AW964" s="12" t="s">
        <v>36</v>
      </c>
      <c r="AX964" s="12" t="s">
        <v>80</v>
      </c>
      <c r="AY964" s="162" t="s">
        <v>248</v>
      </c>
    </row>
    <row r="965" spans="2:51" s="13" customFormat="1" ht="22.5">
      <c r="B965" s="167"/>
      <c r="D965" s="143" t="s">
        <v>1665</v>
      </c>
      <c r="E965" s="168" t="s">
        <v>1</v>
      </c>
      <c r="F965" s="169" t="s">
        <v>3082</v>
      </c>
      <c r="H965" s="170">
        <v>13.694000000000001</v>
      </c>
      <c r="I965" s="171"/>
      <c r="L965" s="167"/>
      <c r="M965" s="172"/>
      <c r="T965" s="173"/>
      <c r="AT965" s="168" t="s">
        <v>1665</v>
      </c>
      <c r="AU965" s="168" t="s">
        <v>89</v>
      </c>
      <c r="AV965" s="13" t="s">
        <v>89</v>
      </c>
      <c r="AW965" s="13" t="s">
        <v>36</v>
      </c>
      <c r="AX965" s="13" t="s">
        <v>80</v>
      </c>
      <c r="AY965" s="168" t="s">
        <v>248</v>
      </c>
    </row>
    <row r="966" spans="2:51" s="13" customFormat="1" ht="33.75">
      <c r="B966" s="167"/>
      <c r="D966" s="143" t="s">
        <v>1665</v>
      </c>
      <c r="E966" s="168" t="s">
        <v>1</v>
      </c>
      <c r="F966" s="169" t="s">
        <v>3083</v>
      </c>
      <c r="H966" s="170">
        <v>175.95099999999999</v>
      </c>
      <c r="I966" s="171"/>
      <c r="L966" s="167"/>
      <c r="M966" s="172"/>
      <c r="T966" s="173"/>
      <c r="AT966" s="168" t="s">
        <v>1665</v>
      </c>
      <c r="AU966" s="168" t="s">
        <v>89</v>
      </c>
      <c r="AV966" s="13" t="s">
        <v>89</v>
      </c>
      <c r="AW966" s="13" t="s">
        <v>36</v>
      </c>
      <c r="AX966" s="13" t="s">
        <v>80</v>
      </c>
      <c r="AY966" s="168" t="s">
        <v>248</v>
      </c>
    </row>
    <row r="967" spans="2:51" s="13" customFormat="1" ht="33.75">
      <c r="B967" s="167"/>
      <c r="D967" s="143" t="s">
        <v>1665</v>
      </c>
      <c r="E967" s="168" t="s">
        <v>1</v>
      </c>
      <c r="F967" s="169" t="s">
        <v>3084</v>
      </c>
      <c r="H967" s="170">
        <v>204.251</v>
      </c>
      <c r="I967" s="171"/>
      <c r="L967" s="167"/>
      <c r="M967" s="172"/>
      <c r="T967" s="173"/>
      <c r="AT967" s="168" t="s">
        <v>1665</v>
      </c>
      <c r="AU967" s="168" t="s">
        <v>89</v>
      </c>
      <c r="AV967" s="13" t="s">
        <v>89</v>
      </c>
      <c r="AW967" s="13" t="s">
        <v>36</v>
      </c>
      <c r="AX967" s="13" t="s">
        <v>80</v>
      </c>
      <c r="AY967" s="168" t="s">
        <v>248</v>
      </c>
    </row>
    <row r="968" spans="2:51" s="13" customFormat="1">
      <c r="B968" s="167"/>
      <c r="D968" s="143" t="s">
        <v>1665</v>
      </c>
      <c r="E968" s="168" t="s">
        <v>1</v>
      </c>
      <c r="F968" s="169" t="s">
        <v>3085</v>
      </c>
      <c r="H968" s="170">
        <v>118.815</v>
      </c>
      <c r="I968" s="171"/>
      <c r="L968" s="167"/>
      <c r="M968" s="172"/>
      <c r="T968" s="173"/>
      <c r="AT968" s="168" t="s">
        <v>1665</v>
      </c>
      <c r="AU968" s="168" t="s">
        <v>89</v>
      </c>
      <c r="AV968" s="13" t="s">
        <v>89</v>
      </c>
      <c r="AW968" s="13" t="s">
        <v>36</v>
      </c>
      <c r="AX968" s="13" t="s">
        <v>80</v>
      </c>
      <c r="AY968" s="168" t="s">
        <v>248</v>
      </c>
    </row>
    <row r="969" spans="2:51" s="13" customFormat="1">
      <c r="B969" s="167"/>
      <c r="D969" s="143" t="s">
        <v>1665</v>
      </c>
      <c r="E969" s="168" t="s">
        <v>1</v>
      </c>
      <c r="F969" s="169" t="s">
        <v>3086</v>
      </c>
      <c r="H969" s="170">
        <v>119.705</v>
      </c>
      <c r="I969" s="171"/>
      <c r="L969" s="167"/>
      <c r="M969" s="172"/>
      <c r="T969" s="173"/>
      <c r="AT969" s="168" t="s">
        <v>1665</v>
      </c>
      <c r="AU969" s="168" t="s">
        <v>89</v>
      </c>
      <c r="AV969" s="13" t="s">
        <v>89</v>
      </c>
      <c r="AW969" s="13" t="s">
        <v>36</v>
      </c>
      <c r="AX969" s="13" t="s">
        <v>80</v>
      </c>
      <c r="AY969" s="168" t="s">
        <v>248</v>
      </c>
    </row>
    <row r="970" spans="2:51" s="13" customFormat="1">
      <c r="B970" s="167"/>
      <c r="D970" s="143" t="s">
        <v>1665</v>
      </c>
      <c r="E970" s="168" t="s">
        <v>1</v>
      </c>
      <c r="F970" s="169" t="s">
        <v>3087</v>
      </c>
      <c r="H970" s="170">
        <v>20.768999999999998</v>
      </c>
      <c r="I970" s="171"/>
      <c r="L970" s="167"/>
      <c r="M970" s="172"/>
      <c r="T970" s="173"/>
      <c r="AT970" s="168" t="s">
        <v>1665</v>
      </c>
      <c r="AU970" s="168" t="s">
        <v>89</v>
      </c>
      <c r="AV970" s="13" t="s">
        <v>89</v>
      </c>
      <c r="AW970" s="13" t="s">
        <v>36</v>
      </c>
      <c r="AX970" s="13" t="s">
        <v>80</v>
      </c>
      <c r="AY970" s="168" t="s">
        <v>248</v>
      </c>
    </row>
    <row r="971" spans="2:51" s="12" customFormat="1">
      <c r="B971" s="161"/>
      <c r="D971" s="143" t="s">
        <v>1665</v>
      </c>
      <c r="E971" s="162" t="s">
        <v>1</v>
      </c>
      <c r="F971" s="163" t="s">
        <v>3088</v>
      </c>
      <c r="H971" s="162" t="s">
        <v>1</v>
      </c>
      <c r="I971" s="164"/>
      <c r="L971" s="161"/>
      <c r="M971" s="165"/>
      <c r="T971" s="166"/>
      <c r="AT971" s="162" t="s">
        <v>1665</v>
      </c>
      <c r="AU971" s="162" t="s">
        <v>89</v>
      </c>
      <c r="AV971" s="12" t="s">
        <v>87</v>
      </c>
      <c r="AW971" s="12" t="s">
        <v>36</v>
      </c>
      <c r="AX971" s="12" t="s">
        <v>80</v>
      </c>
      <c r="AY971" s="162" t="s">
        <v>248</v>
      </c>
    </row>
    <row r="972" spans="2:51" s="13" customFormat="1">
      <c r="B972" s="167"/>
      <c r="D972" s="143" t="s">
        <v>1665</v>
      </c>
      <c r="E972" s="168" t="s">
        <v>1</v>
      </c>
      <c r="F972" s="169" t="s">
        <v>3089</v>
      </c>
      <c r="H972" s="170">
        <v>18.841000000000001</v>
      </c>
      <c r="I972" s="171"/>
      <c r="L972" s="167"/>
      <c r="M972" s="172"/>
      <c r="T972" s="173"/>
      <c r="AT972" s="168" t="s">
        <v>1665</v>
      </c>
      <c r="AU972" s="168" t="s">
        <v>89</v>
      </c>
      <c r="AV972" s="13" t="s">
        <v>89</v>
      </c>
      <c r="AW972" s="13" t="s">
        <v>36</v>
      </c>
      <c r="AX972" s="13" t="s">
        <v>80</v>
      </c>
      <c r="AY972" s="168" t="s">
        <v>248</v>
      </c>
    </row>
    <row r="973" spans="2:51" s="13" customFormat="1">
      <c r="B973" s="167"/>
      <c r="D973" s="143" t="s">
        <v>1665</v>
      </c>
      <c r="E973" s="168" t="s">
        <v>1</v>
      </c>
      <c r="F973" s="169" t="s">
        <v>3090</v>
      </c>
      <c r="H973" s="170">
        <v>32.918999999999997</v>
      </c>
      <c r="I973" s="171"/>
      <c r="L973" s="167"/>
      <c r="M973" s="172"/>
      <c r="T973" s="173"/>
      <c r="AT973" s="168" t="s">
        <v>1665</v>
      </c>
      <c r="AU973" s="168" t="s">
        <v>89</v>
      </c>
      <c r="AV973" s="13" t="s">
        <v>89</v>
      </c>
      <c r="AW973" s="13" t="s">
        <v>36</v>
      </c>
      <c r="AX973" s="13" t="s">
        <v>80</v>
      </c>
      <c r="AY973" s="168" t="s">
        <v>248</v>
      </c>
    </row>
    <row r="974" spans="2:51" s="12" customFormat="1">
      <c r="B974" s="161"/>
      <c r="D974" s="143" t="s">
        <v>1665</v>
      </c>
      <c r="E974" s="162" t="s">
        <v>1</v>
      </c>
      <c r="F974" s="163" t="s">
        <v>3091</v>
      </c>
      <c r="H974" s="162" t="s">
        <v>1</v>
      </c>
      <c r="I974" s="164"/>
      <c r="L974" s="161"/>
      <c r="M974" s="165"/>
      <c r="T974" s="166"/>
      <c r="AT974" s="162" t="s">
        <v>1665</v>
      </c>
      <c r="AU974" s="162" t="s">
        <v>89</v>
      </c>
      <c r="AV974" s="12" t="s">
        <v>87</v>
      </c>
      <c r="AW974" s="12" t="s">
        <v>36</v>
      </c>
      <c r="AX974" s="12" t="s">
        <v>80</v>
      </c>
      <c r="AY974" s="162" t="s">
        <v>248</v>
      </c>
    </row>
    <row r="975" spans="2:51" s="13" customFormat="1">
      <c r="B975" s="167"/>
      <c r="D975" s="143" t="s">
        <v>1665</v>
      </c>
      <c r="E975" s="168" t="s">
        <v>1</v>
      </c>
      <c r="F975" s="169" t="s">
        <v>3092</v>
      </c>
      <c r="H975" s="170">
        <v>2.4</v>
      </c>
      <c r="I975" s="171"/>
      <c r="L975" s="167"/>
      <c r="M975" s="172"/>
      <c r="T975" s="173"/>
      <c r="AT975" s="168" t="s">
        <v>1665</v>
      </c>
      <c r="AU975" s="168" t="s">
        <v>89</v>
      </c>
      <c r="AV975" s="13" t="s">
        <v>89</v>
      </c>
      <c r="AW975" s="13" t="s">
        <v>36</v>
      </c>
      <c r="AX975" s="13" t="s">
        <v>80</v>
      </c>
      <c r="AY975" s="168" t="s">
        <v>248</v>
      </c>
    </row>
    <row r="976" spans="2:51" s="13" customFormat="1">
      <c r="B976" s="167"/>
      <c r="D976" s="143" t="s">
        <v>1665</v>
      </c>
      <c r="E976" s="168" t="s">
        <v>1</v>
      </c>
      <c r="F976" s="169" t="s">
        <v>3093</v>
      </c>
      <c r="H976" s="170">
        <v>12.88</v>
      </c>
      <c r="I976" s="171"/>
      <c r="L976" s="167"/>
      <c r="M976" s="172"/>
      <c r="T976" s="173"/>
      <c r="AT976" s="168" t="s">
        <v>1665</v>
      </c>
      <c r="AU976" s="168" t="s">
        <v>89</v>
      </c>
      <c r="AV976" s="13" t="s">
        <v>89</v>
      </c>
      <c r="AW976" s="13" t="s">
        <v>36</v>
      </c>
      <c r="AX976" s="13" t="s">
        <v>80</v>
      </c>
      <c r="AY976" s="168" t="s">
        <v>248</v>
      </c>
    </row>
    <row r="977" spans="2:65" s="15" customFormat="1">
      <c r="B977" s="181"/>
      <c r="D977" s="143" t="s">
        <v>1665</v>
      </c>
      <c r="E977" s="182" t="s">
        <v>1</v>
      </c>
      <c r="F977" s="183" t="s">
        <v>1683</v>
      </c>
      <c r="H977" s="184">
        <v>804.22500000000002</v>
      </c>
      <c r="I977" s="185"/>
      <c r="L977" s="181"/>
      <c r="M977" s="186"/>
      <c r="T977" s="187"/>
      <c r="AT977" s="182" t="s">
        <v>1665</v>
      </c>
      <c r="AU977" s="182" t="s">
        <v>89</v>
      </c>
      <c r="AV977" s="15" t="s">
        <v>247</v>
      </c>
      <c r="AW977" s="15" t="s">
        <v>36</v>
      </c>
      <c r="AX977" s="15" t="s">
        <v>80</v>
      </c>
      <c r="AY977" s="182" t="s">
        <v>248</v>
      </c>
    </row>
    <row r="978" spans="2:65" s="14" customFormat="1">
      <c r="B978" s="174"/>
      <c r="D978" s="143" t="s">
        <v>1665</v>
      </c>
      <c r="E978" s="175" t="s">
        <v>1</v>
      </c>
      <c r="F978" s="176" t="s">
        <v>1668</v>
      </c>
      <c r="H978" s="177">
        <v>804.22500000000002</v>
      </c>
      <c r="I978" s="178"/>
      <c r="L978" s="174"/>
      <c r="M978" s="179"/>
      <c r="T978" s="180"/>
      <c r="AT978" s="175" t="s">
        <v>1665</v>
      </c>
      <c r="AU978" s="175" t="s">
        <v>89</v>
      </c>
      <c r="AV978" s="14" t="s">
        <v>264</v>
      </c>
      <c r="AW978" s="14" t="s">
        <v>36</v>
      </c>
      <c r="AX978" s="14" t="s">
        <v>87</v>
      </c>
      <c r="AY978" s="175" t="s">
        <v>248</v>
      </c>
    </row>
    <row r="979" spans="2:65" s="1" customFormat="1" ht="33" customHeight="1">
      <c r="B979" s="32"/>
      <c r="C979" s="130" t="s">
        <v>3389</v>
      </c>
      <c r="D979" s="130" t="s">
        <v>249</v>
      </c>
      <c r="E979" s="131" t="s">
        <v>2368</v>
      </c>
      <c r="F979" s="132" t="s">
        <v>2369</v>
      </c>
      <c r="G979" s="133" t="s">
        <v>1662</v>
      </c>
      <c r="H979" s="134">
        <v>576.05100000000004</v>
      </c>
      <c r="I979" s="135"/>
      <c r="J979" s="136">
        <f>ROUND(I979*H979,2)</f>
        <v>0</v>
      </c>
      <c r="K979" s="132" t="s">
        <v>1663</v>
      </c>
      <c r="L979" s="32"/>
      <c r="M979" s="137" t="s">
        <v>1</v>
      </c>
      <c r="N979" s="138" t="s">
        <v>45</v>
      </c>
      <c r="P979" s="139">
        <f>O979*H979</f>
        <v>0</v>
      </c>
      <c r="Q979" s="139">
        <v>2.1000000000000001E-4</v>
      </c>
      <c r="R979" s="139">
        <f>Q979*H979</f>
        <v>0.12097071000000001</v>
      </c>
      <c r="S979" s="139">
        <v>0</v>
      </c>
      <c r="T979" s="140">
        <f>S979*H979</f>
        <v>0</v>
      </c>
      <c r="AR979" s="141" t="s">
        <v>359</v>
      </c>
      <c r="AT979" s="141" t="s">
        <v>249</v>
      </c>
      <c r="AU979" s="141" t="s">
        <v>89</v>
      </c>
      <c r="AY979" s="17" t="s">
        <v>248</v>
      </c>
      <c r="BE979" s="142">
        <f>IF(N979="základní",J979,0)</f>
        <v>0</v>
      </c>
      <c r="BF979" s="142">
        <f>IF(N979="snížená",J979,0)</f>
        <v>0</v>
      </c>
      <c r="BG979" s="142">
        <f>IF(N979="zákl. přenesená",J979,0)</f>
        <v>0</v>
      </c>
      <c r="BH979" s="142">
        <f>IF(N979="sníž. přenesená",J979,0)</f>
        <v>0</v>
      </c>
      <c r="BI979" s="142">
        <f>IF(N979="nulová",J979,0)</f>
        <v>0</v>
      </c>
      <c r="BJ979" s="17" t="s">
        <v>87</v>
      </c>
      <c r="BK979" s="142">
        <f>ROUND(I979*H979,2)</f>
        <v>0</v>
      </c>
      <c r="BL979" s="17" t="s">
        <v>359</v>
      </c>
      <c r="BM979" s="141" t="s">
        <v>3390</v>
      </c>
    </row>
    <row r="980" spans="2:65" s="1" customFormat="1" ht="24.2" customHeight="1">
      <c r="B980" s="32"/>
      <c r="C980" s="130" t="s">
        <v>3391</v>
      </c>
      <c r="D980" s="130" t="s">
        <v>249</v>
      </c>
      <c r="E980" s="131" t="s">
        <v>2371</v>
      </c>
      <c r="F980" s="132" t="s">
        <v>2372</v>
      </c>
      <c r="G980" s="133" t="s">
        <v>1662</v>
      </c>
      <c r="H980" s="134">
        <v>576.05100000000004</v>
      </c>
      <c r="I980" s="135"/>
      <c r="J980" s="136">
        <f>ROUND(I980*H980,2)</f>
        <v>0</v>
      </c>
      <c r="K980" s="132" t="s">
        <v>1</v>
      </c>
      <c r="L980" s="32"/>
      <c r="M980" s="137" t="s">
        <v>1</v>
      </c>
      <c r="N980" s="138" t="s">
        <v>45</v>
      </c>
      <c r="P980" s="139">
        <f>O980*H980</f>
        <v>0</v>
      </c>
      <c r="Q980" s="139">
        <v>1.09E-3</v>
      </c>
      <c r="R980" s="139">
        <f>Q980*H980</f>
        <v>0.62789559000000006</v>
      </c>
      <c r="S980" s="139">
        <v>0</v>
      </c>
      <c r="T980" s="140">
        <f>S980*H980</f>
        <v>0</v>
      </c>
      <c r="AR980" s="141" t="s">
        <v>264</v>
      </c>
      <c r="AT980" s="141" t="s">
        <v>249</v>
      </c>
      <c r="AU980" s="141" t="s">
        <v>89</v>
      </c>
      <c r="AY980" s="17" t="s">
        <v>248</v>
      </c>
      <c r="BE980" s="142">
        <f>IF(N980="základní",J980,0)</f>
        <v>0</v>
      </c>
      <c r="BF980" s="142">
        <f>IF(N980="snížená",J980,0)</f>
        <v>0</v>
      </c>
      <c r="BG980" s="142">
        <f>IF(N980="zákl. přenesená",J980,0)</f>
        <v>0</v>
      </c>
      <c r="BH980" s="142">
        <f>IF(N980="sníž. přenesená",J980,0)</f>
        <v>0</v>
      </c>
      <c r="BI980" s="142">
        <f>IF(N980="nulová",J980,0)</f>
        <v>0</v>
      </c>
      <c r="BJ980" s="17" t="s">
        <v>87</v>
      </c>
      <c r="BK980" s="142">
        <f>ROUND(I980*H980,2)</f>
        <v>0</v>
      </c>
      <c r="BL980" s="17" t="s">
        <v>264</v>
      </c>
      <c r="BM980" s="141" t="s">
        <v>3392</v>
      </c>
    </row>
    <row r="981" spans="2:65" s="1" customFormat="1" ht="29.25">
      <c r="B981" s="32"/>
      <c r="D981" s="143" t="s">
        <v>255</v>
      </c>
      <c r="F981" s="144" t="s">
        <v>2374</v>
      </c>
      <c r="I981" s="145"/>
      <c r="L981" s="32"/>
      <c r="M981" s="146"/>
      <c r="T981" s="56"/>
      <c r="AT981" s="17" t="s">
        <v>255</v>
      </c>
      <c r="AU981" s="17" t="s">
        <v>89</v>
      </c>
    </row>
    <row r="982" spans="2:65" s="12" customFormat="1">
      <c r="B982" s="161"/>
      <c r="D982" s="143" t="s">
        <v>1665</v>
      </c>
      <c r="E982" s="162" t="s">
        <v>1</v>
      </c>
      <c r="F982" s="163" t="s">
        <v>2864</v>
      </c>
      <c r="H982" s="162" t="s">
        <v>1</v>
      </c>
      <c r="I982" s="164"/>
      <c r="L982" s="161"/>
      <c r="M982" s="165"/>
      <c r="T982" s="166"/>
      <c r="AT982" s="162" t="s">
        <v>1665</v>
      </c>
      <c r="AU982" s="162" t="s">
        <v>89</v>
      </c>
      <c r="AV982" s="12" t="s">
        <v>87</v>
      </c>
      <c r="AW982" s="12" t="s">
        <v>36</v>
      </c>
      <c r="AX982" s="12" t="s">
        <v>80</v>
      </c>
      <c r="AY982" s="162" t="s">
        <v>248</v>
      </c>
    </row>
    <row r="983" spans="2:65" s="12" customFormat="1">
      <c r="B983" s="161"/>
      <c r="D983" s="143" t="s">
        <v>1665</v>
      </c>
      <c r="E983" s="162" t="s">
        <v>1</v>
      </c>
      <c r="F983" s="163" t="s">
        <v>2375</v>
      </c>
      <c r="H983" s="162" t="s">
        <v>1</v>
      </c>
      <c r="I983" s="164"/>
      <c r="L983" s="161"/>
      <c r="M983" s="165"/>
      <c r="T983" s="166"/>
      <c r="AT983" s="162" t="s">
        <v>1665</v>
      </c>
      <c r="AU983" s="162" t="s">
        <v>89</v>
      </c>
      <c r="AV983" s="12" t="s">
        <v>87</v>
      </c>
      <c r="AW983" s="12" t="s">
        <v>36</v>
      </c>
      <c r="AX983" s="12" t="s">
        <v>80</v>
      </c>
      <c r="AY983" s="162" t="s">
        <v>248</v>
      </c>
    </row>
    <row r="984" spans="2:65" s="12" customFormat="1">
      <c r="B984" s="161"/>
      <c r="D984" s="143" t="s">
        <v>1665</v>
      </c>
      <c r="E984" s="162" t="s">
        <v>1</v>
      </c>
      <c r="F984" s="163" t="s">
        <v>2991</v>
      </c>
      <c r="H984" s="162" t="s">
        <v>1</v>
      </c>
      <c r="I984" s="164"/>
      <c r="L984" s="161"/>
      <c r="M984" s="165"/>
      <c r="T984" s="166"/>
      <c r="AT984" s="162" t="s">
        <v>1665</v>
      </c>
      <c r="AU984" s="162" t="s">
        <v>89</v>
      </c>
      <c r="AV984" s="12" t="s">
        <v>87</v>
      </c>
      <c r="AW984" s="12" t="s">
        <v>36</v>
      </c>
      <c r="AX984" s="12" t="s">
        <v>80</v>
      </c>
      <c r="AY984" s="162" t="s">
        <v>248</v>
      </c>
    </row>
    <row r="985" spans="2:65" s="13" customFormat="1">
      <c r="B985" s="167"/>
      <c r="D985" s="143" t="s">
        <v>1665</v>
      </c>
      <c r="E985" s="168" t="s">
        <v>1</v>
      </c>
      <c r="F985" s="169" t="s">
        <v>3393</v>
      </c>
      <c r="H985" s="170">
        <v>233.65600000000001</v>
      </c>
      <c r="I985" s="171"/>
      <c r="L985" s="167"/>
      <c r="M985" s="172"/>
      <c r="T985" s="173"/>
      <c r="AT985" s="168" t="s">
        <v>1665</v>
      </c>
      <c r="AU985" s="168" t="s">
        <v>89</v>
      </c>
      <c r="AV985" s="13" t="s">
        <v>89</v>
      </c>
      <c r="AW985" s="13" t="s">
        <v>36</v>
      </c>
      <c r="AX985" s="13" t="s">
        <v>80</v>
      </c>
      <c r="AY985" s="168" t="s">
        <v>248</v>
      </c>
    </row>
    <row r="986" spans="2:65" s="13" customFormat="1">
      <c r="B986" s="167"/>
      <c r="D986" s="143" t="s">
        <v>1665</v>
      </c>
      <c r="E986" s="168" t="s">
        <v>1</v>
      </c>
      <c r="F986" s="169" t="s">
        <v>3394</v>
      </c>
      <c r="H986" s="170">
        <v>283.52</v>
      </c>
      <c r="I986" s="171"/>
      <c r="L986" s="167"/>
      <c r="M986" s="172"/>
      <c r="T986" s="173"/>
      <c r="AT986" s="168" t="s">
        <v>1665</v>
      </c>
      <c r="AU986" s="168" t="s">
        <v>89</v>
      </c>
      <c r="AV986" s="13" t="s">
        <v>89</v>
      </c>
      <c r="AW986" s="13" t="s">
        <v>36</v>
      </c>
      <c r="AX986" s="13" t="s">
        <v>80</v>
      </c>
      <c r="AY986" s="168" t="s">
        <v>248</v>
      </c>
    </row>
    <row r="987" spans="2:65" s="12" customFormat="1">
      <c r="B987" s="161"/>
      <c r="D987" s="143" t="s">
        <v>1665</v>
      </c>
      <c r="E987" s="162" t="s">
        <v>1</v>
      </c>
      <c r="F987" s="163" t="s">
        <v>2859</v>
      </c>
      <c r="H987" s="162" t="s">
        <v>1</v>
      </c>
      <c r="I987" s="164"/>
      <c r="L987" s="161"/>
      <c r="M987" s="165"/>
      <c r="T987" s="166"/>
      <c r="AT987" s="162" t="s">
        <v>1665</v>
      </c>
      <c r="AU987" s="162" t="s">
        <v>89</v>
      </c>
      <c r="AV987" s="12" t="s">
        <v>87</v>
      </c>
      <c r="AW987" s="12" t="s">
        <v>36</v>
      </c>
      <c r="AX987" s="12" t="s">
        <v>80</v>
      </c>
      <c r="AY987" s="162" t="s">
        <v>248</v>
      </c>
    </row>
    <row r="988" spans="2:65" s="13" customFormat="1" ht="22.5">
      <c r="B988" s="167"/>
      <c r="D988" s="143" t="s">
        <v>1665</v>
      </c>
      <c r="E988" s="168" t="s">
        <v>1</v>
      </c>
      <c r="F988" s="169" t="s">
        <v>2994</v>
      </c>
      <c r="H988" s="170">
        <v>42.875</v>
      </c>
      <c r="I988" s="171"/>
      <c r="L988" s="167"/>
      <c r="M988" s="172"/>
      <c r="T988" s="173"/>
      <c r="AT988" s="168" t="s">
        <v>1665</v>
      </c>
      <c r="AU988" s="168" t="s">
        <v>89</v>
      </c>
      <c r="AV988" s="13" t="s">
        <v>89</v>
      </c>
      <c r="AW988" s="13" t="s">
        <v>36</v>
      </c>
      <c r="AX988" s="13" t="s">
        <v>80</v>
      </c>
      <c r="AY988" s="168" t="s">
        <v>248</v>
      </c>
    </row>
    <row r="989" spans="2:65" s="13" customFormat="1">
      <c r="B989" s="167"/>
      <c r="D989" s="143" t="s">
        <v>1665</v>
      </c>
      <c r="E989" s="168" t="s">
        <v>1</v>
      </c>
      <c r="F989" s="169" t="s">
        <v>2987</v>
      </c>
      <c r="H989" s="170">
        <v>16</v>
      </c>
      <c r="I989" s="171"/>
      <c r="L989" s="167"/>
      <c r="M989" s="172"/>
      <c r="T989" s="173"/>
      <c r="AT989" s="168" t="s">
        <v>1665</v>
      </c>
      <c r="AU989" s="168" t="s">
        <v>89</v>
      </c>
      <c r="AV989" s="13" t="s">
        <v>89</v>
      </c>
      <c r="AW989" s="13" t="s">
        <v>36</v>
      </c>
      <c r="AX989" s="13" t="s">
        <v>80</v>
      </c>
      <c r="AY989" s="168" t="s">
        <v>248</v>
      </c>
    </row>
    <row r="990" spans="2:65" s="14" customFormat="1">
      <c r="B990" s="174"/>
      <c r="D990" s="143" t="s">
        <v>1665</v>
      </c>
      <c r="E990" s="175" t="s">
        <v>1</v>
      </c>
      <c r="F990" s="176" t="s">
        <v>1668</v>
      </c>
      <c r="H990" s="177">
        <v>576.05099999999993</v>
      </c>
      <c r="I990" s="178"/>
      <c r="L990" s="174"/>
      <c r="M990" s="199"/>
      <c r="N990" s="200"/>
      <c r="O990" s="200"/>
      <c r="P990" s="200"/>
      <c r="Q990" s="200"/>
      <c r="R990" s="200"/>
      <c r="S990" s="200"/>
      <c r="T990" s="201"/>
      <c r="AT990" s="175" t="s">
        <v>1665</v>
      </c>
      <c r="AU990" s="175" t="s">
        <v>89</v>
      </c>
      <c r="AV990" s="14" t="s">
        <v>264</v>
      </c>
      <c r="AW990" s="14" t="s">
        <v>36</v>
      </c>
      <c r="AX990" s="14" t="s">
        <v>87</v>
      </c>
      <c r="AY990" s="175" t="s">
        <v>248</v>
      </c>
    </row>
    <row r="991" spans="2:65" s="1" customFormat="1" ht="6.95" customHeight="1">
      <c r="B991" s="44"/>
      <c r="C991" s="45"/>
      <c r="D991" s="45"/>
      <c r="E991" s="45"/>
      <c r="F991" s="45"/>
      <c r="G991" s="45"/>
      <c r="H991" s="45"/>
      <c r="I991" s="45"/>
      <c r="J991" s="45"/>
      <c r="K991" s="45"/>
      <c r="L991" s="32"/>
    </row>
  </sheetData>
  <sheetProtection algorithmName="SHA-512" hashValue="UQDLLyNd9n/RUD0ocbxte19Txvr5eU8WI17Jgxo4r4Czm+FdU+10pCSRNbTG0/prw1QwPMEjWxome85kvL4ulA==" saltValue="Gz5IL3OYG+2ucT5Oo/6HlUNnCCbFzpzGBQf9xEjbE+kwOgxSnaHAAbYDbEYMNuuvHbt82qgEt38dshfxexpIEA==" spinCount="100000" sheet="1" objects="1" scenarios="1" formatColumns="0" formatRows="0" autoFilter="0"/>
  <autoFilter ref="C141:K990" xr:uid="{00000000-0009-0000-0000-00000F000000}"/>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7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154</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2835</v>
      </c>
      <c r="F9" s="251"/>
      <c r="G9" s="251"/>
      <c r="H9" s="251"/>
      <c r="L9" s="32"/>
    </row>
    <row r="10" spans="2:46" s="1" customFormat="1" ht="12" customHeight="1">
      <c r="B10" s="32"/>
      <c r="D10" s="27" t="s">
        <v>224</v>
      </c>
      <c r="L10" s="32"/>
    </row>
    <row r="11" spans="2:46" s="1" customFormat="1" ht="16.5" customHeight="1">
      <c r="B11" s="32"/>
      <c r="E11" s="230" t="s">
        <v>3395</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1635</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ROUND((SUM(BE124:BE269)),  2)</f>
        <v>0</v>
      </c>
      <c r="I35" s="96">
        <v>0.21</v>
      </c>
      <c r="J35" s="86">
        <f>ROUND(((SUM(BE124:BE269))*I35),  2)</f>
        <v>0</v>
      </c>
      <c r="L35" s="32"/>
    </row>
    <row r="36" spans="2:12" s="1" customFormat="1" ht="14.45" customHeight="1">
      <c r="B36" s="32"/>
      <c r="E36" s="27" t="s">
        <v>46</v>
      </c>
      <c r="F36" s="86">
        <f>ROUND((SUM(BF124:BF269)),  2)</f>
        <v>0</v>
      </c>
      <c r="I36" s="96">
        <v>0.12</v>
      </c>
      <c r="J36" s="86">
        <f>ROUND(((SUM(BF124:BF269))*I36),  2)</f>
        <v>0</v>
      </c>
      <c r="L36" s="32"/>
    </row>
    <row r="37" spans="2:12" s="1" customFormat="1" ht="14.45" hidden="1" customHeight="1">
      <c r="B37" s="32"/>
      <c r="E37" s="27" t="s">
        <v>47</v>
      </c>
      <c r="F37" s="86">
        <f>ROUND((SUM(BG124:BG269)),  2)</f>
        <v>0</v>
      </c>
      <c r="I37" s="96">
        <v>0.21</v>
      </c>
      <c r="J37" s="86">
        <f>0</f>
        <v>0</v>
      </c>
      <c r="L37" s="32"/>
    </row>
    <row r="38" spans="2:12" s="1" customFormat="1" ht="14.45" hidden="1" customHeight="1">
      <c r="B38" s="32"/>
      <c r="E38" s="27" t="s">
        <v>48</v>
      </c>
      <c r="F38" s="86">
        <f>ROUND((SUM(BH124:BH269)),  2)</f>
        <v>0</v>
      </c>
      <c r="I38" s="96">
        <v>0.12</v>
      </c>
      <c r="J38" s="86">
        <f>0</f>
        <v>0</v>
      </c>
      <c r="L38" s="32"/>
    </row>
    <row r="39" spans="2:12" s="1" customFormat="1" ht="14.45" hidden="1" customHeight="1">
      <c r="B39" s="32"/>
      <c r="E39" s="27" t="s">
        <v>49</v>
      </c>
      <c r="F39" s="86">
        <f>ROUND((SUM(BI124:BI269)),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2835</v>
      </c>
      <c r="F87" s="251"/>
      <c r="G87" s="251"/>
      <c r="H87" s="251"/>
      <c r="L87" s="32"/>
    </row>
    <row r="88" spans="2:12" s="1" customFormat="1" ht="12" customHeight="1">
      <c r="B88" s="32"/>
      <c r="C88" s="27" t="s">
        <v>224</v>
      </c>
      <c r="L88" s="32"/>
    </row>
    <row r="89" spans="2:12" s="1" customFormat="1" ht="16.5" customHeight="1">
      <c r="B89" s="32"/>
      <c r="E89" s="230" t="str">
        <f>E11</f>
        <v>D.1.404.2 - Stavebně-konstrukční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J124</f>
        <v>0</v>
      </c>
      <c r="L98" s="32"/>
      <c r="AU98" s="17" t="s">
        <v>231</v>
      </c>
    </row>
    <row r="99" spans="2:47" s="8" customFormat="1" ht="24.95" customHeight="1">
      <c r="B99" s="108"/>
      <c r="D99" s="109" t="s">
        <v>1636</v>
      </c>
      <c r="E99" s="110"/>
      <c r="F99" s="110"/>
      <c r="G99" s="110"/>
      <c r="H99" s="110"/>
      <c r="I99" s="110"/>
      <c r="J99" s="111">
        <f>J125</f>
        <v>0</v>
      </c>
      <c r="L99" s="108"/>
    </row>
    <row r="100" spans="2:47" s="11" customFormat="1" ht="19.899999999999999" customHeight="1">
      <c r="B100" s="151"/>
      <c r="D100" s="152" t="s">
        <v>2400</v>
      </c>
      <c r="E100" s="153"/>
      <c r="F100" s="153"/>
      <c r="G100" s="153"/>
      <c r="H100" s="153"/>
      <c r="I100" s="153"/>
      <c r="J100" s="154">
        <f>J126</f>
        <v>0</v>
      </c>
      <c r="L100" s="151"/>
    </row>
    <row r="101" spans="2:47" s="11" customFormat="1" ht="19.899999999999999" customHeight="1">
      <c r="B101" s="151"/>
      <c r="D101" s="152" t="s">
        <v>1642</v>
      </c>
      <c r="E101" s="153"/>
      <c r="F101" s="153"/>
      <c r="G101" s="153"/>
      <c r="H101" s="153"/>
      <c r="I101" s="153"/>
      <c r="J101" s="154">
        <f>J257</f>
        <v>0</v>
      </c>
      <c r="L101" s="151"/>
    </row>
    <row r="102" spans="2:47" s="11" customFormat="1" ht="19.899999999999999" customHeight="1">
      <c r="B102" s="151"/>
      <c r="D102" s="152" t="s">
        <v>1645</v>
      </c>
      <c r="E102" s="153"/>
      <c r="F102" s="153"/>
      <c r="G102" s="153"/>
      <c r="H102" s="153"/>
      <c r="I102" s="153"/>
      <c r="J102" s="154">
        <f>J268</f>
        <v>0</v>
      </c>
      <c r="L102" s="151"/>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233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2" t="str">
        <f>E7</f>
        <v>MLADÁ BOLESLAV ČOV II - REKONSTRUKCE</v>
      </c>
      <c r="F112" s="253"/>
      <c r="G112" s="253"/>
      <c r="H112" s="253"/>
      <c r="L112" s="32"/>
    </row>
    <row r="113" spans="2:65" ht="12" customHeight="1">
      <c r="B113" s="20"/>
      <c r="C113" s="27" t="s">
        <v>222</v>
      </c>
      <c r="L113" s="20"/>
    </row>
    <row r="114" spans="2:65" s="1" customFormat="1" ht="16.5" customHeight="1">
      <c r="B114" s="32"/>
      <c r="E114" s="252" t="s">
        <v>2835</v>
      </c>
      <c r="F114" s="251"/>
      <c r="G114" s="251"/>
      <c r="H114" s="251"/>
      <c r="L114" s="32"/>
    </row>
    <row r="115" spans="2:65" s="1" customFormat="1" ht="12" customHeight="1">
      <c r="B115" s="32"/>
      <c r="C115" s="27" t="s">
        <v>224</v>
      </c>
      <c r="L115" s="32"/>
    </row>
    <row r="116" spans="2:65" s="1" customFormat="1" ht="16.5" customHeight="1">
      <c r="B116" s="32"/>
      <c r="E116" s="230" t="str">
        <f>E11</f>
        <v>D.1.404.2 - Stavebně-konstrukční část</v>
      </c>
      <c r="F116" s="251"/>
      <c r="G116" s="251"/>
      <c r="H116" s="251"/>
      <c r="L116" s="32"/>
    </row>
    <row r="117" spans="2:65" s="1" customFormat="1" ht="6.95" customHeight="1">
      <c r="B117" s="32"/>
      <c r="L117" s="32"/>
    </row>
    <row r="118" spans="2:65" s="1" customFormat="1" ht="12" customHeight="1">
      <c r="B118" s="32"/>
      <c r="C118" s="27" t="s">
        <v>20</v>
      </c>
      <c r="F118" s="25" t="str">
        <f>F14</f>
        <v>Mladá Boleslav</v>
      </c>
      <c r="I118" s="27" t="s">
        <v>22</v>
      </c>
      <c r="J118" s="52" t="str">
        <f>IF(J14="","",J14)</f>
        <v>30. 10. 2024</v>
      </c>
      <c r="L118" s="32"/>
    </row>
    <row r="119" spans="2:65" s="1" customFormat="1" ht="6.95" customHeight="1">
      <c r="B119" s="32"/>
      <c r="L119" s="32"/>
    </row>
    <row r="120" spans="2:65" s="1" customFormat="1" ht="40.15" customHeight="1">
      <c r="B120" s="32"/>
      <c r="C120" s="27" t="s">
        <v>24</v>
      </c>
      <c r="F120" s="25" t="str">
        <f>E17</f>
        <v>VaK Mladá Boleslav a.s., Čechova 1151, Ml.Boleslav</v>
      </c>
      <c r="I120" s="27" t="s">
        <v>32</v>
      </c>
      <c r="J120" s="30" t="str">
        <f>E23</f>
        <v>Aquaprocon s.r.o. divize Praha, Dukelských hrdinů</v>
      </c>
      <c r="L120" s="32"/>
    </row>
    <row r="121" spans="2:65" s="1" customFormat="1" ht="15.2" customHeight="1">
      <c r="B121" s="32"/>
      <c r="C121" s="27" t="s">
        <v>30</v>
      </c>
      <c r="F121" s="25" t="str">
        <f>IF(E20="","",E20)</f>
        <v>Vyplň údaj</v>
      </c>
      <c r="I121" s="27" t="s">
        <v>37</v>
      </c>
      <c r="J121" s="30" t="str">
        <f>E26</f>
        <v>Jaroslav Pelnář</v>
      </c>
      <c r="L121" s="32"/>
    </row>
    <row r="122" spans="2:65" s="1" customFormat="1" ht="10.35" customHeight="1">
      <c r="B122" s="32"/>
      <c r="L122" s="32"/>
    </row>
    <row r="123" spans="2:65" s="9" customFormat="1" ht="29.25" customHeight="1">
      <c r="B123" s="112"/>
      <c r="C123" s="113" t="s">
        <v>234</v>
      </c>
      <c r="D123" s="114" t="s">
        <v>65</v>
      </c>
      <c r="E123" s="114" t="s">
        <v>61</v>
      </c>
      <c r="F123" s="114" t="s">
        <v>62</v>
      </c>
      <c r="G123" s="114" t="s">
        <v>235</v>
      </c>
      <c r="H123" s="114" t="s">
        <v>236</v>
      </c>
      <c r="I123" s="114" t="s">
        <v>237</v>
      </c>
      <c r="J123" s="114" t="s">
        <v>229</v>
      </c>
      <c r="K123" s="115" t="s">
        <v>238</v>
      </c>
      <c r="L123" s="112"/>
      <c r="M123" s="59" t="s">
        <v>1</v>
      </c>
      <c r="N123" s="60" t="s">
        <v>44</v>
      </c>
      <c r="O123" s="60" t="s">
        <v>239</v>
      </c>
      <c r="P123" s="60" t="s">
        <v>240</v>
      </c>
      <c r="Q123" s="60" t="s">
        <v>241</v>
      </c>
      <c r="R123" s="60" t="s">
        <v>242</v>
      </c>
      <c r="S123" s="60" t="s">
        <v>243</v>
      </c>
      <c r="T123" s="61" t="s">
        <v>244</v>
      </c>
    </row>
    <row r="124" spans="2:65" s="1" customFormat="1" ht="22.9" customHeight="1">
      <c r="B124" s="32"/>
      <c r="C124" s="64" t="s">
        <v>245</v>
      </c>
      <c r="J124" s="116">
        <f>BK124</f>
        <v>0</v>
      </c>
      <c r="L124" s="32"/>
      <c r="M124" s="62"/>
      <c r="N124" s="53"/>
      <c r="O124" s="53"/>
      <c r="P124" s="117">
        <f>P125</f>
        <v>0</v>
      </c>
      <c r="Q124" s="53"/>
      <c r="R124" s="117">
        <f>R125</f>
        <v>524.22988125000006</v>
      </c>
      <c r="S124" s="53"/>
      <c r="T124" s="118">
        <f>T125</f>
        <v>8.0000000000000004E-4</v>
      </c>
      <c r="AT124" s="17" t="s">
        <v>79</v>
      </c>
      <c r="AU124" s="17" t="s">
        <v>231</v>
      </c>
      <c r="BK124" s="119">
        <f>BK125</f>
        <v>0</v>
      </c>
    </row>
    <row r="125" spans="2:65" s="10" customFormat="1" ht="25.9" customHeight="1">
      <c r="B125" s="120"/>
      <c r="D125" s="121" t="s">
        <v>79</v>
      </c>
      <c r="E125" s="122" t="s">
        <v>1658</v>
      </c>
      <c r="F125" s="122" t="s">
        <v>1659</v>
      </c>
      <c r="I125" s="123"/>
      <c r="J125" s="124">
        <f>BK125</f>
        <v>0</v>
      </c>
      <c r="L125" s="120"/>
      <c r="M125" s="125"/>
      <c r="P125" s="126">
        <f>P126+P257+P268</f>
        <v>0</v>
      </c>
      <c r="R125" s="126">
        <f>R126+R257+R268</f>
        <v>524.22988125000006</v>
      </c>
      <c r="T125" s="127">
        <f>T126+T257+T268</f>
        <v>8.0000000000000004E-4</v>
      </c>
      <c r="AR125" s="121" t="s">
        <v>87</v>
      </c>
      <c r="AT125" s="128" t="s">
        <v>79</v>
      </c>
      <c r="AU125" s="128" t="s">
        <v>80</v>
      </c>
      <c r="AY125" s="121" t="s">
        <v>248</v>
      </c>
      <c r="BK125" s="129">
        <f>BK126+BK257+BK268</f>
        <v>0</v>
      </c>
    </row>
    <row r="126" spans="2:65" s="10" customFormat="1" ht="22.9" customHeight="1">
      <c r="B126" s="120"/>
      <c r="D126" s="121" t="s">
        <v>79</v>
      </c>
      <c r="E126" s="155" t="s">
        <v>449</v>
      </c>
      <c r="F126" s="155" t="s">
        <v>2402</v>
      </c>
      <c r="I126" s="123"/>
      <c r="J126" s="156">
        <f>BK126</f>
        <v>0</v>
      </c>
      <c r="L126" s="120"/>
      <c r="M126" s="125"/>
      <c r="P126" s="126">
        <f>SUM(P127:P256)</f>
        <v>0</v>
      </c>
      <c r="R126" s="126">
        <f>SUM(R127:R256)</f>
        <v>524.1112142500001</v>
      </c>
      <c r="T126" s="127">
        <f>SUM(T127:T256)</f>
        <v>8.0000000000000004E-4</v>
      </c>
      <c r="AR126" s="121" t="s">
        <v>87</v>
      </c>
      <c r="AT126" s="128" t="s">
        <v>79</v>
      </c>
      <c r="AU126" s="128" t="s">
        <v>87</v>
      </c>
      <c r="AY126" s="121" t="s">
        <v>248</v>
      </c>
      <c r="BK126" s="129">
        <f>SUM(BK127:BK256)</f>
        <v>0</v>
      </c>
    </row>
    <row r="127" spans="2:65" s="1" customFormat="1" ht="33" customHeight="1">
      <c r="B127" s="32"/>
      <c r="C127" s="130" t="s">
        <v>87</v>
      </c>
      <c r="D127" s="130" t="s">
        <v>249</v>
      </c>
      <c r="E127" s="131" t="s">
        <v>2403</v>
      </c>
      <c r="F127" s="132" t="s">
        <v>2404</v>
      </c>
      <c r="G127" s="133" t="s">
        <v>1671</v>
      </c>
      <c r="H127" s="134">
        <v>105.124</v>
      </c>
      <c r="I127" s="135"/>
      <c r="J127" s="136">
        <f>ROUND(I127*H127,2)</f>
        <v>0</v>
      </c>
      <c r="K127" s="132" t="s">
        <v>1663</v>
      </c>
      <c r="L127" s="32"/>
      <c r="M127" s="137" t="s">
        <v>1</v>
      </c>
      <c r="N127" s="138" t="s">
        <v>45</v>
      </c>
      <c r="P127" s="139">
        <f>O127*H127</f>
        <v>0</v>
      </c>
      <c r="Q127" s="139">
        <v>2.5143</v>
      </c>
      <c r="R127" s="139">
        <f>Q127*H127</f>
        <v>264.31327319999997</v>
      </c>
      <c r="S127" s="139">
        <v>0</v>
      </c>
      <c r="T127" s="140">
        <f>S127*H127</f>
        <v>0</v>
      </c>
      <c r="AR127" s="141" t="s">
        <v>264</v>
      </c>
      <c r="AT127" s="141" t="s">
        <v>249</v>
      </c>
      <c r="AU127" s="141" t="s">
        <v>89</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264</v>
      </c>
      <c r="BM127" s="141" t="s">
        <v>3396</v>
      </c>
    </row>
    <row r="128" spans="2:65" s="1" customFormat="1" ht="19.5">
      <c r="B128" s="32"/>
      <c r="D128" s="143" t="s">
        <v>255</v>
      </c>
      <c r="F128" s="144" t="s">
        <v>2406</v>
      </c>
      <c r="I128" s="145"/>
      <c r="L128" s="32"/>
      <c r="M128" s="146"/>
      <c r="T128" s="56"/>
      <c r="AT128" s="17" t="s">
        <v>255</v>
      </c>
      <c r="AU128" s="17" t="s">
        <v>89</v>
      </c>
    </row>
    <row r="129" spans="2:51" s="12" customFormat="1" ht="22.5">
      <c r="B129" s="161"/>
      <c r="D129" s="143" t="s">
        <v>1665</v>
      </c>
      <c r="E129" s="162" t="s">
        <v>1</v>
      </c>
      <c r="F129" s="163" t="s">
        <v>3397</v>
      </c>
      <c r="H129" s="162" t="s">
        <v>1</v>
      </c>
      <c r="I129" s="164"/>
      <c r="L129" s="161"/>
      <c r="M129" s="165"/>
      <c r="T129" s="166"/>
      <c r="AT129" s="162" t="s">
        <v>1665</v>
      </c>
      <c r="AU129" s="162" t="s">
        <v>89</v>
      </c>
      <c r="AV129" s="12" t="s">
        <v>87</v>
      </c>
      <c r="AW129" s="12" t="s">
        <v>36</v>
      </c>
      <c r="AX129" s="12" t="s">
        <v>80</v>
      </c>
      <c r="AY129" s="162" t="s">
        <v>248</v>
      </c>
    </row>
    <row r="130" spans="2:51" s="12" customFormat="1">
      <c r="B130" s="161"/>
      <c r="D130" s="143" t="s">
        <v>1665</v>
      </c>
      <c r="E130" s="162" t="s">
        <v>1</v>
      </c>
      <c r="F130" s="163" t="s">
        <v>3398</v>
      </c>
      <c r="H130" s="162" t="s">
        <v>1</v>
      </c>
      <c r="I130" s="164"/>
      <c r="L130" s="161"/>
      <c r="M130" s="165"/>
      <c r="T130" s="166"/>
      <c r="AT130" s="162" t="s">
        <v>1665</v>
      </c>
      <c r="AU130" s="162" t="s">
        <v>89</v>
      </c>
      <c r="AV130" s="12" t="s">
        <v>87</v>
      </c>
      <c r="AW130" s="12" t="s">
        <v>36</v>
      </c>
      <c r="AX130" s="12" t="s">
        <v>80</v>
      </c>
      <c r="AY130" s="162" t="s">
        <v>248</v>
      </c>
    </row>
    <row r="131" spans="2:51" s="13" customFormat="1">
      <c r="B131" s="167"/>
      <c r="D131" s="143" t="s">
        <v>1665</v>
      </c>
      <c r="E131" s="168" t="s">
        <v>1</v>
      </c>
      <c r="F131" s="169" t="s">
        <v>3399</v>
      </c>
      <c r="H131" s="170">
        <v>6.3840000000000003</v>
      </c>
      <c r="I131" s="171"/>
      <c r="L131" s="167"/>
      <c r="M131" s="172"/>
      <c r="T131" s="173"/>
      <c r="AT131" s="168" t="s">
        <v>1665</v>
      </c>
      <c r="AU131" s="168" t="s">
        <v>89</v>
      </c>
      <c r="AV131" s="13" t="s">
        <v>89</v>
      </c>
      <c r="AW131" s="13" t="s">
        <v>36</v>
      </c>
      <c r="AX131" s="13" t="s">
        <v>80</v>
      </c>
      <c r="AY131" s="168" t="s">
        <v>248</v>
      </c>
    </row>
    <row r="132" spans="2:51" s="12" customFormat="1">
      <c r="B132" s="161"/>
      <c r="D132" s="143" t="s">
        <v>1665</v>
      </c>
      <c r="E132" s="162" t="s">
        <v>1</v>
      </c>
      <c r="F132" s="163" t="s">
        <v>3400</v>
      </c>
      <c r="H132" s="162" t="s">
        <v>1</v>
      </c>
      <c r="I132" s="164"/>
      <c r="L132" s="161"/>
      <c r="M132" s="165"/>
      <c r="T132" s="166"/>
      <c r="AT132" s="162" t="s">
        <v>1665</v>
      </c>
      <c r="AU132" s="162" t="s">
        <v>89</v>
      </c>
      <c r="AV132" s="12" t="s">
        <v>87</v>
      </c>
      <c r="AW132" s="12" t="s">
        <v>36</v>
      </c>
      <c r="AX132" s="12" t="s">
        <v>80</v>
      </c>
      <c r="AY132" s="162" t="s">
        <v>248</v>
      </c>
    </row>
    <row r="133" spans="2:51" s="13" customFormat="1">
      <c r="B133" s="167"/>
      <c r="D133" s="143" t="s">
        <v>1665</v>
      </c>
      <c r="E133" s="168" t="s">
        <v>1</v>
      </c>
      <c r="F133" s="169" t="s">
        <v>3401</v>
      </c>
      <c r="H133" s="170">
        <v>5.0880000000000001</v>
      </c>
      <c r="I133" s="171"/>
      <c r="L133" s="167"/>
      <c r="M133" s="172"/>
      <c r="T133" s="173"/>
      <c r="AT133" s="168" t="s">
        <v>1665</v>
      </c>
      <c r="AU133" s="168" t="s">
        <v>89</v>
      </c>
      <c r="AV133" s="13" t="s">
        <v>89</v>
      </c>
      <c r="AW133" s="13" t="s">
        <v>36</v>
      </c>
      <c r="AX133" s="13" t="s">
        <v>80</v>
      </c>
      <c r="AY133" s="168" t="s">
        <v>248</v>
      </c>
    </row>
    <row r="134" spans="2:51" s="12" customFormat="1">
      <c r="B134" s="161"/>
      <c r="D134" s="143" t="s">
        <v>1665</v>
      </c>
      <c r="E134" s="162" t="s">
        <v>1</v>
      </c>
      <c r="F134" s="163" t="s">
        <v>3402</v>
      </c>
      <c r="H134" s="162" t="s">
        <v>1</v>
      </c>
      <c r="I134" s="164"/>
      <c r="L134" s="161"/>
      <c r="M134" s="165"/>
      <c r="T134" s="166"/>
      <c r="AT134" s="162" t="s">
        <v>1665</v>
      </c>
      <c r="AU134" s="162" t="s">
        <v>89</v>
      </c>
      <c r="AV134" s="12" t="s">
        <v>87</v>
      </c>
      <c r="AW134" s="12" t="s">
        <v>36</v>
      </c>
      <c r="AX134" s="12" t="s">
        <v>80</v>
      </c>
      <c r="AY134" s="162" t="s">
        <v>248</v>
      </c>
    </row>
    <row r="135" spans="2:51" s="12" customFormat="1">
      <c r="B135" s="161"/>
      <c r="D135" s="143" t="s">
        <v>1665</v>
      </c>
      <c r="E135" s="162" t="s">
        <v>1</v>
      </c>
      <c r="F135" s="163" t="s">
        <v>3403</v>
      </c>
      <c r="H135" s="162" t="s">
        <v>1</v>
      </c>
      <c r="I135" s="164"/>
      <c r="L135" s="161"/>
      <c r="M135" s="165"/>
      <c r="T135" s="166"/>
      <c r="AT135" s="162" t="s">
        <v>1665</v>
      </c>
      <c r="AU135" s="162" t="s">
        <v>89</v>
      </c>
      <c r="AV135" s="12" t="s">
        <v>87</v>
      </c>
      <c r="AW135" s="12" t="s">
        <v>36</v>
      </c>
      <c r="AX135" s="12" t="s">
        <v>80</v>
      </c>
      <c r="AY135" s="162" t="s">
        <v>248</v>
      </c>
    </row>
    <row r="136" spans="2:51" s="13" customFormat="1">
      <c r="B136" s="167"/>
      <c r="D136" s="143" t="s">
        <v>1665</v>
      </c>
      <c r="E136" s="168" t="s">
        <v>1</v>
      </c>
      <c r="F136" s="169" t="s">
        <v>3404</v>
      </c>
      <c r="H136" s="170">
        <v>17.794</v>
      </c>
      <c r="I136" s="171"/>
      <c r="L136" s="167"/>
      <c r="M136" s="172"/>
      <c r="T136" s="173"/>
      <c r="AT136" s="168" t="s">
        <v>1665</v>
      </c>
      <c r="AU136" s="168" t="s">
        <v>89</v>
      </c>
      <c r="AV136" s="13" t="s">
        <v>89</v>
      </c>
      <c r="AW136" s="13" t="s">
        <v>36</v>
      </c>
      <c r="AX136" s="13" t="s">
        <v>80</v>
      </c>
      <c r="AY136" s="168" t="s">
        <v>248</v>
      </c>
    </row>
    <row r="137" spans="2:51" s="13" customFormat="1">
      <c r="B137" s="167"/>
      <c r="D137" s="143" t="s">
        <v>1665</v>
      </c>
      <c r="E137" s="168" t="s">
        <v>1</v>
      </c>
      <c r="F137" s="169" t="s">
        <v>3405</v>
      </c>
      <c r="H137" s="170">
        <v>24.094999999999999</v>
      </c>
      <c r="I137" s="171"/>
      <c r="L137" s="167"/>
      <c r="M137" s="172"/>
      <c r="T137" s="173"/>
      <c r="AT137" s="168" t="s">
        <v>1665</v>
      </c>
      <c r="AU137" s="168" t="s">
        <v>89</v>
      </c>
      <c r="AV137" s="13" t="s">
        <v>89</v>
      </c>
      <c r="AW137" s="13" t="s">
        <v>36</v>
      </c>
      <c r="AX137" s="13" t="s">
        <v>80</v>
      </c>
      <c r="AY137" s="168" t="s">
        <v>248</v>
      </c>
    </row>
    <row r="138" spans="2:51" s="12" customFormat="1">
      <c r="B138" s="161"/>
      <c r="D138" s="143" t="s">
        <v>1665</v>
      </c>
      <c r="E138" s="162" t="s">
        <v>1</v>
      </c>
      <c r="F138" s="163" t="s">
        <v>3406</v>
      </c>
      <c r="H138" s="162" t="s">
        <v>1</v>
      </c>
      <c r="I138" s="164"/>
      <c r="L138" s="161"/>
      <c r="M138" s="165"/>
      <c r="T138" s="166"/>
      <c r="AT138" s="162" t="s">
        <v>1665</v>
      </c>
      <c r="AU138" s="162" t="s">
        <v>89</v>
      </c>
      <c r="AV138" s="12" t="s">
        <v>87</v>
      </c>
      <c r="AW138" s="12" t="s">
        <v>36</v>
      </c>
      <c r="AX138" s="12" t="s">
        <v>80</v>
      </c>
      <c r="AY138" s="162" t="s">
        <v>248</v>
      </c>
    </row>
    <row r="139" spans="2:51" s="13" customFormat="1">
      <c r="B139" s="167"/>
      <c r="D139" s="143" t="s">
        <v>1665</v>
      </c>
      <c r="E139" s="168" t="s">
        <v>1</v>
      </c>
      <c r="F139" s="169" t="s">
        <v>3407</v>
      </c>
      <c r="H139" s="170">
        <v>0.40799999999999997</v>
      </c>
      <c r="I139" s="171"/>
      <c r="L139" s="167"/>
      <c r="M139" s="172"/>
      <c r="T139" s="173"/>
      <c r="AT139" s="168" t="s">
        <v>1665</v>
      </c>
      <c r="AU139" s="168" t="s">
        <v>89</v>
      </c>
      <c r="AV139" s="13" t="s">
        <v>89</v>
      </c>
      <c r="AW139" s="13" t="s">
        <v>36</v>
      </c>
      <c r="AX139" s="13" t="s">
        <v>80</v>
      </c>
      <c r="AY139" s="168" t="s">
        <v>248</v>
      </c>
    </row>
    <row r="140" spans="2:51" s="12" customFormat="1">
      <c r="B140" s="161"/>
      <c r="D140" s="143" t="s">
        <v>1665</v>
      </c>
      <c r="E140" s="162" t="s">
        <v>1</v>
      </c>
      <c r="F140" s="163" t="s">
        <v>3408</v>
      </c>
      <c r="H140" s="162" t="s">
        <v>1</v>
      </c>
      <c r="I140" s="164"/>
      <c r="L140" s="161"/>
      <c r="M140" s="165"/>
      <c r="T140" s="166"/>
      <c r="AT140" s="162" t="s">
        <v>1665</v>
      </c>
      <c r="AU140" s="162" t="s">
        <v>89</v>
      </c>
      <c r="AV140" s="12" t="s">
        <v>87</v>
      </c>
      <c r="AW140" s="12" t="s">
        <v>36</v>
      </c>
      <c r="AX140" s="12" t="s">
        <v>80</v>
      </c>
      <c r="AY140" s="162" t="s">
        <v>248</v>
      </c>
    </row>
    <row r="141" spans="2:51" s="12" customFormat="1">
      <c r="B141" s="161"/>
      <c r="D141" s="143" t="s">
        <v>1665</v>
      </c>
      <c r="E141" s="162" t="s">
        <v>1</v>
      </c>
      <c r="F141" s="163" t="s">
        <v>3406</v>
      </c>
      <c r="H141" s="162" t="s">
        <v>1</v>
      </c>
      <c r="I141" s="164"/>
      <c r="L141" s="161"/>
      <c r="M141" s="165"/>
      <c r="T141" s="166"/>
      <c r="AT141" s="162" t="s">
        <v>1665</v>
      </c>
      <c r="AU141" s="162" t="s">
        <v>89</v>
      </c>
      <c r="AV141" s="12" t="s">
        <v>87</v>
      </c>
      <c r="AW141" s="12" t="s">
        <v>36</v>
      </c>
      <c r="AX141" s="12" t="s">
        <v>80</v>
      </c>
      <c r="AY141" s="162" t="s">
        <v>248</v>
      </c>
    </row>
    <row r="142" spans="2:51" s="13" customFormat="1" ht="22.5">
      <c r="B142" s="167"/>
      <c r="D142" s="143" t="s">
        <v>1665</v>
      </c>
      <c r="E142" s="168" t="s">
        <v>1</v>
      </c>
      <c r="F142" s="169" t="s">
        <v>3409</v>
      </c>
      <c r="H142" s="170">
        <v>3.2189999999999999</v>
      </c>
      <c r="I142" s="171"/>
      <c r="L142" s="167"/>
      <c r="M142" s="172"/>
      <c r="T142" s="173"/>
      <c r="AT142" s="168" t="s">
        <v>1665</v>
      </c>
      <c r="AU142" s="168" t="s">
        <v>89</v>
      </c>
      <c r="AV142" s="13" t="s">
        <v>89</v>
      </c>
      <c r="AW142" s="13" t="s">
        <v>36</v>
      </c>
      <c r="AX142" s="13" t="s">
        <v>80</v>
      </c>
      <c r="AY142" s="168" t="s">
        <v>248</v>
      </c>
    </row>
    <row r="143" spans="2:51" s="12" customFormat="1">
      <c r="B143" s="161"/>
      <c r="D143" s="143" t="s">
        <v>1665</v>
      </c>
      <c r="E143" s="162" t="s">
        <v>1</v>
      </c>
      <c r="F143" s="163" t="s">
        <v>3410</v>
      </c>
      <c r="H143" s="162" t="s">
        <v>1</v>
      </c>
      <c r="I143" s="164"/>
      <c r="L143" s="161"/>
      <c r="M143" s="165"/>
      <c r="T143" s="166"/>
      <c r="AT143" s="162" t="s">
        <v>1665</v>
      </c>
      <c r="AU143" s="162" t="s">
        <v>89</v>
      </c>
      <c r="AV143" s="12" t="s">
        <v>87</v>
      </c>
      <c r="AW143" s="12" t="s">
        <v>36</v>
      </c>
      <c r="AX143" s="12" t="s">
        <v>80</v>
      </c>
      <c r="AY143" s="162" t="s">
        <v>248</v>
      </c>
    </row>
    <row r="144" spans="2:51" s="12" customFormat="1">
      <c r="B144" s="161"/>
      <c r="D144" s="143" t="s">
        <v>1665</v>
      </c>
      <c r="E144" s="162" t="s">
        <v>1</v>
      </c>
      <c r="F144" s="163" t="s">
        <v>3403</v>
      </c>
      <c r="H144" s="162" t="s">
        <v>1</v>
      </c>
      <c r="I144" s="164"/>
      <c r="L144" s="161"/>
      <c r="M144" s="165"/>
      <c r="T144" s="166"/>
      <c r="AT144" s="162" t="s">
        <v>1665</v>
      </c>
      <c r="AU144" s="162" t="s">
        <v>89</v>
      </c>
      <c r="AV144" s="12" t="s">
        <v>87</v>
      </c>
      <c r="AW144" s="12" t="s">
        <v>36</v>
      </c>
      <c r="AX144" s="12" t="s">
        <v>80</v>
      </c>
      <c r="AY144" s="162" t="s">
        <v>248</v>
      </c>
    </row>
    <row r="145" spans="2:65" s="13" customFormat="1">
      <c r="B145" s="167"/>
      <c r="D145" s="143" t="s">
        <v>1665</v>
      </c>
      <c r="E145" s="168" t="s">
        <v>1</v>
      </c>
      <c r="F145" s="169" t="s">
        <v>3411</v>
      </c>
      <c r="H145" s="170">
        <v>26.298999999999999</v>
      </c>
      <c r="I145" s="171"/>
      <c r="L145" s="167"/>
      <c r="M145" s="172"/>
      <c r="T145" s="173"/>
      <c r="AT145" s="168" t="s">
        <v>1665</v>
      </c>
      <c r="AU145" s="168" t="s">
        <v>89</v>
      </c>
      <c r="AV145" s="13" t="s">
        <v>89</v>
      </c>
      <c r="AW145" s="13" t="s">
        <v>36</v>
      </c>
      <c r="AX145" s="13" t="s">
        <v>80</v>
      </c>
      <c r="AY145" s="168" t="s">
        <v>248</v>
      </c>
    </row>
    <row r="146" spans="2:65" s="13" customFormat="1">
      <c r="B146" s="167"/>
      <c r="D146" s="143" t="s">
        <v>1665</v>
      </c>
      <c r="E146" s="168" t="s">
        <v>1</v>
      </c>
      <c r="F146" s="169" t="s">
        <v>3412</v>
      </c>
      <c r="H146" s="170">
        <v>17.917999999999999</v>
      </c>
      <c r="I146" s="171"/>
      <c r="L146" s="167"/>
      <c r="M146" s="172"/>
      <c r="T146" s="173"/>
      <c r="AT146" s="168" t="s">
        <v>1665</v>
      </c>
      <c r="AU146" s="168" t="s">
        <v>89</v>
      </c>
      <c r="AV146" s="13" t="s">
        <v>89</v>
      </c>
      <c r="AW146" s="13" t="s">
        <v>36</v>
      </c>
      <c r="AX146" s="13" t="s">
        <v>80</v>
      </c>
      <c r="AY146" s="168" t="s">
        <v>248</v>
      </c>
    </row>
    <row r="147" spans="2:65" s="12" customFormat="1">
      <c r="B147" s="161"/>
      <c r="D147" s="143" t="s">
        <v>1665</v>
      </c>
      <c r="E147" s="162" t="s">
        <v>1</v>
      </c>
      <c r="F147" s="163" t="s">
        <v>3413</v>
      </c>
      <c r="H147" s="162" t="s">
        <v>1</v>
      </c>
      <c r="I147" s="164"/>
      <c r="L147" s="161"/>
      <c r="M147" s="165"/>
      <c r="T147" s="166"/>
      <c r="AT147" s="162" t="s">
        <v>1665</v>
      </c>
      <c r="AU147" s="162" t="s">
        <v>89</v>
      </c>
      <c r="AV147" s="12" t="s">
        <v>87</v>
      </c>
      <c r="AW147" s="12" t="s">
        <v>36</v>
      </c>
      <c r="AX147" s="12" t="s">
        <v>80</v>
      </c>
      <c r="AY147" s="162" t="s">
        <v>248</v>
      </c>
    </row>
    <row r="148" spans="2:65" s="12" customFormat="1">
      <c r="B148" s="161"/>
      <c r="D148" s="143" t="s">
        <v>1665</v>
      </c>
      <c r="E148" s="162" t="s">
        <v>1</v>
      </c>
      <c r="F148" s="163" t="s">
        <v>3406</v>
      </c>
      <c r="H148" s="162" t="s">
        <v>1</v>
      </c>
      <c r="I148" s="164"/>
      <c r="L148" s="161"/>
      <c r="M148" s="165"/>
      <c r="T148" s="166"/>
      <c r="AT148" s="162" t="s">
        <v>1665</v>
      </c>
      <c r="AU148" s="162" t="s">
        <v>89</v>
      </c>
      <c r="AV148" s="12" t="s">
        <v>87</v>
      </c>
      <c r="AW148" s="12" t="s">
        <v>36</v>
      </c>
      <c r="AX148" s="12" t="s">
        <v>80</v>
      </c>
      <c r="AY148" s="162" t="s">
        <v>248</v>
      </c>
    </row>
    <row r="149" spans="2:65" s="13" customFormat="1" ht="22.5">
      <c r="B149" s="167"/>
      <c r="D149" s="143" t="s">
        <v>1665</v>
      </c>
      <c r="E149" s="168" t="s">
        <v>1</v>
      </c>
      <c r="F149" s="169" t="s">
        <v>3414</v>
      </c>
      <c r="H149" s="170">
        <v>3.2189999999999999</v>
      </c>
      <c r="I149" s="171"/>
      <c r="L149" s="167"/>
      <c r="M149" s="172"/>
      <c r="T149" s="173"/>
      <c r="AT149" s="168" t="s">
        <v>1665</v>
      </c>
      <c r="AU149" s="168" t="s">
        <v>89</v>
      </c>
      <c r="AV149" s="13" t="s">
        <v>89</v>
      </c>
      <c r="AW149" s="13" t="s">
        <v>36</v>
      </c>
      <c r="AX149" s="13" t="s">
        <v>80</v>
      </c>
      <c r="AY149" s="168" t="s">
        <v>248</v>
      </c>
    </row>
    <row r="150" spans="2:65" s="12" customFormat="1">
      <c r="B150" s="161"/>
      <c r="D150" s="143" t="s">
        <v>1665</v>
      </c>
      <c r="E150" s="162" t="s">
        <v>1</v>
      </c>
      <c r="F150" s="163" t="s">
        <v>3415</v>
      </c>
      <c r="H150" s="162" t="s">
        <v>1</v>
      </c>
      <c r="I150" s="164"/>
      <c r="L150" s="161"/>
      <c r="M150" s="165"/>
      <c r="T150" s="166"/>
      <c r="AT150" s="162" t="s">
        <v>1665</v>
      </c>
      <c r="AU150" s="162" t="s">
        <v>89</v>
      </c>
      <c r="AV150" s="12" t="s">
        <v>87</v>
      </c>
      <c r="AW150" s="12" t="s">
        <v>36</v>
      </c>
      <c r="AX150" s="12" t="s">
        <v>80</v>
      </c>
      <c r="AY150" s="162" t="s">
        <v>248</v>
      </c>
    </row>
    <row r="151" spans="2:65" s="12" customFormat="1">
      <c r="B151" s="161"/>
      <c r="D151" s="143" t="s">
        <v>1665</v>
      </c>
      <c r="E151" s="162" t="s">
        <v>1</v>
      </c>
      <c r="F151" s="163" t="s">
        <v>3400</v>
      </c>
      <c r="H151" s="162" t="s">
        <v>1</v>
      </c>
      <c r="I151" s="164"/>
      <c r="L151" s="161"/>
      <c r="M151" s="165"/>
      <c r="T151" s="166"/>
      <c r="AT151" s="162" t="s">
        <v>1665</v>
      </c>
      <c r="AU151" s="162" t="s">
        <v>89</v>
      </c>
      <c r="AV151" s="12" t="s">
        <v>87</v>
      </c>
      <c r="AW151" s="12" t="s">
        <v>36</v>
      </c>
      <c r="AX151" s="12" t="s">
        <v>80</v>
      </c>
      <c r="AY151" s="162" t="s">
        <v>248</v>
      </c>
    </row>
    <row r="152" spans="2:65" s="13" customFormat="1">
      <c r="B152" s="167"/>
      <c r="D152" s="143" t="s">
        <v>1665</v>
      </c>
      <c r="E152" s="168" t="s">
        <v>1</v>
      </c>
      <c r="F152" s="169" t="s">
        <v>3416</v>
      </c>
      <c r="H152" s="170">
        <v>0.7</v>
      </c>
      <c r="I152" s="171"/>
      <c r="L152" s="167"/>
      <c r="M152" s="172"/>
      <c r="T152" s="173"/>
      <c r="AT152" s="168" t="s">
        <v>1665</v>
      </c>
      <c r="AU152" s="168" t="s">
        <v>89</v>
      </c>
      <c r="AV152" s="13" t="s">
        <v>89</v>
      </c>
      <c r="AW152" s="13" t="s">
        <v>36</v>
      </c>
      <c r="AX152" s="13" t="s">
        <v>80</v>
      </c>
      <c r="AY152" s="168" t="s">
        <v>248</v>
      </c>
    </row>
    <row r="153" spans="2:65" s="14" customFormat="1">
      <c r="B153" s="174"/>
      <c r="D153" s="143" t="s">
        <v>1665</v>
      </c>
      <c r="E153" s="175" t="s">
        <v>1</v>
      </c>
      <c r="F153" s="176" t="s">
        <v>1668</v>
      </c>
      <c r="H153" s="177">
        <v>105.124</v>
      </c>
      <c r="I153" s="178"/>
      <c r="L153" s="174"/>
      <c r="M153" s="179"/>
      <c r="T153" s="180"/>
      <c r="AT153" s="175" t="s">
        <v>1665</v>
      </c>
      <c r="AU153" s="175" t="s">
        <v>89</v>
      </c>
      <c r="AV153" s="14" t="s">
        <v>264</v>
      </c>
      <c r="AW153" s="14" t="s">
        <v>36</v>
      </c>
      <c r="AX153" s="14" t="s">
        <v>87</v>
      </c>
      <c r="AY153" s="175" t="s">
        <v>248</v>
      </c>
    </row>
    <row r="154" spans="2:65" s="1" customFormat="1" ht="33" customHeight="1">
      <c r="B154" s="32"/>
      <c r="C154" s="130" t="s">
        <v>89</v>
      </c>
      <c r="D154" s="130" t="s">
        <v>249</v>
      </c>
      <c r="E154" s="131" t="s">
        <v>2414</v>
      </c>
      <c r="F154" s="132" t="s">
        <v>2415</v>
      </c>
      <c r="G154" s="133" t="s">
        <v>1671</v>
      </c>
      <c r="H154" s="134">
        <v>98.879000000000005</v>
      </c>
      <c r="I154" s="135"/>
      <c r="J154" s="136">
        <f>ROUND(I154*H154,2)</f>
        <v>0</v>
      </c>
      <c r="K154" s="132" t="s">
        <v>1663</v>
      </c>
      <c r="L154" s="32"/>
      <c r="M154" s="137" t="s">
        <v>1</v>
      </c>
      <c r="N154" s="138" t="s">
        <v>45</v>
      </c>
      <c r="P154" s="139">
        <f>O154*H154</f>
        <v>0</v>
      </c>
      <c r="Q154" s="139">
        <v>2.5023499999999999</v>
      </c>
      <c r="R154" s="139">
        <f>Q154*H154</f>
        <v>247.42986565000001</v>
      </c>
      <c r="S154" s="139">
        <v>0</v>
      </c>
      <c r="T154" s="140">
        <f>S154*H154</f>
        <v>0</v>
      </c>
      <c r="AR154" s="141" t="s">
        <v>264</v>
      </c>
      <c r="AT154" s="141" t="s">
        <v>249</v>
      </c>
      <c r="AU154" s="141" t="s">
        <v>89</v>
      </c>
      <c r="AY154" s="17" t="s">
        <v>248</v>
      </c>
      <c r="BE154" s="142">
        <f>IF(N154="základní",J154,0)</f>
        <v>0</v>
      </c>
      <c r="BF154" s="142">
        <f>IF(N154="snížená",J154,0)</f>
        <v>0</v>
      </c>
      <c r="BG154" s="142">
        <f>IF(N154="zákl. přenesená",J154,0)</f>
        <v>0</v>
      </c>
      <c r="BH154" s="142">
        <f>IF(N154="sníž. přenesená",J154,0)</f>
        <v>0</v>
      </c>
      <c r="BI154" s="142">
        <f>IF(N154="nulová",J154,0)</f>
        <v>0</v>
      </c>
      <c r="BJ154" s="17" t="s">
        <v>87</v>
      </c>
      <c r="BK154" s="142">
        <f>ROUND(I154*H154,2)</f>
        <v>0</v>
      </c>
      <c r="BL154" s="17" t="s">
        <v>264</v>
      </c>
      <c r="BM154" s="141" t="s">
        <v>3417</v>
      </c>
    </row>
    <row r="155" spans="2:65" s="12" customFormat="1" ht="22.5">
      <c r="B155" s="161"/>
      <c r="D155" s="143" t="s">
        <v>1665</v>
      </c>
      <c r="E155" s="162" t="s">
        <v>1</v>
      </c>
      <c r="F155" s="163" t="s">
        <v>3397</v>
      </c>
      <c r="H155" s="162" t="s">
        <v>1</v>
      </c>
      <c r="I155" s="164"/>
      <c r="L155" s="161"/>
      <c r="M155" s="165"/>
      <c r="T155" s="166"/>
      <c r="AT155" s="162" t="s">
        <v>1665</v>
      </c>
      <c r="AU155" s="162" t="s">
        <v>89</v>
      </c>
      <c r="AV155" s="12" t="s">
        <v>87</v>
      </c>
      <c r="AW155" s="12" t="s">
        <v>36</v>
      </c>
      <c r="AX155" s="12" t="s">
        <v>80</v>
      </c>
      <c r="AY155" s="162" t="s">
        <v>248</v>
      </c>
    </row>
    <row r="156" spans="2:65" s="12" customFormat="1">
      <c r="B156" s="161"/>
      <c r="D156" s="143" t="s">
        <v>1665</v>
      </c>
      <c r="E156" s="162" t="s">
        <v>1</v>
      </c>
      <c r="F156" s="163" t="s">
        <v>3418</v>
      </c>
      <c r="H156" s="162" t="s">
        <v>1</v>
      </c>
      <c r="I156" s="164"/>
      <c r="L156" s="161"/>
      <c r="M156" s="165"/>
      <c r="T156" s="166"/>
      <c r="AT156" s="162" t="s">
        <v>1665</v>
      </c>
      <c r="AU156" s="162" t="s">
        <v>89</v>
      </c>
      <c r="AV156" s="12" t="s">
        <v>87</v>
      </c>
      <c r="AW156" s="12" t="s">
        <v>36</v>
      </c>
      <c r="AX156" s="12" t="s">
        <v>80</v>
      </c>
      <c r="AY156" s="162" t="s">
        <v>248</v>
      </c>
    </row>
    <row r="157" spans="2:65" s="13" customFormat="1">
      <c r="B157" s="167"/>
      <c r="D157" s="143" t="s">
        <v>1665</v>
      </c>
      <c r="E157" s="168" t="s">
        <v>1</v>
      </c>
      <c r="F157" s="169" t="s">
        <v>3419</v>
      </c>
      <c r="H157" s="170">
        <v>0.58399999999999996</v>
      </c>
      <c r="I157" s="171"/>
      <c r="L157" s="167"/>
      <c r="M157" s="172"/>
      <c r="T157" s="173"/>
      <c r="AT157" s="168" t="s">
        <v>1665</v>
      </c>
      <c r="AU157" s="168" t="s">
        <v>89</v>
      </c>
      <c r="AV157" s="13" t="s">
        <v>89</v>
      </c>
      <c r="AW157" s="13" t="s">
        <v>36</v>
      </c>
      <c r="AX157" s="13" t="s">
        <v>80</v>
      </c>
      <c r="AY157" s="168" t="s">
        <v>248</v>
      </c>
    </row>
    <row r="158" spans="2:65" s="12" customFormat="1">
      <c r="B158" s="161"/>
      <c r="D158" s="143" t="s">
        <v>1665</v>
      </c>
      <c r="E158" s="162" t="s">
        <v>1</v>
      </c>
      <c r="F158" s="163" t="s">
        <v>3402</v>
      </c>
      <c r="H158" s="162" t="s">
        <v>1</v>
      </c>
      <c r="I158" s="164"/>
      <c r="L158" s="161"/>
      <c r="M158" s="165"/>
      <c r="T158" s="166"/>
      <c r="AT158" s="162" t="s">
        <v>1665</v>
      </c>
      <c r="AU158" s="162" t="s">
        <v>89</v>
      </c>
      <c r="AV158" s="12" t="s">
        <v>87</v>
      </c>
      <c r="AW158" s="12" t="s">
        <v>36</v>
      </c>
      <c r="AX158" s="12" t="s">
        <v>80</v>
      </c>
      <c r="AY158" s="162" t="s">
        <v>248</v>
      </c>
    </row>
    <row r="159" spans="2:65" s="12" customFormat="1">
      <c r="B159" s="161"/>
      <c r="D159" s="143" t="s">
        <v>1665</v>
      </c>
      <c r="E159" s="162" t="s">
        <v>1</v>
      </c>
      <c r="F159" s="163" t="s">
        <v>3420</v>
      </c>
      <c r="H159" s="162" t="s">
        <v>1</v>
      </c>
      <c r="I159" s="164"/>
      <c r="L159" s="161"/>
      <c r="M159" s="165"/>
      <c r="T159" s="166"/>
      <c r="AT159" s="162" t="s">
        <v>1665</v>
      </c>
      <c r="AU159" s="162" t="s">
        <v>89</v>
      </c>
      <c r="AV159" s="12" t="s">
        <v>87</v>
      </c>
      <c r="AW159" s="12" t="s">
        <v>36</v>
      </c>
      <c r="AX159" s="12" t="s">
        <v>80</v>
      </c>
      <c r="AY159" s="162" t="s">
        <v>248</v>
      </c>
    </row>
    <row r="160" spans="2:65" s="13" customFormat="1">
      <c r="B160" s="167"/>
      <c r="D160" s="143" t="s">
        <v>1665</v>
      </c>
      <c r="E160" s="168" t="s">
        <v>1</v>
      </c>
      <c r="F160" s="169" t="s">
        <v>3421</v>
      </c>
      <c r="H160" s="170">
        <v>3.8029999999999999</v>
      </c>
      <c r="I160" s="171"/>
      <c r="L160" s="167"/>
      <c r="M160" s="172"/>
      <c r="T160" s="173"/>
      <c r="AT160" s="168" t="s">
        <v>1665</v>
      </c>
      <c r="AU160" s="168" t="s">
        <v>89</v>
      </c>
      <c r="AV160" s="13" t="s">
        <v>89</v>
      </c>
      <c r="AW160" s="13" t="s">
        <v>36</v>
      </c>
      <c r="AX160" s="13" t="s">
        <v>80</v>
      </c>
      <c r="AY160" s="168" t="s">
        <v>248</v>
      </c>
    </row>
    <row r="161" spans="2:65" s="12" customFormat="1">
      <c r="B161" s="161"/>
      <c r="D161" s="143" t="s">
        <v>1665</v>
      </c>
      <c r="E161" s="162" t="s">
        <v>1</v>
      </c>
      <c r="F161" s="163" t="s">
        <v>3422</v>
      </c>
      <c r="H161" s="162" t="s">
        <v>1</v>
      </c>
      <c r="I161" s="164"/>
      <c r="L161" s="161"/>
      <c r="M161" s="165"/>
      <c r="T161" s="166"/>
      <c r="AT161" s="162" t="s">
        <v>1665</v>
      </c>
      <c r="AU161" s="162" t="s">
        <v>89</v>
      </c>
      <c r="AV161" s="12" t="s">
        <v>87</v>
      </c>
      <c r="AW161" s="12" t="s">
        <v>36</v>
      </c>
      <c r="AX161" s="12" t="s">
        <v>80</v>
      </c>
      <c r="AY161" s="162" t="s">
        <v>248</v>
      </c>
    </row>
    <row r="162" spans="2:65" s="13" customFormat="1">
      <c r="B162" s="167"/>
      <c r="D162" s="143" t="s">
        <v>1665</v>
      </c>
      <c r="E162" s="168" t="s">
        <v>1</v>
      </c>
      <c r="F162" s="169" t="s">
        <v>3423</v>
      </c>
      <c r="H162" s="170">
        <v>2.94</v>
      </c>
      <c r="I162" s="171"/>
      <c r="L162" s="167"/>
      <c r="M162" s="172"/>
      <c r="T162" s="173"/>
      <c r="AT162" s="168" t="s">
        <v>1665</v>
      </c>
      <c r="AU162" s="168" t="s">
        <v>89</v>
      </c>
      <c r="AV162" s="13" t="s">
        <v>89</v>
      </c>
      <c r="AW162" s="13" t="s">
        <v>36</v>
      </c>
      <c r="AX162" s="13" t="s">
        <v>80</v>
      </c>
      <c r="AY162" s="168" t="s">
        <v>248</v>
      </c>
    </row>
    <row r="163" spans="2:65" s="12" customFormat="1">
      <c r="B163" s="161"/>
      <c r="D163" s="143" t="s">
        <v>1665</v>
      </c>
      <c r="E163" s="162" t="s">
        <v>1</v>
      </c>
      <c r="F163" s="163" t="s">
        <v>3424</v>
      </c>
      <c r="H163" s="162" t="s">
        <v>1</v>
      </c>
      <c r="I163" s="164"/>
      <c r="L163" s="161"/>
      <c r="M163" s="165"/>
      <c r="T163" s="166"/>
      <c r="AT163" s="162" t="s">
        <v>1665</v>
      </c>
      <c r="AU163" s="162" t="s">
        <v>89</v>
      </c>
      <c r="AV163" s="12" t="s">
        <v>87</v>
      </c>
      <c r="AW163" s="12" t="s">
        <v>36</v>
      </c>
      <c r="AX163" s="12" t="s">
        <v>80</v>
      </c>
      <c r="AY163" s="162" t="s">
        <v>248</v>
      </c>
    </row>
    <row r="164" spans="2:65" s="13" customFormat="1">
      <c r="B164" s="167"/>
      <c r="D164" s="143" t="s">
        <v>1665</v>
      </c>
      <c r="E164" s="168" t="s">
        <v>1</v>
      </c>
      <c r="F164" s="169" t="s">
        <v>3425</v>
      </c>
      <c r="H164" s="170">
        <v>46.4</v>
      </c>
      <c r="I164" s="171"/>
      <c r="L164" s="167"/>
      <c r="M164" s="172"/>
      <c r="T164" s="173"/>
      <c r="AT164" s="168" t="s">
        <v>1665</v>
      </c>
      <c r="AU164" s="168" t="s">
        <v>89</v>
      </c>
      <c r="AV164" s="13" t="s">
        <v>89</v>
      </c>
      <c r="AW164" s="13" t="s">
        <v>36</v>
      </c>
      <c r="AX164" s="13" t="s">
        <v>80</v>
      </c>
      <c r="AY164" s="168" t="s">
        <v>248</v>
      </c>
    </row>
    <row r="165" spans="2:65" s="12" customFormat="1">
      <c r="B165" s="161"/>
      <c r="D165" s="143" t="s">
        <v>1665</v>
      </c>
      <c r="E165" s="162" t="s">
        <v>1</v>
      </c>
      <c r="F165" s="163" t="s">
        <v>3410</v>
      </c>
      <c r="H165" s="162" t="s">
        <v>1</v>
      </c>
      <c r="I165" s="164"/>
      <c r="L165" s="161"/>
      <c r="M165" s="165"/>
      <c r="T165" s="166"/>
      <c r="AT165" s="162" t="s">
        <v>1665</v>
      </c>
      <c r="AU165" s="162" t="s">
        <v>89</v>
      </c>
      <c r="AV165" s="12" t="s">
        <v>87</v>
      </c>
      <c r="AW165" s="12" t="s">
        <v>36</v>
      </c>
      <c r="AX165" s="12" t="s">
        <v>80</v>
      </c>
      <c r="AY165" s="162" t="s">
        <v>248</v>
      </c>
    </row>
    <row r="166" spans="2:65" s="12" customFormat="1">
      <c r="B166" s="161"/>
      <c r="D166" s="143" t="s">
        <v>1665</v>
      </c>
      <c r="E166" s="162" t="s">
        <v>1</v>
      </c>
      <c r="F166" s="163" t="s">
        <v>3424</v>
      </c>
      <c r="H166" s="162" t="s">
        <v>1</v>
      </c>
      <c r="I166" s="164"/>
      <c r="L166" s="161"/>
      <c r="M166" s="165"/>
      <c r="T166" s="166"/>
      <c r="AT166" s="162" t="s">
        <v>1665</v>
      </c>
      <c r="AU166" s="162" t="s">
        <v>89</v>
      </c>
      <c r="AV166" s="12" t="s">
        <v>87</v>
      </c>
      <c r="AW166" s="12" t="s">
        <v>36</v>
      </c>
      <c r="AX166" s="12" t="s">
        <v>80</v>
      </c>
      <c r="AY166" s="162" t="s">
        <v>248</v>
      </c>
    </row>
    <row r="167" spans="2:65" s="13" customFormat="1">
      <c r="B167" s="167"/>
      <c r="D167" s="143" t="s">
        <v>1665</v>
      </c>
      <c r="E167" s="168" t="s">
        <v>1</v>
      </c>
      <c r="F167" s="169" t="s">
        <v>3426</v>
      </c>
      <c r="H167" s="170">
        <v>45.152000000000001</v>
      </c>
      <c r="I167" s="171"/>
      <c r="L167" s="167"/>
      <c r="M167" s="172"/>
      <c r="T167" s="173"/>
      <c r="AT167" s="168" t="s">
        <v>1665</v>
      </c>
      <c r="AU167" s="168" t="s">
        <v>89</v>
      </c>
      <c r="AV167" s="13" t="s">
        <v>89</v>
      </c>
      <c r="AW167" s="13" t="s">
        <v>36</v>
      </c>
      <c r="AX167" s="13" t="s">
        <v>80</v>
      </c>
      <c r="AY167" s="168" t="s">
        <v>248</v>
      </c>
    </row>
    <row r="168" spans="2:65" s="14" customFormat="1">
      <c r="B168" s="174"/>
      <c r="D168" s="143" t="s">
        <v>1665</v>
      </c>
      <c r="E168" s="175" t="s">
        <v>1</v>
      </c>
      <c r="F168" s="176" t="s">
        <v>1668</v>
      </c>
      <c r="H168" s="177">
        <v>98.879000000000005</v>
      </c>
      <c r="I168" s="178"/>
      <c r="L168" s="174"/>
      <c r="M168" s="179"/>
      <c r="T168" s="180"/>
      <c r="AT168" s="175" t="s">
        <v>1665</v>
      </c>
      <c r="AU168" s="175" t="s">
        <v>89</v>
      </c>
      <c r="AV168" s="14" t="s">
        <v>264</v>
      </c>
      <c r="AW168" s="14" t="s">
        <v>36</v>
      </c>
      <c r="AX168" s="14" t="s">
        <v>87</v>
      </c>
      <c r="AY168" s="175" t="s">
        <v>248</v>
      </c>
    </row>
    <row r="169" spans="2:65" s="1" customFormat="1" ht="33" customHeight="1">
      <c r="B169" s="32"/>
      <c r="C169" s="130" t="s">
        <v>247</v>
      </c>
      <c r="D169" s="130" t="s">
        <v>249</v>
      </c>
      <c r="E169" s="131" t="s">
        <v>2418</v>
      </c>
      <c r="F169" s="132" t="s">
        <v>2419</v>
      </c>
      <c r="G169" s="133" t="s">
        <v>1662</v>
      </c>
      <c r="H169" s="134">
        <v>773.95899999999995</v>
      </c>
      <c r="I169" s="135"/>
      <c r="J169" s="136">
        <f>ROUND(I169*H169,2)</f>
        <v>0</v>
      </c>
      <c r="K169" s="132" t="s">
        <v>1663</v>
      </c>
      <c r="L169" s="32"/>
      <c r="M169" s="137" t="s">
        <v>1</v>
      </c>
      <c r="N169" s="138" t="s">
        <v>45</v>
      </c>
      <c r="P169" s="139">
        <f>O169*H169</f>
        <v>0</v>
      </c>
      <c r="Q169" s="139">
        <v>1.6199999999999999E-3</v>
      </c>
      <c r="R169" s="139">
        <f>Q169*H169</f>
        <v>1.2538135799999999</v>
      </c>
      <c r="S169" s="139">
        <v>0</v>
      </c>
      <c r="T169" s="140">
        <f>S169*H169</f>
        <v>0</v>
      </c>
      <c r="AR169" s="141" t="s">
        <v>264</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264</v>
      </c>
      <c r="BM169" s="141" t="s">
        <v>3427</v>
      </c>
    </row>
    <row r="170" spans="2:65" s="12" customFormat="1">
      <c r="B170" s="161"/>
      <c r="D170" s="143" t="s">
        <v>1665</v>
      </c>
      <c r="E170" s="162" t="s">
        <v>1</v>
      </c>
      <c r="F170" s="163" t="s">
        <v>3428</v>
      </c>
      <c r="H170" s="162" t="s">
        <v>1</v>
      </c>
      <c r="I170" s="164"/>
      <c r="L170" s="161"/>
      <c r="M170" s="165"/>
      <c r="T170" s="166"/>
      <c r="AT170" s="162" t="s">
        <v>1665</v>
      </c>
      <c r="AU170" s="162" t="s">
        <v>89</v>
      </c>
      <c r="AV170" s="12" t="s">
        <v>87</v>
      </c>
      <c r="AW170" s="12" t="s">
        <v>36</v>
      </c>
      <c r="AX170" s="12" t="s">
        <v>80</v>
      </c>
      <c r="AY170" s="162" t="s">
        <v>248</v>
      </c>
    </row>
    <row r="171" spans="2:65" s="13" customFormat="1">
      <c r="B171" s="167"/>
      <c r="D171" s="143" t="s">
        <v>1665</v>
      </c>
      <c r="E171" s="168" t="s">
        <v>1</v>
      </c>
      <c r="F171" s="169" t="s">
        <v>3429</v>
      </c>
      <c r="H171" s="170">
        <v>5.64</v>
      </c>
      <c r="I171" s="171"/>
      <c r="L171" s="167"/>
      <c r="M171" s="172"/>
      <c r="T171" s="173"/>
      <c r="AT171" s="168" t="s">
        <v>1665</v>
      </c>
      <c r="AU171" s="168" t="s">
        <v>89</v>
      </c>
      <c r="AV171" s="13" t="s">
        <v>89</v>
      </c>
      <c r="AW171" s="13" t="s">
        <v>36</v>
      </c>
      <c r="AX171" s="13" t="s">
        <v>80</v>
      </c>
      <c r="AY171" s="168" t="s">
        <v>248</v>
      </c>
    </row>
    <row r="172" spans="2:65" s="13" customFormat="1">
      <c r="B172" s="167"/>
      <c r="D172" s="143" t="s">
        <v>1665</v>
      </c>
      <c r="E172" s="168" t="s">
        <v>1</v>
      </c>
      <c r="F172" s="169" t="s">
        <v>3430</v>
      </c>
      <c r="H172" s="170">
        <v>20.6</v>
      </c>
      <c r="I172" s="171"/>
      <c r="L172" s="167"/>
      <c r="M172" s="172"/>
      <c r="T172" s="173"/>
      <c r="AT172" s="168" t="s">
        <v>1665</v>
      </c>
      <c r="AU172" s="168" t="s">
        <v>89</v>
      </c>
      <c r="AV172" s="13" t="s">
        <v>89</v>
      </c>
      <c r="AW172" s="13" t="s">
        <v>36</v>
      </c>
      <c r="AX172" s="13" t="s">
        <v>80</v>
      </c>
      <c r="AY172" s="168" t="s">
        <v>248</v>
      </c>
    </row>
    <row r="173" spans="2:65" s="13" customFormat="1">
      <c r="B173" s="167"/>
      <c r="D173" s="143" t="s">
        <v>1665</v>
      </c>
      <c r="E173" s="168" t="s">
        <v>1</v>
      </c>
      <c r="F173" s="169" t="s">
        <v>3431</v>
      </c>
      <c r="H173" s="170">
        <v>1.81</v>
      </c>
      <c r="I173" s="171"/>
      <c r="L173" s="167"/>
      <c r="M173" s="172"/>
      <c r="T173" s="173"/>
      <c r="AT173" s="168" t="s">
        <v>1665</v>
      </c>
      <c r="AU173" s="168" t="s">
        <v>89</v>
      </c>
      <c r="AV173" s="13" t="s">
        <v>89</v>
      </c>
      <c r="AW173" s="13" t="s">
        <v>36</v>
      </c>
      <c r="AX173" s="13" t="s">
        <v>80</v>
      </c>
      <c r="AY173" s="168" t="s">
        <v>248</v>
      </c>
    </row>
    <row r="174" spans="2:65" s="15" customFormat="1">
      <c r="B174" s="181"/>
      <c r="D174" s="143" t="s">
        <v>1665</v>
      </c>
      <c r="E174" s="182" t="s">
        <v>1</v>
      </c>
      <c r="F174" s="183" t="s">
        <v>1683</v>
      </c>
      <c r="H174" s="184">
        <v>28.05</v>
      </c>
      <c r="I174" s="185"/>
      <c r="L174" s="181"/>
      <c r="M174" s="186"/>
      <c r="T174" s="187"/>
      <c r="AT174" s="182" t="s">
        <v>1665</v>
      </c>
      <c r="AU174" s="182" t="s">
        <v>89</v>
      </c>
      <c r="AV174" s="15" t="s">
        <v>247</v>
      </c>
      <c r="AW174" s="15" t="s">
        <v>36</v>
      </c>
      <c r="AX174" s="15" t="s">
        <v>80</v>
      </c>
      <c r="AY174" s="182" t="s">
        <v>248</v>
      </c>
    </row>
    <row r="175" spans="2:65" s="12" customFormat="1">
      <c r="B175" s="161"/>
      <c r="D175" s="143" t="s">
        <v>1665</v>
      </c>
      <c r="E175" s="162" t="s">
        <v>1</v>
      </c>
      <c r="F175" s="163" t="s">
        <v>3432</v>
      </c>
      <c r="H175" s="162" t="s">
        <v>1</v>
      </c>
      <c r="I175" s="164"/>
      <c r="L175" s="161"/>
      <c r="M175" s="165"/>
      <c r="T175" s="166"/>
      <c r="AT175" s="162" t="s">
        <v>1665</v>
      </c>
      <c r="AU175" s="162" t="s">
        <v>89</v>
      </c>
      <c r="AV175" s="12" t="s">
        <v>87</v>
      </c>
      <c r="AW175" s="12" t="s">
        <v>36</v>
      </c>
      <c r="AX175" s="12" t="s">
        <v>80</v>
      </c>
      <c r="AY175" s="162" t="s">
        <v>248</v>
      </c>
    </row>
    <row r="176" spans="2:65" s="13" customFormat="1">
      <c r="B176" s="167"/>
      <c r="D176" s="143" t="s">
        <v>1665</v>
      </c>
      <c r="E176" s="168" t="s">
        <v>1</v>
      </c>
      <c r="F176" s="169" t="s">
        <v>3433</v>
      </c>
      <c r="H176" s="170">
        <v>88.97</v>
      </c>
      <c r="I176" s="171"/>
      <c r="L176" s="167"/>
      <c r="M176" s="172"/>
      <c r="T176" s="173"/>
      <c r="AT176" s="168" t="s">
        <v>1665</v>
      </c>
      <c r="AU176" s="168" t="s">
        <v>89</v>
      </c>
      <c r="AV176" s="13" t="s">
        <v>89</v>
      </c>
      <c r="AW176" s="13" t="s">
        <v>36</v>
      </c>
      <c r="AX176" s="13" t="s">
        <v>80</v>
      </c>
      <c r="AY176" s="168" t="s">
        <v>248</v>
      </c>
    </row>
    <row r="177" spans="2:65" s="13" customFormat="1" ht="22.5">
      <c r="B177" s="167"/>
      <c r="D177" s="143" t="s">
        <v>1665</v>
      </c>
      <c r="E177" s="168" t="s">
        <v>1</v>
      </c>
      <c r="F177" s="169" t="s">
        <v>3434</v>
      </c>
      <c r="H177" s="170">
        <v>145.1</v>
      </c>
      <c r="I177" s="171"/>
      <c r="L177" s="167"/>
      <c r="M177" s="172"/>
      <c r="T177" s="173"/>
      <c r="AT177" s="168" t="s">
        <v>1665</v>
      </c>
      <c r="AU177" s="168" t="s">
        <v>89</v>
      </c>
      <c r="AV177" s="13" t="s">
        <v>89</v>
      </c>
      <c r="AW177" s="13" t="s">
        <v>36</v>
      </c>
      <c r="AX177" s="13" t="s">
        <v>80</v>
      </c>
      <c r="AY177" s="168" t="s">
        <v>248</v>
      </c>
    </row>
    <row r="178" spans="2:65" s="13" customFormat="1">
      <c r="B178" s="167"/>
      <c r="D178" s="143" t="s">
        <v>1665</v>
      </c>
      <c r="E178" s="168" t="s">
        <v>1</v>
      </c>
      <c r="F178" s="169" t="s">
        <v>3435</v>
      </c>
      <c r="H178" s="170">
        <v>120.47499999999999</v>
      </c>
      <c r="I178" s="171"/>
      <c r="L178" s="167"/>
      <c r="M178" s="172"/>
      <c r="T178" s="173"/>
      <c r="AT178" s="168" t="s">
        <v>1665</v>
      </c>
      <c r="AU178" s="168" t="s">
        <v>89</v>
      </c>
      <c r="AV178" s="13" t="s">
        <v>89</v>
      </c>
      <c r="AW178" s="13" t="s">
        <v>36</v>
      </c>
      <c r="AX178" s="13" t="s">
        <v>80</v>
      </c>
      <c r="AY178" s="168" t="s">
        <v>248</v>
      </c>
    </row>
    <row r="179" spans="2:65" s="13" customFormat="1">
      <c r="B179" s="167"/>
      <c r="D179" s="143" t="s">
        <v>1665</v>
      </c>
      <c r="E179" s="168" t="s">
        <v>1</v>
      </c>
      <c r="F179" s="169" t="s">
        <v>3436</v>
      </c>
      <c r="H179" s="170">
        <v>26.984999999999999</v>
      </c>
      <c r="I179" s="171"/>
      <c r="L179" s="167"/>
      <c r="M179" s="172"/>
      <c r="T179" s="173"/>
      <c r="AT179" s="168" t="s">
        <v>1665</v>
      </c>
      <c r="AU179" s="168" t="s">
        <v>89</v>
      </c>
      <c r="AV179" s="13" t="s">
        <v>89</v>
      </c>
      <c r="AW179" s="13" t="s">
        <v>36</v>
      </c>
      <c r="AX179" s="13" t="s">
        <v>80</v>
      </c>
      <c r="AY179" s="168" t="s">
        <v>248</v>
      </c>
    </row>
    <row r="180" spans="2:65" s="13" customFormat="1">
      <c r="B180" s="167"/>
      <c r="D180" s="143" t="s">
        <v>1665</v>
      </c>
      <c r="E180" s="168" t="s">
        <v>1</v>
      </c>
      <c r="F180" s="169" t="s">
        <v>3437</v>
      </c>
      <c r="H180" s="170">
        <v>119.935</v>
      </c>
      <c r="I180" s="171"/>
      <c r="L180" s="167"/>
      <c r="M180" s="172"/>
      <c r="T180" s="173"/>
      <c r="AT180" s="168" t="s">
        <v>1665</v>
      </c>
      <c r="AU180" s="168" t="s">
        <v>89</v>
      </c>
      <c r="AV180" s="13" t="s">
        <v>89</v>
      </c>
      <c r="AW180" s="13" t="s">
        <v>36</v>
      </c>
      <c r="AX180" s="13" t="s">
        <v>80</v>
      </c>
      <c r="AY180" s="168" t="s">
        <v>248</v>
      </c>
    </row>
    <row r="181" spans="2:65" s="13" customFormat="1">
      <c r="B181" s="167"/>
      <c r="D181" s="143" t="s">
        <v>1665</v>
      </c>
      <c r="E181" s="168" t="s">
        <v>1</v>
      </c>
      <c r="F181" s="169" t="s">
        <v>3438</v>
      </c>
      <c r="H181" s="170">
        <v>89.59</v>
      </c>
      <c r="I181" s="171"/>
      <c r="L181" s="167"/>
      <c r="M181" s="172"/>
      <c r="T181" s="173"/>
      <c r="AT181" s="168" t="s">
        <v>1665</v>
      </c>
      <c r="AU181" s="168" t="s">
        <v>89</v>
      </c>
      <c r="AV181" s="13" t="s">
        <v>89</v>
      </c>
      <c r="AW181" s="13" t="s">
        <v>36</v>
      </c>
      <c r="AX181" s="13" t="s">
        <v>80</v>
      </c>
      <c r="AY181" s="168" t="s">
        <v>248</v>
      </c>
    </row>
    <row r="182" spans="2:65" s="13" customFormat="1">
      <c r="B182" s="167"/>
      <c r="D182" s="143" t="s">
        <v>1665</v>
      </c>
      <c r="E182" s="168" t="s">
        <v>1</v>
      </c>
      <c r="F182" s="169" t="s">
        <v>3439</v>
      </c>
      <c r="H182" s="170">
        <v>120.2</v>
      </c>
      <c r="I182" s="171"/>
      <c r="L182" s="167"/>
      <c r="M182" s="172"/>
      <c r="T182" s="173"/>
      <c r="AT182" s="168" t="s">
        <v>1665</v>
      </c>
      <c r="AU182" s="168" t="s">
        <v>89</v>
      </c>
      <c r="AV182" s="13" t="s">
        <v>89</v>
      </c>
      <c r="AW182" s="13" t="s">
        <v>36</v>
      </c>
      <c r="AX182" s="13" t="s">
        <v>80</v>
      </c>
      <c r="AY182" s="168" t="s">
        <v>248</v>
      </c>
    </row>
    <row r="183" spans="2:65" s="13" customFormat="1">
      <c r="B183" s="167"/>
      <c r="D183" s="143" t="s">
        <v>1665</v>
      </c>
      <c r="E183" s="168" t="s">
        <v>1</v>
      </c>
      <c r="F183" s="169" t="s">
        <v>3440</v>
      </c>
      <c r="H183" s="170">
        <v>26.984999999999999</v>
      </c>
      <c r="I183" s="171"/>
      <c r="L183" s="167"/>
      <c r="M183" s="172"/>
      <c r="T183" s="173"/>
      <c r="AT183" s="168" t="s">
        <v>1665</v>
      </c>
      <c r="AU183" s="168" t="s">
        <v>89</v>
      </c>
      <c r="AV183" s="13" t="s">
        <v>89</v>
      </c>
      <c r="AW183" s="13" t="s">
        <v>36</v>
      </c>
      <c r="AX183" s="13" t="s">
        <v>80</v>
      </c>
      <c r="AY183" s="168" t="s">
        <v>248</v>
      </c>
    </row>
    <row r="184" spans="2:65" s="13" customFormat="1">
      <c r="B184" s="167"/>
      <c r="D184" s="143" t="s">
        <v>1665</v>
      </c>
      <c r="E184" s="168" t="s">
        <v>1</v>
      </c>
      <c r="F184" s="169" t="s">
        <v>3441</v>
      </c>
      <c r="H184" s="170">
        <v>2.7189999999999999</v>
      </c>
      <c r="I184" s="171"/>
      <c r="L184" s="167"/>
      <c r="M184" s="172"/>
      <c r="T184" s="173"/>
      <c r="AT184" s="168" t="s">
        <v>1665</v>
      </c>
      <c r="AU184" s="168" t="s">
        <v>89</v>
      </c>
      <c r="AV184" s="13" t="s">
        <v>89</v>
      </c>
      <c r="AW184" s="13" t="s">
        <v>36</v>
      </c>
      <c r="AX184" s="13" t="s">
        <v>80</v>
      </c>
      <c r="AY184" s="168" t="s">
        <v>248</v>
      </c>
    </row>
    <row r="185" spans="2:65" s="13" customFormat="1">
      <c r="B185" s="167"/>
      <c r="D185" s="143" t="s">
        <v>1665</v>
      </c>
      <c r="E185" s="168" t="s">
        <v>1</v>
      </c>
      <c r="F185" s="169" t="s">
        <v>3442</v>
      </c>
      <c r="H185" s="170">
        <v>4.95</v>
      </c>
      <c r="I185" s="171"/>
      <c r="L185" s="167"/>
      <c r="M185" s="172"/>
      <c r="T185" s="173"/>
      <c r="AT185" s="168" t="s">
        <v>1665</v>
      </c>
      <c r="AU185" s="168" t="s">
        <v>89</v>
      </c>
      <c r="AV185" s="13" t="s">
        <v>89</v>
      </c>
      <c r="AW185" s="13" t="s">
        <v>36</v>
      </c>
      <c r="AX185" s="13" t="s">
        <v>80</v>
      </c>
      <c r="AY185" s="168" t="s">
        <v>248</v>
      </c>
    </row>
    <row r="186" spans="2:65" s="15" customFormat="1">
      <c r="B186" s="181"/>
      <c r="D186" s="143" t="s">
        <v>1665</v>
      </c>
      <c r="E186" s="182" t="s">
        <v>1</v>
      </c>
      <c r="F186" s="183" t="s">
        <v>1683</v>
      </c>
      <c r="H186" s="184">
        <v>745.90899999999999</v>
      </c>
      <c r="I186" s="185"/>
      <c r="L186" s="181"/>
      <c r="M186" s="186"/>
      <c r="T186" s="187"/>
      <c r="AT186" s="182" t="s">
        <v>1665</v>
      </c>
      <c r="AU186" s="182" t="s">
        <v>89</v>
      </c>
      <c r="AV186" s="15" t="s">
        <v>247</v>
      </c>
      <c r="AW186" s="15" t="s">
        <v>36</v>
      </c>
      <c r="AX186" s="15" t="s">
        <v>80</v>
      </c>
      <c r="AY186" s="182" t="s">
        <v>248</v>
      </c>
    </row>
    <row r="187" spans="2:65" s="14" customFormat="1">
      <c r="B187" s="174"/>
      <c r="D187" s="143" t="s">
        <v>1665</v>
      </c>
      <c r="E187" s="175" t="s">
        <v>1</v>
      </c>
      <c r="F187" s="176" t="s">
        <v>1668</v>
      </c>
      <c r="H187" s="177">
        <v>773.95899999999995</v>
      </c>
      <c r="I187" s="178"/>
      <c r="L187" s="174"/>
      <c r="M187" s="179"/>
      <c r="T187" s="180"/>
      <c r="AT187" s="175" t="s">
        <v>1665</v>
      </c>
      <c r="AU187" s="175" t="s">
        <v>89</v>
      </c>
      <c r="AV187" s="14" t="s">
        <v>264</v>
      </c>
      <c r="AW187" s="14" t="s">
        <v>36</v>
      </c>
      <c r="AX187" s="14" t="s">
        <v>87</v>
      </c>
      <c r="AY187" s="175" t="s">
        <v>248</v>
      </c>
    </row>
    <row r="188" spans="2:65" s="1" customFormat="1" ht="33" customHeight="1">
      <c r="B188" s="32"/>
      <c r="C188" s="130" t="s">
        <v>264</v>
      </c>
      <c r="D188" s="130" t="s">
        <v>249</v>
      </c>
      <c r="E188" s="131" t="s">
        <v>2425</v>
      </c>
      <c r="F188" s="132" t="s">
        <v>2426</v>
      </c>
      <c r="G188" s="133" t="s">
        <v>1662</v>
      </c>
      <c r="H188" s="134">
        <v>773.95899999999995</v>
      </c>
      <c r="I188" s="135"/>
      <c r="J188" s="136">
        <f>ROUND(I188*H188,2)</f>
        <v>0</v>
      </c>
      <c r="K188" s="132" t="s">
        <v>1663</v>
      </c>
      <c r="L188" s="32"/>
      <c r="M188" s="137" t="s">
        <v>1</v>
      </c>
      <c r="N188" s="138" t="s">
        <v>45</v>
      </c>
      <c r="P188" s="139">
        <f>O188*H188</f>
        <v>0</v>
      </c>
      <c r="Q188" s="139">
        <v>0</v>
      </c>
      <c r="R188" s="139">
        <f>Q188*H188</f>
        <v>0</v>
      </c>
      <c r="S188" s="139">
        <v>0</v>
      </c>
      <c r="T188" s="140">
        <f>S188*H188</f>
        <v>0</v>
      </c>
      <c r="AR188" s="141" t="s">
        <v>264</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264</v>
      </c>
      <c r="BM188" s="141" t="s">
        <v>3443</v>
      </c>
    </row>
    <row r="189" spans="2:65" s="12" customFormat="1">
      <c r="B189" s="161"/>
      <c r="D189" s="143" t="s">
        <v>1665</v>
      </c>
      <c r="E189" s="162" t="s">
        <v>1</v>
      </c>
      <c r="F189" s="163" t="s">
        <v>3428</v>
      </c>
      <c r="H189" s="162" t="s">
        <v>1</v>
      </c>
      <c r="I189" s="164"/>
      <c r="L189" s="161"/>
      <c r="M189" s="165"/>
      <c r="T189" s="166"/>
      <c r="AT189" s="162" t="s">
        <v>1665</v>
      </c>
      <c r="AU189" s="162" t="s">
        <v>89</v>
      </c>
      <c r="AV189" s="12" t="s">
        <v>87</v>
      </c>
      <c r="AW189" s="12" t="s">
        <v>36</v>
      </c>
      <c r="AX189" s="12" t="s">
        <v>80</v>
      </c>
      <c r="AY189" s="162" t="s">
        <v>248</v>
      </c>
    </row>
    <row r="190" spans="2:65" s="13" customFormat="1">
      <c r="B190" s="167"/>
      <c r="D190" s="143" t="s">
        <v>1665</v>
      </c>
      <c r="E190" s="168" t="s">
        <v>1</v>
      </c>
      <c r="F190" s="169" t="s">
        <v>3429</v>
      </c>
      <c r="H190" s="170">
        <v>5.64</v>
      </c>
      <c r="I190" s="171"/>
      <c r="L190" s="167"/>
      <c r="M190" s="172"/>
      <c r="T190" s="173"/>
      <c r="AT190" s="168" t="s">
        <v>1665</v>
      </c>
      <c r="AU190" s="168" t="s">
        <v>89</v>
      </c>
      <c r="AV190" s="13" t="s">
        <v>89</v>
      </c>
      <c r="AW190" s="13" t="s">
        <v>36</v>
      </c>
      <c r="AX190" s="13" t="s">
        <v>80</v>
      </c>
      <c r="AY190" s="168" t="s">
        <v>248</v>
      </c>
    </row>
    <row r="191" spans="2:65" s="13" customFormat="1">
      <c r="B191" s="167"/>
      <c r="D191" s="143" t="s">
        <v>1665</v>
      </c>
      <c r="E191" s="168" t="s">
        <v>1</v>
      </c>
      <c r="F191" s="169" t="s">
        <v>3430</v>
      </c>
      <c r="H191" s="170">
        <v>20.6</v>
      </c>
      <c r="I191" s="171"/>
      <c r="L191" s="167"/>
      <c r="M191" s="172"/>
      <c r="T191" s="173"/>
      <c r="AT191" s="168" t="s">
        <v>1665</v>
      </c>
      <c r="AU191" s="168" t="s">
        <v>89</v>
      </c>
      <c r="AV191" s="13" t="s">
        <v>89</v>
      </c>
      <c r="AW191" s="13" t="s">
        <v>36</v>
      </c>
      <c r="AX191" s="13" t="s">
        <v>80</v>
      </c>
      <c r="AY191" s="168" t="s">
        <v>248</v>
      </c>
    </row>
    <row r="192" spans="2:65" s="13" customFormat="1">
      <c r="B192" s="167"/>
      <c r="D192" s="143" t="s">
        <v>1665</v>
      </c>
      <c r="E192" s="168" t="s">
        <v>1</v>
      </c>
      <c r="F192" s="169" t="s">
        <v>3431</v>
      </c>
      <c r="H192" s="170">
        <v>1.81</v>
      </c>
      <c r="I192" s="171"/>
      <c r="L192" s="167"/>
      <c r="M192" s="172"/>
      <c r="T192" s="173"/>
      <c r="AT192" s="168" t="s">
        <v>1665</v>
      </c>
      <c r="AU192" s="168" t="s">
        <v>89</v>
      </c>
      <c r="AV192" s="13" t="s">
        <v>89</v>
      </c>
      <c r="AW192" s="13" t="s">
        <v>36</v>
      </c>
      <c r="AX192" s="13" t="s">
        <v>80</v>
      </c>
      <c r="AY192" s="168" t="s">
        <v>248</v>
      </c>
    </row>
    <row r="193" spans="2:65" s="15" customFormat="1">
      <c r="B193" s="181"/>
      <c r="D193" s="143" t="s">
        <v>1665</v>
      </c>
      <c r="E193" s="182" t="s">
        <v>1</v>
      </c>
      <c r="F193" s="183" t="s">
        <v>1683</v>
      </c>
      <c r="H193" s="184">
        <v>28.05</v>
      </c>
      <c r="I193" s="185"/>
      <c r="L193" s="181"/>
      <c r="M193" s="186"/>
      <c r="T193" s="187"/>
      <c r="AT193" s="182" t="s">
        <v>1665</v>
      </c>
      <c r="AU193" s="182" t="s">
        <v>89</v>
      </c>
      <c r="AV193" s="15" t="s">
        <v>247</v>
      </c>
      <c r="AW193" s="15" t="s">
        <v>36</v>
      </c>
      <c r="AX193" s="15" t="s">
        <v>80</v>
      </c>
      <c r="AY193" s="182" t="s">
        <v>248</v>
      </c>
    </row>
    <row r="194" spans="2:65" s="12" customFormat="1">
      <c r="B194" s="161"/>
      <c r="D194" s="143" t="s">
        <v>1665</v>
      </c>
      <c r="E194" s="162" t="s">
        <v>1</v>
      </c>
      <c r="F194" s="163" t="s">
        <v>3432</v>
      </c>
      <c r="H194" s="162" t="s">
        <v>1</v>
      </c>
      <c r="I194" s="164"/>
      <c r="L194" s="161"/>
      <c r="M194" s="165"/>
      <c r="T194" s="166"/>
      <c r="AT194" s="162" t="s">
        <v>1665</v>
      </c>
      <c r="AU194" s="162" t="s">
        <v>89</v>
      </c>
      <c r="AV194" s="12" t="s">
        <v>87</v>
      </c>
      <c r="AW194" s="12" t="s">
        <v>36</v>
      </c>
      <c r="AX194" s="12" t="s">
        <v>80</v>
      </c>
      <c r="AY194" s="162" t="s">
        <v>248</v>
      </c>
    </row>
    <row r="195" spans="2:65" s="13" customFormat="1">
      <c r="B195" s="167"/>
      <c r="D195" s="143" t="s">
        <v>1665</v>
      </c>
      <c r="E195" s="168" t="s">
        <v>1</v>
      </c>
      <c r="F195" s="169" t="s">
        <v>3433</v>
      </c>
      <c r="H195" s="170">
        <v>88.97</v>
      </c>
      <c r="I195" s="171"/>
      <c r="L195" s="167"/>
      <c r="M195" s="172"/>
      <c r="T195" s="173"/>
      <c r="AT195" s="168" t="s">
        <v>1665</v>
      </c>
      <c r="AU195" s="168" t="s">
        <v>89</v>
      </c>
      <c r="AV195" s="13" t="s">
        <v>89</v>
      </c>
      <c r="AW195" s="13" t="s">
        <v>36</v>
      </c>
      <c r="AX195" s="13" t="s">
        <v>80</v>
      </c>
      <c r="AY195" s="168" t="s">
        <v>248</v>
      </c>
    </row>
    <row r="196" spans="2:65" s="13" customFormat="1" ht="22.5">
      <c r="B196" s="167"/>
      <c r="D196" s="143" t="s">
        <v>1665</v>
      </c>
      <c r="E196" s="168" t="s">
        <v>1</v>
      </c>
      <c r="F196" s="169" t="s">
        <v>3434</v>
      </c>
      <c r="H196" s="170">
        <v>145.1</v>
      </c>
      <c r="I196" s="171"/>
      <c r="L196" s="167"/>
      <c r="M196" s="172"/>
      <c r="T196" s="173"/>
      <c r="AT196" s="168" t="s">
        <v>1665</v>
      </c>
      <c r="AU196" s="168" t="s">
        <v>89</v>
      </c>
      <c r="AV196" s="13" t="s">
        <v>89</v>
      </c>
      <c r="AW196" s="13" t="s">
        <v>36</v>
      </c>
      <c r="AX196" s="13" t="s">
        <v>80</v>
      </c>
      <c r="AY196" s="168" t="s">
        <v>248</v>
      </c>
    </row>
    <row r="197" spans="2:65" s="13" customFormat="1">
      <c r="B197" s="167"/>
      <c r="D197" s="143" t="s">
        <v>1665</v>
      </c>
      <c r="E197" s="168" t="s">
        <v>1</v>
      </c>
      <c r="F197" s="169" t="s">
        <v>3435</v>
      </c>
      <c r="H197" s="170">
        <v>120.47499999999999</v>
      </c>
      <c r="I197" s="171"/>
      <c r="L197" s="167"/>
      <c r="M197" s="172"/>
      <c r="T197" s="173"/>
      <c r="AT197" s="168" t="s">
        <v>1665</v>
      </c>
      <c r="AU197" s="168" t="s">
        <v>89</v>
      </c>
      <c r="AV197" s="13" t="s">
        <v>89</v>
      </c>
      <c r="AW197" s="13" t="s">
        <v>36</v>
      </c>
      <c r="AX197" s="13" t="s">
        <v>80</v>
      </c>
      <c r="AY197" s="168" t="s">
        <v>248</v>
      </c>
    </row>
    <row r="198" spans="2:65" s="13" customFormat="1">
      <c r="B198" s="167"/>
      <c r="D198" s="143" t="s">
        <v>1665</v>
      </c>
      <c r="E198" s="168" t="s">
        <v>1</v>
      </c>
      <c r="F198" s="169" t="s">
        <v>3436</v>
      </c>
      <c r="H198" s="170">
        <v>26.984999999999999</v>
      </c>
      <c r="I198" s="171"/>
      <c r="L198" s="167"/>
      <c r="M198" s="172"/>
      <c r="T198" s="173"/>
      <c r="AT198" s="168" t="s">
        <v>1665</v>
      </c>
      <c r="AU198" s="168" t="s">
        <v>89</v>
      </c>
      <c r="AV198" s="13" t="s">
        <v>89</v>
      </c>
      <c r="AW198" s="13" t="s">
        <v>36</v>
      </c>
      <c r="AX198" s="13" t="s">
        <v>80</v>
      </c>
      <c r="AY198" s="168" t="s">
        <v>248</v>
      </c>
    </row>
    <row r="199" spans="2:65" s="13" customFormat="1">
      <c r="B199" s="167"/>
      <c r="D199" s="143" t="s">
        <v>1665</v>
      </c>
      <c r="E199" s="168" t="s">
        <v>1</v>
      </c>
      <c r="F199" s="169" t="s">
        <v>3437</v>
      </c>
      <c r="H199" s="170">
        <v>119.935</v>
      </c>
      <c r="I199" s="171"/>
      <c r="L199" s="167"/>
      <c r="M199" s="172"/>
      <c r="T199" s="173"/>
      <c r="AT199" s="168" t="s">
        <v>1665</v>
      </c>
      <c r="AU199" s="168" t="s">
        <v>89</v>
      </c>
      <c r="AV199" s="13" t="s">
        <v>89</v>
      </c>
      <c r="AW199" s="13" t="s">
        <v>36</v>
      </c>
      <c r="AX199" s="13" t="s">
        <v>80</v>
      </c>
      <c r="AY199" s="168" t="s">
        <v>248</v>
      </c>
    </row>
    <row r="200" spans="2:65" s="13" customFormat="1">
      <c r="B200" s="167"/>
      <c r="D200" s="143" t="s">
        <v>1665</v>
      </c>
      <c r="E200" s="168" t="s">
        <v>1</v>
      </c>
      <c r="F200" s="169" t="s">
        <v>3438</v>
      </c>
      <c r="H200" s="170">
        <v>89.59</v>
      </c>
      <c r="I200" s="171"/>
      <c r="L200" s="167"/>
      <c r="M200" s="172"/>
      <c r="T200" s="173"/>
      <c r="AT200" s="168" t="s">
        <v>1665</v>
      </c>
      <c r="AU200" s="168" t="s">
        <v>89</v>
      </c>
      <c r="AV200" s="13" t="s">
        <v>89</v>
      </c>
      <c r="AW200" s="13" t="s">
        <v>36</v>
      </c>
      <c r="AX200" s="13" t="s">
        <v>80</v>
      </c>
      <c r="AY200" s="168" t="s">
        <v>248</v>
      </c>
    </row>
    <row r="201" spans="2:65" s="13" customFormat="1">
      <c r="B201" s="167"/>
      <c r="D201" s="143" t="s">
        <v>1665</v>
      </c>
      <c r="E201" s="168" t="s">
        <v>1</v>
      </c>
      <c r="F201" s="169" t="s">
        <v>3439</v>
      </c>
      <c r="H201" s="170">
        <v>120.2</v>
      </c>
      <c r="I201" s="171"/>
      <c r="L201" s="167"/>
      <c r="M201" s="172"/>
      <c r="T201" s="173"/>
      <c r="AT201" s="168" t="s">
        <v>1665</v>
      </c>
      <c r="AU201" s="168" t="s">
        <v>89</v>
      </c>
      <c r="AV201" s="13" t="s">
        <v>89</v>
      </c>
      <c r="AW201" s="13" t="s">
        <v>36</v>
      </c>
      <c r="AX201" s="13" t="s">
        <v>80</v>
      </c>
      <c r="AY201" s="168" t="s">
        <v>248</v>
      </c>
    </row>
    <row r="202" spans="2:65" s="13" customFormat="1">
      <c r="B202" s="167"/>
      <c r="D202" s="143" t="s">
        <v>1665</v>
      </c>
      <c r="E202" s="168" t="s">
        <v>1</v>
      </c>
      <c r="F202" s="169" t="s">
        <v>3440</v>
      </c>
      <c r="H202" s="170">
        <v>26.984999999999999</v>
      </c>
      <c r="I202" s="171"/>
      <c r="L202" s="167"/>
      <c r="M202" s="172"/>
      <c r="T202" s="173"/>
      <c r="AT202" s="168" t="s">
        <v>1665</v>
      </c>
      <c r="AU202" s="168" t="s">
        <v>89</v>
      </c>
      <c r="AV202" s="13" t="s">
        <v>89</v>
      </c>
      <c r="AW202" s="13" t="s">
        <v>36</v>
      </c>
      <c r="AX202" s="13" t="s">
        <v>80</v>
      </c>
      <c r="AY202" s="168" t="s">
        <v>248</v>
      </c>
    </row>
    <row r="203" spans="2:65" s="13" customFormat="1">
      <c r="B203" s="167"/>
      <c r="D203" s="143" t="s">
        <v>1665</v>
      </c>
      <c r="E203" s="168" t="s">
        <v>1</v>
      </c>
      <c r="F203" s="169" t="s">
        <v>3441</v>
      </c>
      <c r="H203" s="170">
        <v>2.7189999999999999</v>
      </c>
      <c r="I203" s="171"/>
      <c r="L203" s="167"/>
      <c r="M203" s="172"/>
      <c r="T203" s="173"/>
      <c r="AT203" s="168" t="s">
        <v>1665</v>
      </c>
      <c r="AU203" s="168" t="s">
        <v>89</v>
      </c>
      <c r="AV203" s="13" t="s">
        <v>89</v>
      </c>
      <c r="AW203" s="13" t="s">
        <v>36</v>
      </c>
      <c r="AX203" s="13" t="s">
        <v>80</v>
      </c>
      <c r="AY203" s="168" t="s">
        <v>248</v>
      </c>
    </row>
    <row r="204" spans="2:65" s="13" customFormat="1">
      <c r="B204" s="167"/>
      <c r="D204" s="143" t="s">
        <v>1665</v>
      </c>
      <c r="E204" s="168" t="s">
        <v>1</v>
      </c>
      <c r="F204" s="169" t="s">
        <v>3442</v>
      </c>
      <c r="H204" s="170">
        <v>4.95</v>
      </c>
      <c r="I204" s="171"/>
      <c r="L204" s="167"/>
      <c r="M204" s="172"/>
      <c r="T204" s="173"/>
      <c r="AT204" s="168" t="s">
        <v>1665</v>
      </c>
      <c r="AU204" s="168" t="s">
        <v>89</v>
      </c>
      <c r="AV204" s="13" t="s">
        <v>89</v>
      </c>
      <c r="AW204" s="13" t="s">
        <v>36</v>
      </c>
      <c r="AX204" s="13" t="s">
        <v>80</v>
      </c>
      <c r="AY204" s="168" t="s">
        <v>248</v>
      </c>
    </row>
    <row r="205" spans="2:65" s="15" customFormat="1">
      <c r="B205" s="181"/>
      <c r="D205" s="143" t="s">
        <v>1665</v>
      </c>
      <c r="E205" s="182" t="s">
        <v>1</v>
      </c>
      <c r="F205" s="183" t="s">
        <v>1683</v>
      </c>
      <c r="H205" s="184">
        <v>745.90899999999999</v>
      </c>
      <c r="I205" s="185"/>
      <c r="L205" s="181"/>
      <c r="M205" s="186"/>
      <c r="T205" s="187"/>
      <c r="AT205" s="182" t="s">
        <v>1665</v>
      </c>
      <c r="AU205" s="182" t="s">
        <v>89</v>
      </c>
      <c r="AV205" s="15" t="s">
        <v>247</v>
      </c>
      <c r="AW205" s="15" t="s">
        <v>36</v>
      </c>
      <c r="AX205" s="15" t="s">
        <v>80</v>
      </c>
      <c r="AY205" s="182" t="s">
        <v>248</v>
      </c>
    </row>
    <row r="206" spans="2:65" s="14" customFormat="1">
      <c r="B206" s="174"/>
      <c r="D206" s="143" t="s">
        <v>1665</v>
      </c>
      <c r="E206" s="175" t="s">
        <v>1</v>
      </c>
      <c r="F206" s="176" t="s">
        <v>1668</v>
      </c>
      <c r="H206" s="177">
        <v>773.95899999999995</v>
      </c>
      <c r="I206" s="178"/>
      <c r="L206" s="174"/>
      <c r="M206" s="179"/>
      <c r="T206" s="180"/>
      <c r="AT206" s="175" t="s">
        <v>1665</v>
      </c>
      <c r="AU206" s="175" t="s">
        <v>89</v>
      </c>
      <c r="AV206" s="14" t="s">
        <v>264</v>
      </c>
      <c r="AW206" s="14" t="s">
        <v>36</v>
      </c>
      <c r="AX206" s="14" t="s">
        <v>87</v>
      </c>
      <c r="AY206" s="175" t="s">
        <v>248</v>
      </c>
    </row>
    <row r="207" spans="2:65" s="1" customFormat="1" ht="24.2" customHeight="1">
      <c r="B207" s="32"/>
      <c r="C207" s="130" t="s">
        <v>269</v>
      </c>
      <c r="D207" s="130" t="s">
        <v>249</v>
      </c>
      <c r="E207" s="131" t="s">
        <v>2428</v>
      </c>
      <c r="F207" s="132" t="s">
        <v>2429</v>
      </c>
      <c r="G207" s="133" t="s">
        <v>1662</v>
      </c>
      <c r="H207" s="134">
        <v>140.50899999999999</v>
      </c>
      <c r="I207" s="135"/>
      <c r="J207" s="136">
        <f>ROUND(I207*H207,2)</f>
        <v>0</v>
      </c>
      <c r="K207" s="132" t="s">
        <v>1663</v>
      </c>
      <c r="L207" s="32"/>
      <c r="M207" s="137" t="s">
        <v>1</v>
      </c>
      <c r="N207" s="138" t="s">
        <v>45</v>
      </c>
      <c r="P207" s="139">
        <f>O207*H207</f>
        <v>0</v>
      </c>
      <c r="Q207" s="139">
        <v>2.5000000000000001E-3</v>
      </c>
      <c r="R207" s="139">
        <f>Q207*H207</f>
        <v>0.35127249999999999</v>
      </c>
      <c r="S207" s="139">
        <v>0</v>
      </c>
      <c r="T207" s="140">
        <f>S207*H207</f>
        <v>0</v>
      </c>
      <c r="AR207" s="141" t="s">
        <v>264</v>
      </c>
      <c r="AT207" s="141" t="s">
        <v>249</v>
      </c>
      <c r="AU207" s="141" t="s">
        <v>89</v>
      </c>
      <c r="AY207" s="17" t="s">
        <v>248</v>
      </c>
      <c r="BE207" s="142">
        <f>IF(N207="základní",J207,0)</f>
        <v>0</v>
      </c>
      <c r="BF207" s="142">
        <f>IF(N207="snížená",J207,0)</f>
        <v>0</v>
      </c>
      <c r="BG207" s="142">
        <f>IF(N207="zákl. přenesená",J207,0)</f>
        <v>0</v>
      </c>
      <c r="BH207" s="142">
        <f>IF(N207="sníž. přenesená",J207,0)</f>
        <v>0</v>
      </c>
      <c r="BI207" s="142">
        <f>IF(N207="nulová",J207,0)</f>
        <v>0</v>
      </c>
      <c r="BJ207" s="17" t="s">
        <v>87</v>
      </c>
      <c r="BK207" s="142">
        <f>ROUND(I207*H207,2)</f>
        <v>0</v>
      </c>
      <c r="BL207" s="17" t="s">
        <v>264</v>
      </c>
      <c r="BM207" s="141" t="s">
        <v>3444</v>
      </c>
    </row>
    <row r="208" spans="2:65" s="1" customFormat="1" ht="29.25">
      <c r="B208" s="32"/>
      <c r="D208" s="143" t="s">
        <v>255</v>
      </c>
      <c r="F208" s="144" t="s">
        <v>2431</v>
      </c>
      <c r="I208" s="145"/>
      <c r="L208" s="32"/>
      <c r="M208" s="146"/>
      <c r="T208" s="56"/>
      <c r="AT208" s="17" t="s">
        <v>255</v>
      </c>
      <c r="AU208" s="17" t="s">
        <v>89</v>
      </c>
    </row>
    <row r="209" spans="2:65" s="13" customFormat="1" ht="22.5">
      <c r="B209" s="167"/>
      <c r="D209" s="143" t="s">
        <v>1665</v>
      </c>
      <c r="E209" s="168" t="s">
        <v>1</v>
      </c>
      <c r="F209" s="169" t="s">
        <v>3445</v>
      </c>
      <c r="H209" s="170">
        <v>79.05</v>
      </c>
      <c r="I209" s="171"/>
      <c r="L209" s="167"/>
      <c r="M209" s="172"/>
      <c r="T209" s="173"/>
      <c r="AT209" s="168" t="s">
        <v>1665</v>
      </c>
      <c r="AU209" s="168" t="s">
        <v>89</v>
      </c>
      <c r="AV209" s="13" t="s">
        <v>89</v>
      </c>
      <c r="AW209" s="13" t="s">
        <v>36</v>
      </c>
      <c r="AX209" s="13" t="s">
        <v>80</v>
      </c>
      <c r="AY209" s="168" t="s">
        <v>248</v>
      </c>
    </row>
    <row r="210" spans="2:65" s="13" customFormat="1">
      <c r="B210" s="167"/>
      <c r="D210" s="143" t="s">
        <v>1665</v>
      </c>
      <c r="E210" s="168" t="s">
        <v>1</v>
      </c>
      <c r="F210" s="169" t="s">
        <v>3446</v>
      </c>
      <c r="H210" s="170">
        <v>60.1</v>
      </c>
      <c r="I210" s="171"/>
      <c r="L210" s="167"/>
      <c r="M210" s="172"/>
      <c r="T210" s="173"/>
      <c r="AT210" s="168" t="s">
        <v>1665</v>
      </c>
      <c r="AU210" s="168" t="s">
        <v>89</v>
      </c>
      <c r="AV210" s="13" t="s">
        <v>89</v>
      </c>
      <c r="AW210" s="13" t="s">
        <v>36</v>
      </c>
      <c r="AX210" s="13" t="s">
        <v>80</v>
      </c>
      <c r="AY210" s="168" t="s">
        <v>248</v>
      </c>
    </row>
    <row r="211" spans="2:65" s="13" customFormat="1">
      <c r="B211" s="167"/>
      <c r="D211" s="143" t="s">
        <v>1665</v>
      </c>
      <c r="E211" s="168" t="s">
        <v>1</v>
      </c>
      <c r="F211" s="169" t="s">
        <v>3447</v>
      </c>
      <c r="H211" s="170">
        <v>1.359</v>
      </c>
      <c r="I211" s="171"/>
      <c r="L211" s="167"/>
      <c r="M211" s="172"/>
      <c r="T211" s="173"/>
      <c r="AT211" s="168" t="s">
        <v>1665</v>
      </c>
      <c r="AU211" s="168" t="s">
        <v>89</v>
      </c>
      <c r="AV211" s="13" t="s">
        <v>89</v>
      </c>
      <c r="AW211" s="13" t="s">
        <v>36</v>
      </c>
      <c r="AX211" s="13" t="s">
        <v>80</v>
      </c>
      <c r="AY211" s="168" t="s">
        <v>248</v>
      </c>
    </row>
    <row r="212" spans="2:65" s="14" customFormat="1">
      <c r="B212" s="174"/>
      <c r="D212" s="143" t="s">
        <v>1665</v>
      </c>
      <c r="E212" s="175" t="s">
        <v>1</v>
      </c>
      <c r="F212" s="176" t="s">
        <v>1668</v>
      </c>
      <c r="H212" s="177">
        <v>140.50899999999999</v>
      </c>
      <c r="I212" s="178"/>
      <c r="L212" s="174"/>
      <c r="M212" s="179"/>
      <c r="T212" s="180"/>
      <c r="AT212" s="175" t="s">
        <v>1665</v>
      </c>
      <c r="AU212" s="175" t="s">
        <v>89</v>
      </c>
      <c r="AV212" s="14" t="s">
        <v>264</v>
      </c>
      <c r="AW212" s="14" t="s">
        <v>36</v>
      </c>
      <c r="AX212" s="14" t="s">
        <v>87</v>
      </c>
      <c r="AY212" s="175" t="s">
        <v>248</v>
      </c>
    </row>
    <row r="213" spans="2:65" s="1" customFormat="1" ht="24.2" customHeight="1">
      <c r="B213" s="32"/>
      <c r="C213" s="130" t="s">
        <v>274</v>
      </c>
      <c r="D213" s="130" t="s">
        <v>249</v>
      </c>
      <c r="E213" s="131" t="s">
        <v>2432</v>
      </c>
      <c r="F213" s="132" t="s">
        <v>2433</v>
      </c>
      <c r="G213" s="133" t="s">
        <v>1263</v>
      </c>
      <c r="H213" s="134">
        <v>9.5760000000000005</v>
      </c>
      <c r="I213" s="135"/>
      <c r="J213" s="136">
        <f>ROUND(I213*H213,2)</f>
        <v>0</v>
      </c>
      <c r="K213" s="132" t="s">
        <v>1663</v>
      </c>
      <c r="L213" s="32"/>
      <c r="M213" s="137" t="s">
        <v>1</v>
      </c>
      <c r="N213" s="138" t="s">
        <v>45</v>
      </c>
      <c r="P213" s="139">
        <f>O213*H213</f>
        <v>0</v>
      </c>
      <c r="Q213" s="139">
        <v>1.10907</v>
      </c>
      <c r="R213" s="139">
        <f>Q213*H213</f>
        <v>10.62045432</v>
      </c>
      <c r="S213" s="139">
        <v>0</v>
      </c>
      <c r="T213" s="140">
        <f>S213*H213</f>
        <v>0</v>
      </c>
      <c r="AR213" s="141" t="s">
        <v>264</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264</v>
      </c>
      <c r="BM213" s="141" t="s">
        <v>3448</v>
      </c>
    </row>
    <row r="214" spans="2:65" s="12" customFormat="1">
      <c r="B214" s="161"/>
      <c r="D214" s="143" t="s">
        <v>1665</v>
      </c>
      <c r="E214" s="162" t="s">
        <v>1</v>
      </c>
      <c r="F214" s="163" t="s">
        <v>2435</v>
      </c>
      <c r="H214" s="162" t="s">
        <v>1</v>
      </c>
      <c r="I214" s="164"/>
      <c r="L214" s="161"/>
      <c r="M214" s="165"/>
      <c r="T214" s="166"/>
      <c r="AT214" s="162" t="s">
        <v>1665</v>
      </c>
      <c r="AU214" s="162" t="s">
        <v>89</v>
      </c>
      <c r="AV214" s="12" t="s">
        <v>87</v>
      </c>
      <c r="AW214" s="12" t="s">
        <v>36</v>
      </c>
      <c r="AX214" s="12" t="s">
        <v>80</v>
      </c>
      <c r="AY214" s="162" t="s">
        <v>248</v>
      </c>
    </row>
    <row r="215" spans="2:65" s="13" customFormat="1">
      <c r="B215" s="167"/>
      <c r="D215" s="143" t="s">
        <v>1665</v>
      </c>
      <c r="E215" s="168" t="s">
        <v>1</v>
      </c>
      <c r="F215" s="169" t="s">
        <v>3449</v>
      </c>
      <c r="H215" s="170">
        <v>0.318</v>
      </c>
      <c r="I215" s="171"/>
      <c r="L215" s="167"/>
      <c r="M215" s="172"/>
      <c r="T215" s="173"/>
      <c r="AT215" s="168" t="s">
        <v>1665</v>
      </c>
      <c r="AU215" s="168" t="s">
        <v>89</v>
      </c>
      <c r="AV215" s="13" t="s">
        <v>89</v>
      </c>
      <c r="AW215" s="13" t="s">
        <v>36</v>
      </c>
      <c r="AX215" s="13" t="s">
        <v>80</v>
      </c>
      <c r="AY215" s="168" t="s">
        <v>248</v>
      </c>
    </row>
    <row r="216" spans="2:65" s="13" customFormat="1">
      <c r="B216" s="167"/>
      <c r="D216" s="143" t="s">
        <v>1665</v>
      </c>
      <c r="E216" s="168" t="s">
        <v>1</v>
      </c>
      <c r="F216" s="169" t="s">
        <v>3450</v>
      </c>
      <c r="H216" s="170">
        <v>0.38900000000000001</v>
      </c>
      <c r="I216" s="171"/>
      <c r="L216" s="167"/>
      <c r="M216" s="172"/>
      <c r="T216" s="173"/>
      <c r="AT216" s="168" t="s">
        <v>1665</v>
      </c>
      <c r="AU216" s="168" t="s">
        <v>89</v>
      </c>
      <c r="AV216" s="13" t="s">
        <v>89</v>
      </c>
      <c r="AW216" s="13" t="s">
        <v>36</v>
      </c>
      <c r="AX216" s="13" t="s">
        <v>80</v>
      </c>
      <c r="AY216" s="168" t="s">
        <v>248</v>
      </c>
    </row>
    <row r="217" spans="2:65" s="13" customFormat="1">
      <c r="B217" s="167"/>
      <c r="D217" s="143" t="s">
        <v>1665</v>
      </c>
      <c r="E217" s="168" t="s">
        <v>1</v>
      </c>
      <c r="F217" s="169" t="s">
        <v>3451</v>
      </c>
      <c r="H217" s="170">
        <v>1.2999999999999999E-2</v>
      </c>
      <c r="I217" s="171"/>
      <c r="L217" s="167"/>
      <c r="M217" s="172"/>
      <c r="T217" s="173"/>
      <c r="AT217" s="168" t="s">
        <v>1665</v>
      </c>
      <c r="AU217" s="168" t="s">
        <v>89</v>
      </c>
      <c r="AV217" s="13" t="s">
        <v>89</v>
      </c>
      <c r="AW217" s="13" t="s">
        <v>36</v>
      </c>
      <c r="AX217" s="13" t="s">
        <v>80</v>
      </c>
      <c r="AY217" s="168" t="s">
        <v>248</v>
      </c>
    </row>
    <row r="218" spans="2:65" s="13" customFormat="1">
      <c r="B218" s="167"/>
      <c r="D218" s="143" t="s">
        <v>1665</v>
      </c>
      <c r="E218" s="168" t="s">
        <v>1</v>
      </c>
      <c r="F218" s="169" t="s">
        <v>3452</v>
      </c>
      <c r="H218" s="170">
        <v>4.0919999999999996</v>
      </c>
      <c r="I218" s="171"/>
      <c r="L218" s="167"/>
      <c r="M218" s="172"/>
      <c r="T218" s="173"/>
      <c r="AT218" s="168" t="s">
        <v>1665</v>
      </c>
      <c r="AU218" s="168" t="s">
        <v>89</v>
      </c>
      <c r="AV218" s="13" t="s">
        <v>89</v>
      </c>
      <c r="AW218" s="13" t="s">
        <v>36</v>
      </c>
      <c r="AX218" s="13" t="s">
        <v>80</v>
      </c>
      <c r="AY218" s="168" t="s">
        <v>248</v>
      </c>
    </row>
    <row r="219" spans="2:65" s="13" customFormat="1">
      <c r="B219" s="167"/>
      <c r="D219" s="143" t="s">
        <v>1665</v>
      </c>
      <c r="E219" s="168" t="s">
        <v>1</v>
      </c>
      <c r="F219" s="169" t="s">
        <v>3453</v>
      </c>
      <c r="H219" s="170">
        <v>0.35499999999999998</v>
      </c>
      <c r="I219" s="171"/>
      <c r="L219" s="167"/>
      <c r="M219" s="172"/>
      <c r="T219" s="173"/>
      <c r="AT219" s="168" t="s">
        <v>1665</v>
      </c>
      <c r="AU219" s="168" t="s">
        <v>89</v>
      </c>
      <c r="AV219" s="13" t="s">
        <v>89</v>
      </c>
      <c r="AW219" s="13" t="s">
        <v>36</v>
      </c>
      <c r="AX219" s="13" t="s">
        <v>80</v>
      </c>
      <c r="AY219" s="168" t="s">
        <v>248</v>
      </c>
    </row>
    <row r="220" spans="2:65" s="13" customFormat="1">
      <c r="B220" s="167"/>
      <c r="D220" s="143" t="s">
        <v>1665</v>
      </c>
      <c r="E220" s="168" t="s">
        <v>1</v>
      </c>
      <c r="F220" s="169" t="s">
        <v>3454</v>
      </c>
      <c r="H220" s="170">
        <v>3.9609999999999999</v>
      </c>
      <c r="I220" s="171"/>
      <c r="L220" s="167"/>
      <c r="M220" s="172"/>
      <c r="T220" s="173"/>
      <c r="AT220" s="168" t="s">
        <v>1665</v>
      </c>
      <c r="AU220" s="168" t="s">
        <v>89</v>
      </c>
      <c r="AV220" s="13" t="s">
        <v>89</v>
      </c>
      <c r="AW220" s="13" t="s">
        <v>36</v>
      </c>
      <c r="AX220" s="13" t="s">
        <v>80</v>
      </c>
      <c r="AY220" s="168" t="s">
        <v>248</v>
      </c>
    </row>
    <row r="221" spans="2:65" s="13" customFormat="1">
      <c r="B221" s="167"/>
      <c r="D221" s="143" t="s">
        <v>1665</v>
      </c>
      <c r="E221" s="168" t="s">
        <v>1</v>
      </c>
      <c r="F221" s="169" t="s">
        <v>3455</v>
      </c>
      <c r="H221" s="170">
        <v>0.36499999999999999</v>
      </c>
      <c r="I221" s="171"/>
      <c r="L221" s="167"/>
      <c r="M221" s="172"/>
      <c r="T221" s="173"/>
      <c r="AT221" s="168" t="s">
        <v>1665</v>
      </c>
      <c r="AU221" s="168" t="s">
        <v>89</v>
      </c>
      <c r="AV221" s="13" t="s">
        <v>89</v>
      </c>
      <c r="AW221" s="13" t="s">
        <v>36</v>
      </c>
      <c r="AX221" s="13" t="s">
        <v>80</v>
      </c>
      <c r="AY221" s="168" t="s">
        <v>248</v>
      </c>
    </row>
    <row r="222" spans="2:65" s="13" customFormat="1">
      <c r="B222" s="167"/>
      <c r="D222" s="143" t="s">
        <v>1665</v>
      </c>
      <c r="E222" s="168" t="s">
        <v>1</v>
      </c>
      <c r="F222" s="169" t="s">
        <v>3456</v>
      </c>
      <c r="H222" s="170">
        <v>8.3000000000000004E-2</v>
      </c>
      <c r="I222" s="171"/>
      <c r="L222" s="167"/>
      <c r="M222" s="172"/>
      <c r="T222" s="173"/>
      <c r="AT222" s="168" t="s">
        <v>1665</v>
      </c>
      <c r="AU222" s="168" t="s">
        <v>89</v>
      </c>
      <c r="AV222" s="13" t="s">
        <v>89</v>
      </c>
      <c r="AW222" s="13" t="s">
        <v>36</v>
      </c>
      <c r="AX222" s="13" t="s">
        <v>80</v>
      </c>
      <c r="AY222" s="168" t="s">
        <v>248</v>
      </c>
    </row>
    <row r="223" spans="2:65" s="14" customFormat="1">
      <c r="B223" s="174"/>
      <c r="D223" s="143" t="s">
        <v>1665</v>
      </c>
      <c r="E223" s="175" t="s">
        <v>1</v>
      </c>
      <c r="F223" s="176" t="s">
        <v>1668</v>
      </c>
      <c r="H223" s="177">
        <v>9.5760000000000005</v>
      </c>
      <c r="I223" s="178"/>
      <c r="L223" s="174"/>
      <c r="M223" s="179"/>
      <c r="T223" s="180"/>
      <c r="AT223" s="175" t="s">
        <v>1665</v>
      </c>
      <c r="AU223" s="175" t="s">
        <v>89</v>
      </c>
      <c r="AV223" s="14" t="s">
        <v>264</v>
      </c>
      <c r="AW223" s="14" t="s">
        <v>36</v>
      </c>
      <c r="AX223" s="14" t="s">
        <v>87</v>
      </c>
      <c r="AY223" s="175" t="s">
        <v>248</v>
      </c>
    </row>
    <row r="224" spans="2:65" s="1" customFormat="1" ht="24.2" customHeight="1">
      <c r="B224" s="32"/>
      <c r="C224" s="130" t="s">
        <v>278</v>
      </c>
      <c r="D224" s="130" t="s">
        <v>249</v>
      </c>
      <c r="E224" s="131" t="s">
        <v>3457</v>
      </c>
      <c r="F224" s="132" t="s">
        <v>3458</v>
      </c>
      <c r="G224" s="133" t="s">
        <v>1662</v>
      </c>
      <c r="H224" s="134">
        <v>16</v>
      </c>
      <c r="I224" s="135"/>
      <c r="J224" s="136">
        <f>ROUND(I224*H224,2)</f>
        <v>0</v>
      </c>
      <c r="K224" s="132" t="s">
        <v>1663</v>
      </c>
      <c r="L224" s="32"/>
      <c r="M224" s="137" t="s">
        <v>1</v>
      </c>
      <c r="N224" s="138" t="s">
        <v>45</v>
      </c>
      <c r="P224" s="139">
        <f>O224*H224</f>
        <v>0</v>
      </c>
      <c r="Q224" s="139">
        <v>8.8000000000000003E-4</v>
      </c>
      <c r="R224" s="139">
        <f>Q224*H224</f>
        <v>1.4080000000000001E-2</v>
      </c>
      <c r="S224" s="139">
        <v>0</v>
      </c>
      <c r="T224" s="140">
        <f>S224*H224</f>
        <v>0</v>
      </c>
      <c r="AR224" s="141" t="s">
        <v>264</v>
      </c>
      <c r="AT224" s="141" t="s">
        <v>249</v>
      </c>
      <c r="AU224" s="141" t="s">
        <v>89</v>
      </c>
      <c r="AY224" s="17" t="s">
        <v>248</v>
      </c>
      <c r="BE224" s="142">
        <f>IF(N224="základní",J224,0)</f>
        <v>0</v>
      </c>
      <c r="BF224" s="142">
        <f>IF(N224="snížená",J224,0)</f>
        <v>0</v>
      </c>
      <c r="BG224" s="142">
        <f>IF(N224="zákl. přenesená",J224,0)</f>
        <v>0</v>
      </c>
      <c r="BH224" s="142">
        <f>IF(N224="sníž. přenesená",J224,0)</f>
        <v>0</v>
      </c>
      <c r="BI224" s="142">
        <f>IF(N224="nulová",J224,0)</f>
        <v>0</v>
      </c>
      <c r="BJ224" s="17" t="s">
        <v>87</v>
      </c>
      <c r="BK224" s="142">
        <f>ROUND(I224*H224,2)</f>
        <v>0</v>
      </c>
      <c r="BL224" s="17" t="s">
        <v>264</v>
      </c>
      <c r="BM224" s="141" t="s">
        <v>3459</v>
      </c>
    </row>
    <row r="225" spans="2:65" s="12" customFormat="1">
      <c r="B225" s="161"/>
      <c r="D225" s="143" t="s">
        <v>1665</v>
      </c>
      <c r="E225" s="162" t="s">
        <v>1</v>
      </c>
      <c r="F225" s="163" t="s">
        <v>3460</v>
      </c>
      <c r="H225" s="162" t="s">
        <v>1</v>
      </c>
      <c r="I225" s="164"/>
      <c r="L225" s="161"/>
      <c r="M225" s="165"/>
      <c r="T225" s="166"/>
      <c r="AT225" s="162" t="s">
        <v>1665</v>
      </c>
      <c r="AU225" s="162" t="s">
        <v>89</v>
      </c>
      <c r="AV225" s="12" t="s">
        <v>87</v>
      </c>
      <c r="AW225" s="12" t="s">
        <v>36</v>
      </c>
      <c r="AX225" s="12" t="s">
        <v>80</v>
      </c>
      <c r="AY225" s="162" t="s">
        <v>248</v>
      </c>
    </row>
    <row r="226" spans="2:65" s="13" customFormat="1">
      <c r="B226" s="167"/>
      <c r="D226" s="143" t="s">
        <v>1665</v>
      </c>
      <c r="E226" s="168" t="s">
        <v>1</v>
      </c>
      <c r="F226" s="169" t="s">
        <v>3461</v>
      </c>
      <c r="H226" s="170">
        <v>16</v>
      </c>
      <c r="I226" s="171"/>
      <c r="L226" s="167"/>
      <c r="M226" s="172"/>
      <c r="T226" s="173"/>
      <c r="AT226" s="168" t="s">
        <v>1665</v>
      </c>
      <c r="AU226" s="168" t="s">
        <v>89</v>
      </c>
      <c r="AV226" s="13" t="s">
        <v>89</v>
      </c>
      <c r="AW226" s="13" t="s">
        <v>36</v>
      </c>
      <c r="AX226" s="13" t="s">
        <v>80</v>
      </c>
      <c r="AY226" s="168" t="s">
        <v>248</v>
      </c>
    </row>
    <row r="227" spans="2:65" s="14" customFormat="1">
      <c r="B227" s="174"/>
      <c r="D227" s="143" t="s">
        <v>1665</v>
      </c>
      <c r="E227" s="175" t="s">
        <v>1</v>
      </c>
      <c r="F227" s="176" t="s">
        <v>1668</v>
      </c>
      <c r="H227" s="177">
        <v>16</v>
      </c>
      <c r="I227" s="178"/>
      <c r="L227" s="174"/>
      <c r="M227" s="179"/>
      <c r="T227" s="180"/>
      <c r="AT227" s="175" t="s">
        <v>1665</v>
      </c>
      <c r="AU227" s="175" t="s">
        <v>89</v>
      </c>
      <c r="AV227" s="14" t="s">
        <v>264</v>
      </c>
      <c r="AW227" s="14" t="s">
        <v>36</v>
      </c>
      <c r="AX227" s="14" t="s">
        <v>87</v>
      </c>
      <c r="AY227" s="175" t="s">
        <v>248</v>
      </c>
    </row>
    <row r="228" spans="2:65" s="1" customFormat="1" ht="24.2" customHeight="1">
      <c r="B228" s="32"/>
      <c r="C228" s="130" t="s">
        <v>283</v>
      </c>
      <c r="D228" s="130" t="s">
        <v>249</v>
      </c>
      <c r="E228" s="131" t="s">
        <v>3462</v>
      </c>
      <c r="F228" s="132" t="s">
        <v>3463</v>
      </c>
      <c r="G228" s="133" t="s">
        <v>1662</v>
      </c>
      <c r="H228" s="134">
        <v>16</v>
      </c>
      <c r="I228" s="135"/>
      <c r="J228" s="136">
        <f>ROUND(I228*H228,2)</f>
        <v>0</v>
      </c>
      <c r="K228" s="132" t="s">
        <v>1663</v>
      </c>
      <c r="L228" s="32"/>
      <c r="M228" s="137" t="s">
        <v>1</v>
      </c>
      <c r="N228" s="138" t="s">
        <v>45</v>
      </c>
      <c r="P228" s="139">
        <f>O228*H228</f>
        <v>0</v>
      </c>
      <c r="Q228" s="139">
        <v>0</v>
      </c>
      <c r="R228" s="139">
        <f>Q228*H228</f>
        <v>0</v>
      </c>
      <c r="S228" s="139">
        <v>0</v>
      </c>
      <c r="T228" s="140">
        <f>S228*H228</f>
        <v>0</v>
      </c>
      <c r="AR228" s="141" t="s">
        <v>264</v>
      </c>
      <c r="AT228" s="141" t="s">
        <v>249</v>
      </c>
      <c r="AU228" s="141" t="s">
        <v>89</v>
      </c>
      <c r="AY228" s="17" t="s">
        <v>248</v>
      </c>
      <c r="BE228" s="142">
        <f>IF(N228="základní",J228,0)</f>
        <v>0</v>
      </c>
      <c r="BF228" s="142">
        <f>IF(N228="snížená",J228,0)</f>
        <v>0</v>
      </c>
      <c r="BG228" s="142">
        <f>IF(N228="zákl. přenesená",J228,0)</f>
        <v>0</v>
      </c>
      <c r="BH228" s="142">
        <f>IF(N228="sníž. přenesená",J228,0)</f>
        <v>0</v>
      </c>
      <c r="BI228" s="142">
        <f>IF(N228="nulová",J228,0)</f>
        <v>0</v>
      </c>
      <c r="BJ228" s="17" t="s">
        <v>87</v>
      </c>
      <c r="BK228" s="142">
        <f>ROUND(I228*H228,2)</f>
        <v>0</v>
      </c>
      <c r="BL228" s="17" t="s">
        <v>264</v>
      </c>
      <c r="BM228" s="141" t="s">
        <v>3464</v>
      </c>
    </row>
    <row r="229" spans="2:65" s="12" customFormat="1">
      <c r="B229" s="161"/>
      <c r="D229" s="143" t="s">
        <v>1665</v>
      </c>
      <c r="E229" s="162" t="s">
        <v>1</v>
      </c>
      <c r="F229" s="163" t="s">
        <v>3460</v>
      </c>
      <c r="H229" s="162" t="s">
        <v>1</v>
      </c>
      <c r="I229" s="164"/>
      <c r="L229" s="161"/>
      <c r="M229" s="165"/>
      <c r="T229" s="166"/>
      <c r="AT229" s="162" t="s">
        <v>1665</v>
      </c>
      <c r="AU229" s="162" t="s">
        <v>89</v>
      </c>
      <c r="AV229" s="12" t="s">
        <v>87</v>
      </c>
      <c r="AW229" s="12" t="s">
        <v>36</v>
      </c>
      <c r="AX229" s="12" t="s">
        <v>80</v>
      </c>
      <c r="AY229" s="162" t="s">
        <v>248</v>
      </c>
    </row>
    <row r="230" spans="2:65" s="13" customFormat="1">
      <c r="B230" s="167"/>
      <c r="D230" s="143" t="s">
        <v>1665</v>
      </c>
      <c r="E230" s="168" t="s">
        <v>1</v>
      </c>
      <c r="F230" s="169" t="s">
        <v>3461</v>
      </c>
      <c r="H230" s="170">
        <v>16</v>
      </c>
      <c r="I230" s="171"/>
      <c r="L230" s="167"/>
      <c r="M230" s="172"/>
      <c r="T230" s="173"/>
      <c r="AT230" s="168" t="s">
        <v>1665</v>
      </c>
      <c r="AU230" s="168" t="s">
        <v>89</v>
      </c>
      <c r="AV230" s="13" t="s">
        <v>89</v>
      </c>
      <c r="AW230" s="13" t="s">
        <v>36</v>
      </c>
      <c r="AX230" s="13" t="s">
        <v>80</v>
      </c>
      <c r="AY230" s="168" t="s">
        <v>248</v>
      </c>
    </row>
    <row r="231" spans="2:65" s="14" customFormat="1">
      <c r="B231" s="174"/>
      <c r="D231" s="143" t="s">
        <v>1665</v>
      </c>
      <c r="E231" s="175" t="s">
        <v>1</v>
      </c>
      <c r="F231" s="176" t="s">
        <v>1668</v>
      </c>
      <c r="H231" s="177">
        <v>16</v>
      </c>
      <c r="I231" s="178"/>
      <c r="L231" s="174"/>
      <c r="M231" s="179"/>
      <c r="T231" s="180"/>
      <c r="AT231" s="175" t="s">
        <v>1665</v>
      </c>
      <c r="AU231" s="175" t="s">
        <v>89</v>
      </c>
      <c r="AV231" s="14" t="s">
        <v>264</v>
      </c>
      <c r="AW231" s="14" t="s">
        <v>36</v>
      </c>
      <c r="AX231" s="14" t="s">
        <v>87</v>
      </c>
      <c r="AY231" s="175" t="s">
        <v>248</v>
      </c>
    </row>
    <row r="232" spans="2:65" s="1" customFormat="1" ht="24.2" customHeight="1">
      <c r="B232" s="32"/>
      <c r="C232" s="130" t="s">
        <v>288</v>
      </c>
      <c r="D232" s="130" t="s">
        <v>249</v>
      </c>
      <c r="E232" s="131" t="s">
        <v>3465</v>
      </c>
      <c r="F232" s="132" t="s">
        <v>3466</v>
      </c>
      <c r="G232" s="133" t="s">
        <v>528</v>
      </c>
      <c r="H232" s="134">
        <v>259.26</v>
      </c>
      <c r="I232" s="135"/>
      <c r="J232" s="136">
        <f>ROUND(I232*H232,2)</f>
        <v>0</v>
      </c>
      <c r="K232" s="132" t="s">
        <v>1663</v>
      </c>
      <c r="L232" s="32"/>
      <c r="M232" s="137" t="s">
        <v>1</v>
      </c>
      <c r="N232" s="138" t="s">
        <v>45</v>
      </c>
      <c r="P232" s="139">
        <f>O232*H232</f>
        <v>0</v>
      </c>
      <c r="Q232" s="139">
        <v>2.4000000000000001E-4</v>
      </c>
      <c r="R232" s="139">
        <f>Q232*H232</f>
        <v>6.2222399999999997E-2</v>
      </c>
      <c r="S232" s="139">
        <v>0</v>
      </c>
      <c r="T232" s="140">
        <f>S232*H232</f>
        <v>0</v>
      </c>
      <c r="AR232" s="141" t="s">
        <v>264</v>
      </c>
      <c r="AT232" s="141" t="s">
        <v>249</v>
      </c>
      <c r="AU232" s="141" t="s">
        <v>89</v>
      </c>
      <c r="AY232" s="17" t="s">
        <v>248</v>
      </c>
      <c r="BE232" s="142">
        <f>IF(N232="základní",J232,0)</f>
        <v>0</v>
      </c>
      <c r="BF232" s="142">
        <f>IF(N232="snížená",J232,0)</f>
        <v>0</v>
      </c>
      <c r="BG232" s="142">
        <f>IF(N232="zákl. přenesená",J232,0)</f>
        <v>0</v>
      </c>
      <c r="BH232" s="142">
        <f>IF(N232="sníž. přenesená",J232,0)</f>
        <v>0</v>
      </c>
      <c r="BI232" s="142">
        <f>IF(N232="nulová",J232,0)</f>
        <v>0</v>
      </c>
      <c r="BJ232" s="17" t="s">
        <v>87</v>
      </c>
      <c r="BK232" s="142">
        <f>ROUND(I232*H232,2)</f>
        <v>0</v>
      </c>
      <c r="BL232" s="17" t="s">
        <v>264</v>
      </c>
      <c r="BM232" s="141" t="s">
        <v>3467</v>
      </c>
    </row>
    <row r="233" spans="2:65" s="12" customFormat="1">
      <c r="B233" s="161"/>
      <c r="D233" s="143" t="s">
        <v>1665</v>
      </c>
      <c r="E233" s="162" t="s">
        <v>1</v>
      </c>
      <c r="F233" s="163" t="s">
        <v>2445</v>
      </c>
      <c r="H233" s="162" t="s">
        <v>1</v>
      </c>
      <c r="I233" s="164"/>
      <c r="L233" s="161"/>
      <c r="M233" s="165"/>
      <c r="T233" s="166"/>
      <c r="AT233" s="162" t="s">
        <v>1665</v>
      </c>
      <c r="AU233" s="162" t="s">
        <v>89</v>
      </c>
      <c r="AV233" s="12" t="s">
        <v>87</v>
      </c>
      <c r="AW233" s="12" t="s">
        <v>36</v>
      </c>
      <c r="AX233" s="12" t="s">
        <v>80</v>
      </c>
      <c r="AY233" s="162" t="s">
        <v>248</v>
      </c>
    </row>
    <row r="234" spans="2:65" s="13" customFormat="1" ht="22.5">
      <c r="B234" s="167"/>
      <c r="D234" s="143" t="s">
        <v>1665</v>
      </c>
      <c r="E234" s="168" t="s">
        <v>1</v>
      </c>
      <c r="F234" s="169" t="s">
        <v>3468</v>
      </c>
      <c r="H234" s="170">
        <v>2.4</v>
      </c>
      <c r="I234" s="171"/>
      <c r="L234" s="167"/>
      <c r="M234" s="172"/>
      <c r="T234" s="173"/>
      <c r="AT234" s="168" t="s">
        <v>1665</v>
      </c>
      <c r="AU234" s="168" t="s">
        <v>89</v>
      </c>
      <c r="AV234" s="13" t="s">
        <v>89</v>
      </c>
      <c r="AW234" s="13" t="s">
        <v>36</v>
      </c>
      <c r="AX234" s="13" t="s">
        <v>80</v>
      </c>
      <c r="AY234" s="168" t="s">
        <v>248</v>
      </c>
    </row>
    <row r="235" spans="2:65" s="13" customFormat="1" ht="22.5">
      <c r="B235" s="167"/>
      <c r="D235" s="143" t="s">
        <v>1665</v>
      </c>
      <c r="E235" s="168" t="s">
        <v>1</v>
      </c>
      <c r="F235" s="169" t="s">
        <v>3469</v>
      </c>
      <c r="H235" s="170">
        <v>90.36</v>
      </c>
      <c r="I235" s="171"/>
      <c r="L235" s="167"/>
      <c r="M235" s="172"/>
      <c r="T235" s="173"/>
      <c r="AT235" s="168" t="s">
        <v>1665</v>
      </c>
      <c r="AU235" s="168" t="s">
        <v>89</v>
      </c>
      <c r="AV235" s="13" t="s">
        <v>89</v>
      </c>
      <c r="AW235" s="13" t="s">
        <v>36</v>
      </c>
      <c r="AX235" s="13" t="s">
        <v>80</v>
      </c>
      <c r="AY235" s="168" t="s">
        <v>248</v>
      </c>
    </row>
    <row r="236" spans="2:65" s="13" customFormat="1" ht="22.5">
      <c r="B236" s="167"/>
      <c r="D236" s="143" t="s">
        <v>1665</v>
      </c>
      <c r="E236" s="168" t="s">
        <v>1</v>
      </c>
      <c r="F236" s="169" t="s">
        <v>3470</v>
      </c>
      <c r="H236" s="170">
        <v>28.5</v>
      </c>
      <c r="I236" s="171"/>
      <c r="L236" s="167"/>
      <c r="M236" s="172"/>
      <c r="T236" s="173"/>
      <c r="AT236" s="168" t="s">
        <v>1665</v>
      </c>
      <c r="AU236" s="168" t="s">
        <v>89</v>
      </c>
      <c r="AV236" s="13" t="s">
        <v>89</v>
      </c>
      <c r="AW236" s="13" t="s">
        <v>36</v>
      </c>
      <c r="AX236" s="13" t="s">
        <v>80</v>
      </c>
      <c r="AY236" s="168" t="s">
        <v>248</v>
      </c>
    </row>
    <row r="237" spans="2:65" s="13" customFormat="1" ht="22.5">
      <c r="B237" s="167"/>
      <c r="D237" s="143" t="s">
        <v>1665</v>
      </c>
      <c r="E237" s="168" t="s">
        <v>1</v>
      </c>
      <c r="F237" s="169" t="s">
        <v>3471</v>
      </c>
      <c r="H237" s="170">
        <v>73.5</v>
      </c>
      <c r="I237" s="171"/>
      <c r="L237" s="167"/>
      <c r="M237" s="172"/>
      <c r="T237" s="173"/>
      <c r="AT237" s="168" t="s">
        <v>1665</v>
      </c>
      <c r="AU237" s="168" t="s">
        <v>89</v>
      </c>
      <c r="AV237" s="13" t="s">
        <v>89</v>
      </c>
      <c r="AW237" s="13" t="s">
        <v>36</v>
      </c>
      <c r="AX237" s="13" t="s">
        <v>80</v>
      </c>
      <c r="AY237" s="168" t="s">
        <v>248</v>
      </c>
    </row>
    <row r="238" spans="2:65" s="13" customFormat="1" ht="22.5">
      <c r="B238" s="167"/>
      <c r="D238" s="143" t="s">
        <v>1665</v>
      </c>
      <c r="E238" s="168" t="s">
        <v>1</v>
      </c>
      <c r="F238" s="169" t="s">
        <v>3472</v>
      </c>
      <c r="H238" s="170">
        <v>29.1</v>
      </c>
      <c r="I238" s="171"/>
      <c r="L238" s="167"/>
      <c r="M238" s="172"/>
      <c r="T238" s="173"/>
      <c r="AT238" s="168" t="s">
        <v>1665</v>
      </c>
      <c r="AU238" s="168" t="s">
        <v>89</v>
      </c>
      <c r="AV238" s="13" t="s">
        <v>89</v>
      </c>
      <c r="AW238" s="13" t="s">
        <v>36</v>
      </c>
      <c r="AX238" s="13" t="s">
        <v>80</v>
      </c>
      <c r="AY238" s="168" t="s">
        <v>248</v>
      </c>
    </row>
    <row r="239" spans="2:65" s="13" customFormat="1" ht="22.5">
      <c r="B239" s="167"/>
      <c r="D239" s="143" t="s">
        <v>1665</v>
      </c>
      <c r="E239" s="168" t="s">
        <v>1</v>
      </c>
      <c r="F239" s="169" t="s">
        <v>3473</v>
      </c>
      <c r="H239" s="170">
        <v>35.4</v>
      </c>
      <c r="I239" s="171"/>
      <c r="L239" s="167"/>
      <c r="M239" s="172"/>
      <c r="T239" s="173"/>
      <c r="AT239" s="168" t="s">
        <v>1665</v>
      </c>
      <c r="AU239" s="168" t="s">
        <v>89</v>
      </c>
      <c r="AV239" s="13" t="s">
        <v>89</v>
      </c>
      <c r="AW239" s="13" t="s">
        <v>36</v>
      </c>
      <c r="AX239" s="13" t="s">
        <v>80</v>
      </c>
      <c r="AY239" s="168" t="s">
        <v>248</v>
      </c>
    </row>
    <row r="240" spans="2:65" s="14" customFormat="1">
      <c r="B240" s="174"/>
      <c r="D240" s="143" t="s">
        <v>1665</v>
      </c>
      <c r="E240" s="175" t="s">
        <v>1</v>
      </c>
      <c r="F240" s="176" t="s">
        <v>1668</v>
      </c>
      <c r="H240" s="177">
        <v>259.26</v>
      </c>
      <c r="I240" s="178"/>
      <c r="L240" s="174"/>
      <c r="M240" s="179"/>
      <c r="T240" s="180"/>
      <c r="AT240" s="175" t="s">
        <v>1665</v>
      </c>
      <c r="AU240" s="175" t="s">
        <v>89</v>
      </c>
      <c r="AV240" s="14" t="s">
        <v>264</v>
      </c>
      <c r="AW240" s="14" t="s">
        <v>36</v>
      </c>
      <c r="AX240" s="14" t="s">
        <v>87</v>
      </c>
      <c r="AY240" s="175" t="s">
        <v>248</v>
      </c>
    </row>
    <row r="241" spans="2:65" s="1" customFormat="1" ht="24.2" customHeight="1">
      <c r="B241" s="32"/>
      <c r="C241" s="130" t="s">
        <v>336</v>
      </c>
      <c r="D241" s="130" t="s">
        <v>249</v>
      </c>
      <c r="E241" s="131" t="s">
        <v>3474</v>
      </c>
      <c r="F241" s="132" t="s">
        <v>3475</v>
      </c>
      <c r="G241" s="133" t="s">
        <v>528</v>
      </c>
      <c r="H241" s="134">
        <v>152.82</v>
      </c>
      <c r="I241" s="135"/>
      <c r="J241" s="136">
        <f>ROUND(I241*H241,2)</f>
        <v>0</v>
      </c>
      <c r="K241" s="132" t="s">
        <v>1663</v>
      </c>
      <c r="L241" s="32"/>
      <c r="M241" s="137" t="s">
        <v>1</v>
      </c>
      <c r="N241" s="138" t="s">
        <v>45</v>
      </c>
      <c r="P241" s="139">
        <f>O241*H241</f>
        <v>0</v>
      </c>
      <c r="Q241" s="139">
        <v>4.2999999999999999E-4</v>
      </c>
      <c r="R241" s="139">
        <f>Q241*H241</f>
        <v>6.5712599999999996E-2</v>
      </c>
      <c r="S241" s="139">
        <v>0</v>
      </c>
      <c r="T241" s="140">
        <f>S241*H241</f>
        <v>0</v>
      </c>
      <c r="AR241" s="141" t="s">
        <v>264</v>
      </c>
      <c r="AT241" s="141" t="s">
        <v>249</v>
      </c>
      <c r="AU241" s="141" t="s">
        <v>89</v>
      </c>
      <c r="AY241" s="17" t="s">
        <v>248</v>
      </c>
      <c r="BE241" s="142">
        <f>IF(N241="základní",J241,0)</f>
        <v>0</v>
      </c>
      <c r="BF241" s="142">
        <f>IF(N241="snížená",J241,0)</f>
        <v>0</v>
      </c>
      <c r="BG241" s="142">
        <f>IF(N241="zákl. přenesená",J241,0)</f>
        <v>0</v>
      </c>
      <c r="BH241" s="142">
        <f>IF(N241="sníž. přenesená",J241,0)</f>
        <v>0</v>
      </c>
      <c r="BI241" s="142">
        <f>IF(N241="nulová",J241,0)</f>
        <v>0</v>
      </c>
      <c r="BJ241" s="17" t="s">
        <v>87</v>
      </c>
      <c r="BK241" s="142">
        <f>ROUND(I241*H241,2)</f>
        <v>0</v>
      </c>
      <c r="BL241" s="17" t="s">
        <v>264</v>
      </c>
      <c r="BM241" s="141" t="s">
        <v>3476</v>
      </c>
    </row>
    <row r="242" spans="2:65" s="12" customFormat="1">
      <c r="B242" s="161"/>
      <c r="D242" s="143" t="s">
        <v>1665</v>
      </c>
      <c r="E242" s="162" t="s">
        <v>1</v>
      </c>
      <c r="F242" s="163" t="s">
        <v>2445</v>
      </c>
      <c r="H242" s="162" t="s">
        <v>1</v>
      </c>
      <c r="I242" s="164"/>
      <c r="L242" s="161"/>
      <c r="M242" s="165"/>
      <c r="T242" s="166"/>
      <c r="AT242" s="162" t="s">
        <v>1665</v>
      </c>
      <c r="AU242" s="162" t="s">
        <v>89</v>
      </c>
      <c r="AV242" s="12" t="s">
        <v>87</v>
      </c>
      <c r="AW242" s="12" t="s">
        <v>36</v>
      </c>
      <c r="AX242" s="12" t="s">
        <v>80</v>
      </c>
      <c r="AY242" s="162" t="s">
        <v>248</v>
      </c>
    </row>
    <row r="243" spans="2:65" s="13" customFormat="1" ht="22.5">
      <c r="B243" s="167"/>
      <c r="D243" s="143" t="s">
        <v>1665</v>
      </c>
      <c r="E243" s="168" t="s">
        <v>1</v>
      </c>
      <c r="F243" s="169" t="s">
        <v>3477</v>
      </c>
      <c r="H243" s="170">
        <v>58.5</v>
      </c>
      <c r="I243" s="171"/>
      <c r="L243" s="167"/>
      <c r="M243" s="172"/>
      <c r="T243" s="173"/>
      <c r="AT243" s="168" t="s">
        <v>1665</v>
      </c>
      <c r="AU243" s="168" t="s">
        <v>89</v>
      </c>
      <c r="AV243" s="13" t="s">
        <v>89</v>
      </c>
      <c r="AW243" s="13" t="s">
        <v>36</v>
      </c>
      <c r="AX243" s="13" t="s">
        <v>80</v>
      </c>
      <c r="AY243" s="168" t="s">
        <v>248</v>
      </c>
    </row>
    <row r="244" spans="2:65" s="13" customFormat="1" ht="22.5">
      <c r="B244" s="167"/>
      <c r="D244" s="143" t="s">
        <v>1665</v>
      </c>
      <c r="E244" s="168" t="s">
        <v>1</v>
      </c>
      <c r="F244" s="169" t="s">
        <v>3478</v>
      </c>
      <c r="H244" s="170">
        <v>3.12</v>
      </c>
      <c r="I244" s="171"/>
      <c r="L244" s="167"/>
      <c r="M244" s="172"/>
      <c r="T244" s="173"/>
      <c r="AT244" s="168" t="s">
        <v>1665</v>
      </c>
      <c r="AU244" s="168" t="s">
        <v>89</v>
      </c>
      <c r="AV244" s="13" t="s">
        <v>89</v>
      </c>
      <c r="AW244" s="13" t="s">
        <v>36</v>
      </c>
      <c r="AX244" s="13" t="s">
        <v>80</v>
      </c>
      <c r="AY244" s="168" t="s">
        <v>248</v>
      </c>
    </row>
    <row r="245" spans="2:65" s="13" customFormat="1" ht="22.5">
      <c r="B245" s="167"/>
      <c r="D245" s="143" t="s">
        <v>1665</v>
      </c>
      <c r="E245" s="168" t="s">
        <v>1</v>
      </c>
      <c r="F245" s="169" t="s">
        <v>3479</v>
      </c>
      <c r="H245" s="170">
        <v>2.8</v>
      </c>
      <c r="I245" s="171"/>
      <c r="L245" s="167"/>
      <c r="M245" s="172"/>
      <c r="T245" s="173"/>
      <c r="AT245" s="168" t="s">
        <v>1665</v>
      </c>
      <c r="AU245" s="168" t="s">
        <v>89</v>
      </c>
      <c r="AV245" s="13" t="s">
        <v>89</v>
      </c>
      <c r="AW245" s="13" t="s">
        <v>36</v>
      </c>
      <c r="AX245" s="13" t="s">
        <v>80</v>
      </c>
      <c r="AY245" s="168" t="s">
        <v>248</v>
      </c>
    </row>
    <row r="246" spans="2:65" s="13" customFormat="1" ht="22.5">
      <c r="B246" s="167"/>
      <c r="D246" s="143" t="s">
        <v>1665</v>
      </c>
      <c r="E246" s="168" t="s">
        <v>1</v>
      </c>
      <c r="F246" s="169" t="s">
        <v>3480</v>
      </c>
      <c r="H246" s="170">
        <v>6</v>
      </c>
      <c r="I246" s="171"/>
      <c r="L246" s="167"/>
      <c r="M246" s="172"/>
      <c r="T246" s="173"/>
      <c r="AT246" s="168" t="s">
        <v>1665</v>
      </c>
      <c r="AU246" s="168" t="s">
        <v>89</v>
      </c>
      <c r="AV246" s="13" t="s">
        <v>89</v>
      </c>
      <c r="AW246" s="13" t="s">
        <v>36</v>
      </c>
      <c r="AX246" s="13" t="s">
        <v>80</v>
      </c>
      <c r="AY246" s="168" t="s">
        <v>248</v>
      </c>
    </row>
    <row r="247" spans="2:65" s="13" customFormat="1">
      <c r="B247" s="167"/>
      <c r="D247" s="143" t="s">
        <v>1665</v>
      </c>
      <c r="E247" s="168" t="s">
        <v>1</v>
      </c>
      <c r="F247" s="169" t="s">
        <v>3481</v>
      </c>
      <c r="H247" s="170">
        <v>14.8</v>
      </c>
      <c r="I247" s="171"/>
      <c r="L247" s="167"/>
      <c r="M247" s="172"/>
      <c r="T247" s="173"/>
      <c r="AT247" s="168" t="s">
        <v>1665</v>
      </c>
      <c r="AU247" s="168" t="s">
        <v>89</v>
      </c>
      <c r="AV247" s="13" t="s">
        <v>89</v>
      </c>
      <c r="AW247" s="13" t="s">
        <v>36</v>
      </c>
      <c r="AX247" s="13" t="s">
        <v>80</v>
      </c>
      <c r="AY247" s="168" t="s">
        <v>248</v>
      </c>
    </row>
    <row r="248" spans="2:65" s="13" customFormat="1" ht="22.5">
      <c r="B248" s="167"/>
      <c r="D248" s="143" t="s">
        <v>1665</v>
      </c>
      <c r="E248" s="168" t="s">
        <v>1</v>
      </c>
      <c r="F248" s="169" t="s">
        <v>3482</v>
      </c>
      <c r="H248" s="170">
        <v>47.5</v>
      </c>
      <c r="I248" s="171"/>
      <c r="L248" s="167"/>
      <c r="M248" s="172"/>
      <c r="T248" s="173"/>
      <c r="AT248" s="168" t="s">
        <v>1665</v>
      </c>
      <c r="AU248" s="168" t="s">
        <v>89</v>
      </c>
      <c r="AV248" s="13" t="s">
        <v>89</v>
      </c>
      <c r="AW248" s="13" t="s">
        <v>36</v>
      </c>
      <c r="AX248" s="13" t="s">
        <v>80</v>
      </c>
      <c r="AY248" s="168" t="s">
        <v>248</v>
      </c>
    </row>
    <row r="249" spans="2:65" s="13" customFormat="1">
      <c r="B249" s="167"/>
      <c r="D249" s="143" t="s">
        <v>1665</v>
      </c>
      <c r="E249" s="168" t="s">
        <v>1</v>
      </c>
      <c r="F249" s="169" t="s">
        <v>3483</v>
      </c>
      <c r="H249" s="170">
        <v>1.8</v>
      </c>
      <c r="I249" s="171"/>
      <c r="L249" s="167"/>
      <c r="M249" s="172"/>
      <c r="T249" s="173"/>
      <c r="AT249" s="168" t="s">
        <v>1665</v>
      </c>
      <c r="AU249" s="168" t="s">
        <v>89</v>
      </c>
      <c r="AV249" s="13" t="s">
        <v>89</v>
      </c>
      <c r="AW249" s="13" t="s">
        <v>36</v>
      </c>
      <c r="AX249" s="13" t="s">
        <v>80</v>
      </c>
      <c r="AY249" s="168" t="s">
        <v>248</v>
      </c>
    </row>
    <row r="250" spans="2:65" s="13" customFormat="1">
      <c r="B250" s="167"/>
      <c r="D250" s="143" t="s">
        <v>1665</v>
      </c>
      <c r="E250" s="168" t="s">
        <v>1</v>
      </c>
      <c r="F250" s="169" t="s">
        <v>3484</v>
      </c>
      <c r="H250" s="170">
        <v>3.5</v>
      </c>
      <c r="I250" s="171"/>
      <c r="L250" s="167"/>
      <c r="M250" s="172"/>
      <c r="T250" s="173"/>
      <c r="AT250" s="168" t="s">
        <v>1665</v>
      </c>
      <c r="AU250" s="168" t="s">
        <v>89</v>
      </c>
      <c r="AV250" s="13" t="s">
        <v>89</v>
      </c>
      <c r="AW250" s="13" t="s">
        <v>36</v>
      </c>
      <c r="AX250" s="13" t="s">
        <v>80</v>
      </c>
      <c r="AY250" s="168" t="s">
        <v>248</v>
      </c>
    </row>
    <row r="251" spans="2:65" s="13" customFormat="1">
      <c r="B251" s="167"/>
      <c r="D251" s="143" t="s">
        <v>1665</v>
      </c>
      <c r="E251" s="168" t="s">
        <v>1</v>
      </c>
      <c r="F251" s="169" t="s">
        <v>3485</v>
      </c>
      <c r="H251" s="170">
        <v>14.8</v>
      </c>
      <c r="I251" s="171"/>
      <c r="L251" s="167"/>
      <c r="M251" s="172"/>
      <c r="T251" s="173"/>
      <c r="AT251" s="168" t="s">
        <v>1665</v>
      </c>
      <c r="AU251" s="168" t="s">
        <v>89</v>
      </c>
      <c r="AV251" s="13" t="s">
        <v>89</v>
      </c>
      <c r="AW251" s="13" t="s">
        <v>36</v>
      </c>
      <c r="AX251" s="13" t="s">
        <v>80</v>
      </c>
      <c r="AY251" s="168" t="s">
        <v>248</v>
      </c>
    </row>
    <row r="252" spans="2:65" s="14" customFormat="1">
      <c r="B252" s="174"/>
      <c r="D252" s="143" t="s">
        <v>1665</v>
      </c>
      <c r="E252" s="175" t="s">
        <v>1</v>
      </c>
      <c r="F252" s="176" t="s">
        <v>1668</v>
      </c>
      <c r="H252" s="177">
        <v>152.82</v>
      </c>
      <c r="I252" s="178"/>
      <c r="L252" s="174"/>
      <c r="M252" s="179"/>
      <c r="T252" s="180"/>
      <c r="AT252" s="175" t="s">
        <v>1665</v>
      </c>
      <c r="AU252" s="175" t="s">
        <v>89</v>
      </c>
      <c r="AV252" s="14" t="s">
        <v>264</v>
      </c>
      <c r="AW252" s="14" t="s">
        <v>36</v>
      </c>
      <c r="AX252" s="14" t="s">
        <v>87</v>
      </c>
      <c r="AY252" s="175" t="s">
        <v>248</v>
      </c>
    </row>
    <row r="253" spans="2:65" s="1" customFormat="1" ht="24.2" customHeight="1">
      <c r="B253" s="32"/>
      <c r="C253" s="130" t="s">
        <v>340</v>
      </c>
      <c r="D253" s="130" t="s">
        <v>249</v>
      </c>
      <c r="E253" s="131" t="s">
        <v>3486</v>
      </c>
      <c r="F253" s="132" t="s">
        <v>3487</v>
      </c>
      <c r="G253" s="133" t="s">
        <v>528</v>
      </c>
      <c r="H253" s="134">
        <v>0.8</v>
      </c>
      <c r="I253" s="135"/>
      <c r="J253" s="136">
        <f>ROUND(I253*H253,2)</f>
        <v>0</v>
      </c>
      <c r="K253" s="132" t="s">
        <v>1663</v>
      </c>
      <c r="L253" s="32"/>
      <c r="M253" s="137" t="s">
        <v>1</v>
      </c>
      <c r="N253" s="138" t="s">
        <v>45</v>
      </c>
      <c r="P253" s="139">
        <f>O253*H253</f>
        <v>0</v>
      </c>
      <c r="Q253" s="139">
        <v>6.4999999999999997E-4</v>
      </c>
      <c r="R253" s="139">
        <f>Q253*H253</f>
        <v>5.1999999999999995E-4</v>
      </c>
      <c r="S253" s="139">
        <v>1E-3</v>
      </c>
      <c r="T253" s="140">
        <f>S253*H253</f>
        <v>8.0000000000000004E-4</v>
      </c>
      <c r="AR253" s="141" t="s">
        <v>264</v>
      </c>
      <c r="AT253" s="141" t="s">
        <v>249</v>
      </c>
      <c r="AU253" s="141" t="s">
        <v>89</v>
      </c>
      <c r="AY253" s="17" t="s">
        <v>248</v>
      </c>
      <c r="BE253" s="142">
        <f>IF(N253="základní",J253,0)</f>
        <v>0</v>
      </c>
      <c r="BF253" s="142">
        <f>IF(N253="snížená",J253,0)</f>
        <v>0</v>
      </c>
      <c r="BG253" s="142">
        <f>IF(N253="zákl. přenesená",J253,0)</f>
        <v>0</v>
      </c>
      <c r="BH253" s="142">
        <f>IF(N253="sníž. přenesená",J253,0)</f>
        <v>0</v>
      </c>
      <c r="BI253" s="142">
        <f>IF(N253="nulová",J253,0)</f>
        <v>0</v>
      </c>
      <c r="BJ253" s="17" t="s">
        <v>87</v>
      </c>
      <c r="BK253" s="142">
        <f>ROUND(I253*H253,2)</f>
        <v>0</v>
      </c>
      <c r="BL253" s="17" t="s">
        <v>264</v>
      </c>
      <c r="BM253" s="141" t="s">
        <v>3488</v>
      </c>
    </row>
    <row r="254" spans="2:65" s="12" customFormat="1">
      <c r="B254" s="161"/>
      <c r="D254" s="143" t="s">
        <v>1665</v>
      </c>
      <c r="E254" s="162" t="s">
        <v>1</v>
      </c>
      <c r="F254" s="163" t="s">
        <v>2445</v>
      </c>
      <c r="H254" s="162" t="s">
        <v>1</v>
      </c>
      <c r="I254" s="164"/>
      <c r="L254" s="161"/>
      <c r="M254" s="165"/>
      <c r="T254" s="166"/>
      <c r="AT254" s="162" t="s">
        <v>1665</v>
      </c>
      <c r="AU254" s="162" t="s">
        <v>89</v>
      </c>
      <c r="AV254" s="12" t="s">
        <v>87</v>
      </c>
      <c r="AW254" s="12" t="s">
        <v>36</v>
      </c>
      <c r="AX254" s="12" t="s">
        <v>80</v>
      </c>
      <c r="AY254" s="162" t="s">
        <v>248</v>
      </c>
    </row>
    <row r="255" spans="2:65" s="13" customFormat="1">
      <c r="B255" s="167"/>
      <c r="D255" s="143" t="s">
        <v>1665</v>
      </c>
      <c r="E255" s="168" t="s">
        <v>1</v>
      </c>
      <c r="F255" s="169" t="s">
        <v>3489</v>
      </c>
      <c r="H255" s="170">
        <v>0.8</v>
      </c>
      <c r="I255" s="171"/>
      <c r="L255" s="167"/>
      <c r="M255" s="172"/>
      <c r="T255" s="173"/>
      <c r="AT255" s="168" t="s">
        <v>1665</v>
      </c>
      <c r="AU255" s="168" t="s">
        <v>89</v>
      </c>
      <c r="AV255" s="13" t="s">
        <v>89</v>
      </c>
      <c r="AW255" s="13" t="s">
        <v>36</v>
      </c>
      <c r="AX255" s="13" t="s">
        <v>80</v>
      </c>
      <c r="AY255" s="168" t="s">
        <v>248</v>
      </c>
    </row>
    <row r="256" spans="2:65" s="14" customFormat="1">
      <c r="B256" s="174"/>
      <c r="D256" s="143" t="s">
        <v>1665</v>
      </c>
      <c r="E256" s="175" t="s">
        <v>1</v>
      </c>
      <c r="F256" s="176" t="s">
        <v>1668</v>
      </c>
      <c r="H256" s="177">
        <v>0.8</v>
      </c>
      <c r="I256" s="178"/>
      <c r="L256" s="174"/>
      <c r="M256" s="179"/>
      <c r="T256" s="180"/>
      <c r="AT256" s="175" t="s">
        <v>1665</v>
      </c>
      <c r="AU256" s="175" t="s">
        <v>89</v>
      </c>
      <c r="AV256" s="14" t="s">
        <v>264</v>
      </c>
      <c r="AW256" s="14" t="s">
        <v>36</v>
      </c>
      <c r="AX256" s="14" t="s">
        <v>87</v>
      </c>
      <c r="AY256" s="175" t="s">
        <v>248</v>
      </c>
    </row>
    <row r="257" spans="2:65" s="10" customFormat="1" ht="22.9" customHeight="1">
      <c r="B257" s="120"/>
      <c r="D257" s="121" t="s">
        <v>79</v>
      </c>
      <c r="E257" s="155" t="s">
        <v>288</v>
      </c>
      <c r="F257" s="155" t="s">
        <v>1814</v>
      </c>
      <c r="I257" s="123"/>
      <c r="J257" s="156">
        <f>BK257</f>
        <v>0</v>
      </c>
      <c r="L257" s="120"/>
      <c r="M257" s="125"/>
      <c r="P257" s="126">
        <f>SUM(P258:P267)</f>
        <v>0</v>
      </c>
      <c r="R257" s="126">
        <f>SUM(R258:R267)</f>
        <v>0.11866699999999999</v>
      </c>
      <c r="T257" s="127">
        <f>SUM(T258:T267)</f>
        <v>0</v>
      </c>
      <c r="AR257" s="121" t="s">
        <v>87</v>
      </c>
      <c r="AT257" s="128" t="s">
        <v>79</v>
      </c>
      <c r="AU257" s="128" t="s">
        <v>87</v>
      </c>
      <c r="AY257" s="121" t="s">
        <v>248</v>
      </c>
      <c r="BK257" s="129">
        <f>SUM(BK258:BK267)</f>
        <v>0</v>
      </c>
    </row>
    <row r="258" spans="2:65" s="1" customFormat="1" ht="24.2" customHeight="1">
      <c r="B258" s="32"/>
      <c r="C258" s="130" t="s">
        <v>8</v>
      </c>
      <c r="D258" s="130" t="s">
        <v>249</v>
      </c>
      <c r="E258" s="131" t="s">
        <v>3490</v>
      </c>
      <c r="F258" s="132" t="s">
        <v>3491</v>
      </c>
      <c r="G258" s="133" t="s">
        <v>528</v>
      </c>
      <c r="H258" s="134">
        <v>4.24</v>
      </c>
      <c r="I258" s="135"/>
      <c r="J258" s="136">
        <f>ROUND(I258*H258,2)</f>
        <v>0</v>
      </c>
      <c r="K258" s="132" t="s">
        <v>1663</v>
      </c>
      <c r="L258" s="32"/>
      <c r="M258" s="137" t="s">
        <v>1</v>
      </c>
      <c r="N258" s="138" t="s">
        <v>45</v>
      </c>
      <c r="P258" s="139">
        <f>O258*H258</f>
        <v>0</v>
      </c>
      <c r="Q258" s="139">
        <v>2.3E-3</v>
      </c>
      <c r="R258" s="139">
        <f>Q258*H258</f>
        <v>9.7520000000000003E-3</v>
      </c>
      <c r="S258" s="139">
        <v>0</v>
      </c>
      <c r="T258" s="140">
        <f>S258*H258</f>
        <v>0</v>
      </c>
      <c r="AR258" s="141" t="s">
        <v>264</v>
      </c>
      <c r="AT258" s="141" t="s">
        <v>249</v>
      </c>
      <c r="AU258" s="141" t="s">
        <v>89</v>
      </c>
      <c r="AY258" s="17" t="s">
        <v>248</v>
      </c>
      <c r="BE258" s="142">
        <f>IF(N258="základní",J258,0)</f>
        <v>0</v>
      </c>
      <c r="BF258" s="142">
        <f>IF(N258="snížená",J258,0)</f>
        <v>0</v>
      </c>
      <c r="BG258" s="142">
        <f>IF(N258="zákl. přenesená",J258,0)</f>
        <v>0</v>
      </c>
      <c r="BH258" s="142">
        <f>IF(N258="sníž. přenesená",J258,0)</f>
        <v>0</v>
      </c>
      <c r="BI258" s="142">
        <f>IF(N258="nulová",J258,0)</f>
        <v>0</v>
      </c>
      <c r="BJ258" s="17" t="s">
        <v>87</v>
      </c>
      <c r="BK258" s="142">
        <f>ROUND(I258*H258,2)</f>
        <v>0</v>
      </c>
      <c r="BL258" s="17" t="s">
        <v>264</v>
      </c>
      <c r="BM258" s="141" t="s">
        <v>3492</v>
      </c>
    </row>
    <row r="259" spans="2:65" s="12" customFormat="1">
      <c r="B259" s="161"/>
      <c r="D259" s="143" t="s">
        <v>1665</v>
      </c>
      <c r="E259" s="162" t="s">
        <v>1</v>
      </c>
      <c r="F259" s="163" t="s">
        <v>3493</v>
      </c>
      <c r="H259" s="162" t="s">
        <v>1</v>
      </c>
      <c r="I259" s="164"/>
      <c r="L259" s="161"/>
      <c r="M259" s="165"/>
      <c r="T259" s="166"/>
      <c r="AT259" s="162" t="s">
        <v>1665</v>
      </c>
      <c r="AU259" s="162" t="s">
        <v>89</v>
      </c>
      <c r="AV259" s="12" t="s">
        <v>87</v>
      </c>
      <c r="AW259" s="12" t="s">
        <v>36</v>
      </c>
      <c r="AX259" s="12" t="s">
        <v>80</v>
      </c>
      <c r="AY259" s="162" t="s">
        <v>248</v>
      </c>
    </row>
    <row r="260" spans="2:65" s="12" customFormat="1">
      <c r="B260" s="161"/>
      <c r="D260" s="143" t="s">
        <v>1665</v>
      </c>
      <c r="E260" s="162" t="s">
        <v>1</v>
      </c>
      <c r="F260" s="163" t="s">
        <v>3494</v>
      </c>
      <c r="H260" s="162" t="s">
        <v>1</v>
      </c>
      <c r="I260" s="164"/>
      <c r="L260" s="161"/>
      <c r="M260" s="165"/>
      <c r="T260" s="166"/>
      <c r="AT260" s="162" t="s">
        <v>1665</v>
      </c>
      <c r="AU260" s="162" t="s">
        <v>89</v>
      </c>
      <c r="AV260" s="12" t="s">
        <v>87</v>
      </c>
      <c r="AW260" s="12" t="s">
        <v>36</v>
      </c>
      <c r="AX260" s="12" t="s">
        <v>80</v>
      </c>
      <c r="AY260" s="162" t="s">
        <v>248</v>
      </c>
    </row>
    <row r="261" spans="2:65" s="13" customFormat="1">
      <c r="B261" s="167"/>
      <c r="D261" s="143" t="s">
        <v>1665</v>
      </c>
      <c r="E261" s="168" t="s">
        <v>1</v>
      </c>
      <c r="F261" s="169" t="s">
        <v>3495</v>
      </c>
      <c r="H261" s="170">
        <v>4.24</v>
      </c>
      <c r="I261" s="171"/>
      <c r="L261" s="167"/>
      <c r="M261" s="172"/>
      <c r="T261" s="173"/>
      <c r="AT261" s="168" t="s">
        <v>1665</v>
      </c>
      <c r="AU261" s="168" t="s">
        <v>89</v>
      </c>
      <c r="AV261" s="13" t="s">
        <v>89</v>
      </c>
      <c r="AW261" s="13" t="s">
        <v>36</v>
      </c>
      <c r="AX261" s="13" t="s">
        <v>80</v>
      </c>
      <c r="AY261" s="168" t="s">
        <v>248</v>
      </c>
    </row>
    <row r="262" spans="2:65" s="14" customFormat="1">
      <c r="B262" s="174"/>
      <c r="D262" s="143" t="s">
        <v>1665</v>
      </c>
      <c r="E262" s="175" t="s">
        <v>1</v>
      </c>
      <c r="F262" s="176" t="s">
        <v>1668</v>
      </c>
      <c r="H262" s="177">
        <v>4.24</v>
      </c>
      <c r="I262" s="178"/>
      <c r="L262" s="174"/>
      <c r="M262" s="179"/>
      <c r="T262" s="180"/>
      <c r="AT262" s="175" t="s">
        <v>1665</v>
      </c>
      <c r="AU262" s="175" t="s">
        <v>89</v>
      </c>
      <c r="AV262" s="14" t="s">
        <v>264</v>
      </c>
      <c r="AW262" s="14" t="s">
        <v>36</v>
      </c>
      <c r="AX262" s="14" t="s">
        <v>87</v>
      </c>
      <c r="AY262" s="175" t="s">
        <v>248</v>
      </c>
    </row>
    <row r="263" spans="2:65" s="1" customFormat="1" ht="24.2" customHeight="1">
      <c r="B263" s="32"/>
      <c r="C263" s="130" t="s">
        <v>347</v>
      </c>
      <c r="D263" s="130" t="s">
        <v>249</v>
      </c>
      <c r="E263" s="131" t="s">
        <v>3496</v>
      </c>
      <c r="F263" s="132" t="s">
        <v>3497</v>
      </c>
      <c r="G263" s="133" t="s">
        <v>528</v>
      </c>
      <c r="H263" s="134">
        <v>79.5</v>
      </c>
      <c r="I263" s="135"/>
      <c r="J263" s="136">
        <f>ROUND(I263*H263,2)</f>
        <v>0</v>
      </c>
      <c r="K263" s="132" t="s">
        <v>1663</v>
      </c>
      <c r="L263" s="32"/>
      <c r="M263" s="137" t="s">
        <v>1</v>
      </c>
      <c r="N263" s="138" t="s">
        <v>45</v>
      </c>
      <c r="P263" s="139">
        <f>O263*H263</f>
        <v>0</v>
      </c>
      <c r="Q263" s="139">
        <v>1.3699999999999999E-3</v>
      </c>
      <c r="R263" s="139">
        <f>Q263*H263</f>
        <v>0.108915</v>
      </c>
      <c r="S263" s="139">
        <v>0</v>
      </c>
      <c r="T263" s="140">
        <f>S263*H263</f>
        <v>0</v>
      </c>
      <c r="AR263" s="141" t="s">
        <v>264</v>
      </c>
      <c r="AT263" s="141" t="s">
        <v>249</v>
      </c>
      <c r="AU263" s="141" t="s">
        <v>89</v>
      </c>
      <c r="AY263" s="17" t="s">
        <v>248</v>
      </c>
      <c r="BE263" s="142">
        <f>IF(N263="základní",J263,0)</f>
        <v>0</v>
      </c>
      <c r="BF263" s="142">
        <f>IF(N263="snížená",J263,0)</f>
        <v>0</v>
      </c>
      <c r="BG263" s="142">
        <f>IF(N263="zákl. přenesená",J263,0)</f>
        <v>0</v>
      </c>
      <c r="BH263" s="142">
        <f>IF(N263="sníž. přenesená",J263,0)</f>
        <v>0</v>
      </c>
      <c r="BI263" s="142">
        <f>IF(N263="nulová",J263,0)</f>
        <v>0</v>
      </c>
      <c r="BJ263" s="17" t="s">
        <v>87</v>
      </c>
      <c r="BK263" s="142">
        <f>ROUND(I263*H263,2)</f>
        <v>0</v>
      </c>
      <c r="BL263" s="17" t="s">
        <v>264</v>
      </c>
      <c r="BM263" s="141" t="s">
        <v>3498</v>
      </c>
    </row>
    <row r="264" spans="2:65" s="12" customFormat="1">
      <c r="B264" s="161"/>
      <c r="D264" s="143" t="s">
        <v>1665</v>
      </c>
      <c r="E264" s="162" t="s">
        <v>1</v>
      </c>
      <c r="F264" s="163" t="s">
        <v>3493</v>
      </c>
      <c r="H264" s="162" t="s">
        <v>1</v>
      </c>
      <c r="I264" s="164"/>
      <c r="L264" s="161"/>
      <c r="M264" s="165"/>
      <c r="T264" s="166"/>
      <c r="AT264" s="162" t="s">
        <v>1665</v>
      </c>
      <c r="AU264" s="162" t="s">
        <v>89</v>
      </c>
      <c r="AV264" s="12" t="s">
        <v>87</v>
      </c>
      <c r="AW264" s="12" t="s">
        <v>36</v>
      </c>
      <c r="AX264" s="12" t="s">
        <v>80</v>
      </c>
      <c r="AY264" s="162" t="s">
        <v>248</v>
      </c>
    </row>
    <row r="265" spans="2:65" s="12" customFormat="1">
      <c r="B265" s="161"/>
      <c r="D265" s="143" t="s">
        <v>1665</v>
      </c>
      <c r="E265" s="162" t="s">
        <v>1</v>
      </c>
      <c r="F265" s="163" t="s">
        <v>3499</v>
      </c>
      <c r="H265" s="162" t="s">
        <v>1</v>
      </c>
      <c r="I265" s="164"/>
      <c r="L265" s="161"/>
      <c r="M265" s="165"/>
      <c r="T265" s="166"/>
      <c r="AT265" s="162" t="s">
        <v>1665</v>
      </c>
      <c r="AU265" s="162" t="s">
        <v>89</v>
      </c>
      <c r="AV265" s="12" t="s">
        <v>87</v>
      </c>
      <c r="AW265" s="12" t="s">
        <v>36</v>
      </c>
      <c r="AX265" s="12" t="s">
        <v>80</v>
      </c>
      <c r="AY265" s="162" t="s">
        <v>248</v>
      </c>
    </row>
    <row r="266" spans="2:65" s="13" customFormat="1">
      <c r="B266" s="167"/>
      <c r="D266" s="143" t="s">
        <v>1665</v>
      </c>
      <c r="E266" s="168" t="s">
        <v>1</v>
      </c>
      <c r="F266" s="169" t="s">
        <v>3500</v>
      </c>
      <c r="H266" s="170">
        <v>79.5</v>
      </c>
      <c r="I266" s="171"/>
      <c r="L266" s="167"/>
      <c r="M266" s="172"/>
      <c r="T266" s="173"/>
      <c r="AT266" s="168" t="s">
        <v>1665</v>
      </c>
      <c r="AU266" s="168" t="s">
        <v>89</v>
      </c>
      <c r="AV266" s="13" t="s">
        <v>89</v>
      </c>
      <c r="AW266" s="13" t="s">
        <v>36</v>
      </c>
      <c r="AX266" s="13" t="s">
        <v>80</v>
      </c>
      <c r="AY266" s="168" t="s">
        <v>248</v>
      </c>
    </row>
    <row r="267" spans="2:65" s="14" customFormat="1">
      <c r="B267" s="174"/>
      <c r="D267" s="143" t="s">
        <v>1665</v>
      </c>
      <c r="E267" s="175" t="s">
        <v>1</v>
      </c>
      <c r="F267" s="176" t="s">
        <v>1668</v>
      </c>
      <c r="H267" s="177">
        <v>79.5</v>
      </c>
      <c r="I267" s="178"/>
      <c r="L267" s="174"/>
      <c r="M267" s="179"/>
      <c r="T267" s="180"/>
      <c r="AT267" s="175" t="s">
        <v>1665</v>
      </c>
      <c r="AU267" s="175" t="s">
        <v>89</v>
      </c>
      <c r="AV267" s="14" t="s">
        <v>264</v>
      </c>
      <c r="AW267" s="14" t="s">
        <v>36</v>
      </c>
      <c r="AX267" s="14" t="s">
        <v>87</v>
      </c>
      <c r="AY267" s="175" t="s">
        <v>248</v>
      </c>
    </row>
    <row r="268" spans="2:65" s="10" customFormat="1" ht="22.9" customHeight="1">
      <c r="B268" s="120"/>
      <c r="D268" s="121" t="s">
        <v>79</v>
      </c>
      <c r="E268" s="155" t="s">
        <v>711</v>
      </c>
      <c r="F268" s="155" t="s">
        <v>2056</v>
      </c>
      <c r="I268" s="123"/>
      <c r="J268" s="156">
        <f>BK268</f>
        <v>0</v>
      </c>
      <c r="L268" s="120"/>
      <c r="M268" s="125"/>
      <c r="P268" s="126">
        <f>P269</f>
        <v>0</v>
      </c>
      <c r="R268" s="126">
        <f>R269</f>
        <v>0</v>
      </c>
      <c r="T268" s="127">
        <f>T269</f>
        <v>0</v>
      </c>
      <c r="AR268" s="121" t="s">
        <v>87</v>
      </c>
      <c r="AT268" s="128" t="s">
        <v>79</v>
      </c>
      <c r="AU268" s="128" t="s">
        <v>87</v>
      </c>
      <c r="AY268" s="121" t="s">
        <v>248</v>
      </c>
      <c r="BK268" s="129">
        <f>BK269</f>
        <v>0</v>
      </c>
    </row>
    <row r="269" spans="2:65" s="1" customFormat="1" ht="24.2" customHeight="1">
      <c r="B269" s="32"/>
      <c r="C269" s="130" t="s">
        <v>351</v>
      </c>
      <c r="D269" s="130" t="s">
        <v>249</v>
      </c>
      <c r="E269" s="131" t="s">
        <v>2057</v>
      </c>
      <c r="F269" s="132" t="s">
        <v>2058</v>
      </c>
      <c r="G269" s="133" t="s">
        <v>1263</v>
      </c>
      <c r="H269" s="134">
        <v>524.23</v>
      </c>
      <c r="I269" s="135"/>
      <c r="J269" s="136">
        <f>ROUND(I269*H269,2)</f>
        <v>0</v>
      </c>
      <c r="K269" s="132" t="s">
        <v>1663</v>
      </c>
      <c r="L269" s="32"/>
      <c r="M269" s="157" t="s">
        <v>1</v>
      </c>
      <c r="N269" s="158" t="s">
        <v>45</v>
      </c>
      <c r="O269" s="149"/>
      <c r="P269" s="159">
        <f>O269*H269</f>
        <v>0</v>
      </c>
      <c r="Q269" s="159">
        <v>0</v>
      </c>
      <c r="R269" s="159">
        <f>Q269*H269</f>
        <v>0</v>
      </c>
      <c r="S269" s="159">
        <v>0</v>
      </c>
      <c r="T269" s="160">
        <f>S269*H269</f>
        <v>0</v>
      </c>
      <c r="AR269" s="141" t="s">
        <v>264</v>
      </c>
      <c r="AT269" s="141" t="s">
        <v>249</v>
      </c>
      <c r="AU269" s="141" t="s">
        <v>89</v>
      </c>
      <c r="AY269" s="17" t="s">
        <v>248</v>
      </c>
      <c r="BE269" s="142">
        <f>IF(N269="základní",J269,0)</f>
        <v>0</v>
      </c>
      <c r="BF269" s="142">
        <f>IF(N269="snížená",J269,0)</f>
        <v>0</v>
      </c>
      <c r="BG269" s="142">
        <f>IF(N269="zákl. přenesená",J269,0)</f>
        <v>0</v>
      </c>
      <c r="BH269" s="142">
        <f>IF(N269="sníž. přenesená",J269,0)</f>
        <v>0</v>
      </c>
      <c r="BI269" s="142">
        <f>IF(N269="nulová",J269,0)</f>
        <v>0</v>
      </c>
      <c r="BJ269" s="17" t="s">
        <v>87</v>
      </c>
      <c r="BK269" s="142">
        <f>ROUND(I269*H269,2)</f>
        <v>0</v>
      </c>
      <c r="BL269" s="17" t="s">
        <v>264</v>
      </c>
      <c r="BM269" s="141" t="s">
        <v>3501</v>
      </c>
    </row>
    <row r="270" spans="2:65" s="1" customFormat="1" ht="6.95" customHeight="1">
      <c r="B270" s="44"/>
      <c r="C270" s="45"/>
      <c r="D270" s="45"/>
      <c r="E270" s="45"/>
      <c r="F270" s="45"/>
      <c r="G270" s="45"/>
      <c r="H270" s="45"/>
      <c r="I270" s="45"/>
      <c r="J270" s="45"/>
      <c r="K270" s="45"/>
      <c r="L270" s="32"/>
    </row>
  </sheetData>
  <sheetProtection algorithmName="SHA-512" hashValue="5TXCejGrFkcY1laI4NdXBzXTMznbpqWPA5S6y6nfC3CZIRd4Re7RrbQDhK+cHVDg7lM3qlAtkXVF73KLXFcULA==" saltValue="siWeujQ426k2yhcD92y1JHAENHkq4WYQICEzno6ejmRctV4XoxF0tkonfKy/cWFK/oayKjnJJaav0QO1tt7qGg==" spinCount="100000" sheet="1" objects="1" scenarios="1" formatColumns="0" formatRows="0" autoFilter="0"/>
  <autoFilter ref="C123:K269" xr:uid="{00000000-0009-0000-0000-000010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8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156</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2835</v>
      </c>
      <c r="F9" s="251"/>
      <c r="G9" s="251"/>
      <c r="H9" s="251"/>
      <c r="L9" s="32"/>
    </row>
    <row r="10" spans="2:46" s="1" customFormat="1" ht="12" customHeight="1">
      <c r="B10" s="32"/>
      <c r="D10" s="27" t="s">
        <v>224</v>
      </c>
      <c r="L10" s="32"/>
    </row>
    <row r="11" spans="2:46" s="1" customFormat="1" ht="16.5" customHeight="1">
      <c r="B11" s="32"/>
      <c r="E11" s="230" t="s">
        <v>3502</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ROUND((SUM(BE126:BE181)),  2)</f>
        <v>0</v>
      </c>
      <c r="I35" s="96">
        <v>0.21</v>
      </c>
      <c r="J35" s="86">
        <f>ROUND(((SUM(BE126:BE181))*I35),  2)</f>
        <v>0</v>
      </c>
      <c r="L35" s="32"/>
    </row>
    <row r="36" spans="2:12" s="1" customFormat="1" ht="14.45" customHeight="1">
      <c r="B36" s="32"/>
      <c r="E36" s="27" t="s">
        <v>46</v>
      </c>
      <c r="F36" s="86">
        <f>ROUND((SUM(BF126:BF181)),  2)</f>
        <v>0</v>
      </c>
      <c r="I36" s="96">
        <v>0.12</v>
      </c>
      <c r="J36" s="86">
        <f>ROUND(((SUM(BF126:BF181))*I36),  2)</f>
        <v>0</v>
      </c>
      <c r="L36" s="32"/>
    </row>
    <row r="37" spans="2:12" s="1" customFormat="1" ht="14.45" hidden="1" customHeight="1">
      <c r="B37" s="32"/>
      <c r="E37" s="27" t="s">
        <v>47</v>
      </c>
      <c r="F37" s="86">
        <f>ROUND((SUM(BG126:BG181)),  2)</f>
        <v>0</v>
      </c>
      <c r="I37" s="96">
        <v>0.21</v>
      </c>
      <c r="J37" s="86">
        <f>0</f>
        <v>0</v>
      </c>
      <c r="L37" s="32"/>
    </row>
    <row r="38" spans="2:12" s="1" customFormat="1" ht="14.45" hidden="1" customHeight="1">
      <c r="B38" s="32"/>
      <c r="E38" s="27" t="s">
        <v>48</v>
      </c>
      <c r="F38" s="86">
        <f>ROUND((SUM(BH126:BH181)),  2)</f>
        <v>0</v>
      </c>
      <c r="I38" s="96">
        <v>0.12</v>
      </c>
      <c r="J38" s="86">
        <f>0</f>
        <v>0</v>
      </c>
      <c r="L38" s="32"/>
    </row>
    <row r="39" spans="2:12" s="1" customFormat="1" ht="14.45" hidden="1" customHeight="1">
      <c r="B39" s="32"/>
      <c r="E39" s="27" t="s">
        <v>49</v>
      </c>
      <c r="F39" s="86">
        <f>ROUND((SUM(BI126:BI181)),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2835</v>
      </c>
      <c r="F87" s="251"/>
      <c r="G87" s="251"/>
      <c r="H87" s="251"/>
      <c r="L87" s="32"/>
    </row>
    <row r="88" spans="2:12" s="1" customFormat="1" ht="12" customHeight="1">
      <c r="B88" s="32"/>
      <c r="C88" s="27" t="s">
        <v>224</v>
      </c>
      <c r="L88" s="32"/>
    </row>
    <row r="89" spans="2:12" s="1" customFormat="1" ht="16.5" customHeight="1">
      <c r="B89" s="32"/>
      <c r="E89" s="230" t="str">
        <f>E11</f>
        <v>D.1.404.3 - Stavební elektroinstalace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2473</v>
      </c>
      <c r="E99" s="110"/>
      <c r="F99" s="110"/>
      <c r="G99" s="110"/>
      <c r="H99" s="110"/>
      <c r="I99" s="110"/>
      <c r="J99" s="111">
        <f>J127</f>
        <v>0</v>
      </c>
      <c r="L99" s="108"/>
    </row>
    <row r="100" spans="2:47" s="11" customFormat="1" ht="19.899999999999999" customHeight="1">
      <c r="B100" s="151"/>
      <c r="D100" s="152" t="s">
        <v>2474</v>
      </c>
      <c r="E100" s="153"/>
      <c r="F100" s="153"/>
      <c r="G100" s="153"/>
      <c r="H100" s="153"/>
      <c r="I100" s="153"/>
      <c r="J100" s="154">
        <f>J128</f>
        <v>0</v>
      </c>
      <c r="L100" s="151"/>
    </row>
    <row r="101" spans="2:47" s="11" customFormat="1" ht="19.899999999999999" customHeight="1">
      <c r="B101" s="151"/>
      <c r="D101" s="152" t="s">
        <v>3503</v>
      </c>
      <c r="E101" s="153"/>
      <c r="F101" s="153"/>
      <c r="G101" s="153"/>
      <c r="H101" s="153"/>
      <c r="I101" s="153"/>
      <c r="J101" s="154">
        <f>J131</f>
        <v>0</v>
      </c>
      <c r="L101" s="151"/>
    </row>
    <row r="102" spans="2:47" s="11" customFormat="1" ht="19.899999999999999" customHeight="1">
      <c r="B102" s="151"/>
      <c r="D102" s="152" t="s">
        <v>298</v>
      </c>
      <c r="E102" s="153"/>
      <c r="F102" s="153"/>
      <c r="G102" s="153"/>
      <c r="H102" s="153"/>
      <c r="I102" s="153"/>
      <c r="J102" s="154">
        <f>J134</f>
        <v>0</v>
      </c>
      <c r="L102" s="151"/>
    </row>
    <row r="103" spans="2:47" s="11" customFormat="1" ht="19.899999999999999" customHeight="1">
      <c r="B103" s="151"/>
      <c r="D103" s="152" t="s">
        <v>2475</v>
      </c>
      <c r="E103" s="153"/>
      <c r="F103" s="153"/>
      <c r="G103" s="153"/>
      <c r="H103" s="153"/>
      <c r="I103" s="153"/>
      <c r="J103" s="154">
        <f>J156</f>
        <v>0</v>
      </c>
      <c r="L103" s="151"/>
    </row>
    <row r="104" spans="2:47" s="11" customFormat="1" ht="19.899999999999999" customHeight="1">
      <c r="B104" s="151"/>
      <c r="D104" s="152" t="s">
        <v>300</v>
      </c>
      <c r="E104" s="153"/>
      <c r="F104" s="153"/>
      <c r="G104" s="153"/>
      <c r="H104" s="153"/>
      <c r="I104" s="153"/>
      <c r="J104" s="154">
        <f>J176</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2835</v>
      </c>
      <c r="F116" s="251"/>
      <c r="G116" s="251"/>
      <c r="H116" s="251"/>
      <c r="L116" s="32"/>
    </row>
    <row r="117" spans="2:63" s="1" customFormat="1" ht="12" customHeight="1">
      <c r="B117" s="32"/>
      <c r="C117" s="27" t="s">
        <v>224</v>
      </c>
      <c r="L117" s="32"/>
    </row>
    <row r="118" spans="2:63" s="1" customFormat="1" ht="16.5" customHeight="1">
      <c r="B118" s="32"/>
      <c r="E118" s="230" t="str">
        <f>E11</f>
        <v>D.1.404.3 - Stavební elektroinstalace</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15.2" customHeight="1">
      <c r="B123" s="32"/>
      <c r="C123" s="27" t="s">
        <v>30</v>
      </c>
      <c r="F123" s="25" t="str">
        <f>IF(E20="","",E20)</f>
        <v>Vyplň údaj</v>
      </c>
      <c r="I123" s="27" t="s">
        <v>37</v>
      </c>
      <c r="J123" s="30" t="str">
        <f>E26</f>
        <v>ing. Jaroslav Bedáň</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f>
        <v>0</v>
      </c>
      <c r="Q126" s="53"/>
      <c r="R126" s="117">
        <f>R127</f>
        <v>0</v>
      </c>
      <c r="S126" s="53"/>
      <c r="T126" s="118">
        <f>T127</f>
        <v>0</v>
      </c>
      <c r="AT126" s="17" t="s">
        <v>79</v>
      </c>
      <c r="AU126" s="17" t="s">
        <v>231</v>
      </c>
      <c r="BK126" s="119">
        <f>BK127</f>
        <v>0</v>
      </c>
    </row>
    <row r="127" spans="2:63" s="10" customFormat="1" ht="25.9" customHeight="1">
      <c r="B127" s="120"/>
      <c r="D127" s="121" t="s">
        <v>79</v>
      </c>
      <c r="E127" s="122" t="s">
        <v>2476</v>
      </c>
      <c r="F127" s="122" t="s">
        <v>136</v>
      </c>
      <c r="I127" s="123"/>
      <c r="J127" s="124">
        <f>BK127</f>
        <v>0</v>
      </c>
      <c r="L127" s="120"/>
      <c r="M127" s="125"/>
      <c r="P127" s="126">
        <f>P128+P131+P134+P156+P176</f>
        <v>0</v>
      </c>
      <c r="R127" s="126">
        <f>R128+R131+R134+R156+R176</f>
        <v>0</v>
      </c>
      <c r="T127" s="127">
        <f>T128+T131+T134+T156+T176</f>
        <v>0</v>
      </c>
      <c r="AR127" s="121" t="s">
        <v>247</v>
      </c>
      <c r="AT127" s="128" t="s">
        <v>79</v>
      </c>
      <c r="AU127" s="128" t="s">
        <v>80</v>
      </c>
      <c r="AY127" s="121" t="s">
        <v>248</v>
      </c>
      <c r="BK127" s="129">
        <f>BK128+BK131+BK134+BK156+BK176</f>
        <v>0</v>
      </c>
    </row>
    <row r="128" spans="2:63" s="10" customFormat="1" ht="22.9" customHeight="1">
      <c r="B128" s="120"/>
      <c r="D128" s="121" t="s">
        <v>79</v>
      </c>
      <c r="E128" s="155" t="s">
        <v>303</v>
      </c>
      <c r="F128" s="155" t="s">
        <v>2477</v>
      </c>
      <c r="I128" s="123"/>
      <c r="J128" s="156">
        <f>BK128</f>
        <v>0</v>
      </c>
      <c r="L128" s="120"/>
      <c r="M128" s="125"/>
      <c r="P128" s="126">
        <f>SUM(P129:P130)</f>
        <v>0</v>
      </c>
      <c r="R128" s="126">
        <f>SUM(R129:R130)</f>
        <v>0</v>
      </c>
      <c r="T128" s="127">
        <f>SUM(T129:T130)</f>
        <v>0</v>
      </c>
      <c r="AR128" s="121" t="s">
        <v>247</v>
      </c>
      <c r="AT128" s="128" t="s">
        <v>79</v>
      </c>
      <c r="AU128" s="128" t="s">
        <v>87</v>
      </c>
      <c r="AY128" s="121" t="s">
        <v>248</v>
      </c>
      <c r="BK128" s="129">
        <f>SUM(BK129:BK130)</f>
        <v>0</v>
      </c>
    </row>
    <row r="129" spans="2:65" s="1" customFormat="1" ht="24.2" customHeight="1">
      <c r="B129" s="32"/>
      <c r="C129" s="130" t="s">
        <v>87</v>
      </c>
      <c r="D129" s="130" t="s">
        <v>249</v>
      </c>
      <c r="E129" s="131" t="s">
        <v>305</v>
      </c>
      <c r="F129" s="132" t="s">
        <v>2478</v>
      </c>
      <c r="G129" s="133" t="s">
        <v>252</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3504</v>
      </c>
    </row>
    <row r="130" spans="2:65" s="1" customFormat="1" ht="39">
      <c r="B130" s="32"/>
      <c r="D130" s="143" t="s">
        <v>255</v>
      </c>
      <c r="F130" s="144" t="s">
        <v>2480</v>
      </c>
      <c r="I130" s="145"/>
      <c r="L130" s="32"/>
      <c r="M130" s="146"/>
      <c r="T130" s="56"/>
      <c r="AT130" s="17" t="s">
        <v>255</v>
      </c>
      <c r="AU130" s="17" t="s">
        <v>89</v>
      </c>
    </row>
    <row r="131" spans="2:65" s="10" customFormat="1" ht="22.9" customHeight="1">
      <c r="B131" s="120"/>
      <c r="D131" s="121" t="s">
        <v>79</v>
      </c>
      <c r="E131" s="155" t="s">
        <v>469</v>
      </c>
      <c r="F131" s="155" t="s">
        <v>3505</v>
      </c>
      <c r="I131" s="123"/>
      <c r="J131" s="156">
        <f>BK131</f>
        <v>0</v>
      </c>
      <c r="L131" s="120"/>
      <c r="M131" s="125"/>
      <c r="P131" s="126">
        <f>SUM(P132:P133)</f>
        <v>0</v>
      </c>
      <c r="R131" s="126">
        <f>SUM(R132:R133)</f>
        <v>0</v>
      </c>
      <c r="T131" s="127">
        <f>SUM(T132:T133)</f>
        <v>0</v>
      </c>
      <c r="AR131" s="121" t="s">
        <v>247</v>
      </c>
      <c r="AT131" s="128" t="s">
        <v>79</v>
      </c>
      <c r="AU131" s="128" t="s">
        <v>87</v>
      </c>
      <c r="AY131" s="121" t="s">
        <v>248</v>
      </c>
      <c r="BK131" s="129">
        <f>SUM(BK132:BK133)</f>
        <v>0</v>
      </c>
    </row>
    <row r="132" spans="2:65" s="1" customFormat="1" ht="24.2" customHeight="1">
      <c r="B132" s="32"/>
      <c r="C132" s="130" t="s">
        <v>89</v>
      </c>
      <c r="D132" s="130" t="s">
        <v>249</v>
      </c>
      <c r="E132" s="131" t="s">
        <v>472</v>
      </c>
      <c r="F132" s="132" t="s">
        <v>2478</v>
      </c>
      <c r="G132" s="133" t="s">
        <v>252</v>
      </c>
      <c r="H132" s="134">
        <v>1</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3506</v>
      </c>
    </row>
    <row r="133" spans="2:65" s="1" customFormat="1" ht="39">
      <c r="B133" s="32"/>
      <c r="D133" s="143" t="s">
        <v>255</v>
      </c>
      <c r="F133" s="144" t="s">
        <v>2480</v>
      </c>
      <c r="I133" s="145"/>
      <c r="L133" s="32"/>
      <c r="M133" s="146"/>
      <c r="T133" s="56"/>
      <c r="AT133" s="17" t="s">
        <v>255</v>
      </c>
      <c r="AU133" s="17" t="s">
        <v>89</v>
      </c>
    </row>
    <row r="134" spans="2:65" s="10" customFormat="1" ht="22.9" customHeight="1">
      <c r="B134" s="120"/>
      <c r="D134" s="121" t="s">
        <v>79</v>
      </c>
      <c r="E134" s="155" t="s">
        <v>481</v>
      </c>
      <c r="F134" s="155" t="s">
        <v>482</v>
      </c>
      <c r="I134" s="123"/>
      <c r="J134" s="156">
        <f>BK134</f>
        <v>0</v>
      </c>
      <c r="L134" s="120"/>
      <c r="M134" s="125"/>
      <c r="P134" s="126">
        <f>SUM(P135:P155)</f>
        <v>0</v>
      </c>
      <c r="R134" s="126">
        <f>SUM(R135:R155)</f>
        <v>0</v>
      </c>
      <c r="T134" s="127">
        <f>SUM(T135:T155)</f>
        <v>0</v>
      </c>
      <c r="AR134" s="121" t="s">
        <v>247</v>
      </c>
      <c r="AT134" s="128" t="s">
        <v>79</v>
      </c>
      <c r="AU134" s="128" t="s">
        <v>87</v>
      </c>
      <c r="AY134" s="121" t="s">
        <v>248</v>
      </c>
      <c r="BK134" s="129">
        <f>SUM(BK135:BK155)</f>
        <v>0</v>
      </c>
    </row>
    <row r="135" spans="2:65" s="1" customFormat="1" ht="16.5" customHeight="1">
      <c r="B135" s="32"/>
      <c r="C135" s="130" t="s">
        <v>247</v>
      </c>
      <c r="D135" s="130" t="s">
        <v>249</v>
      </c>
      <c r="E135" s="131" t="s">
        <v>484</v>
      </c>
      <c r="F135" s="132" t="s">
        <v>2481</v>
      </c>
      <c r="G135" s="133" t="s">
        <v>528</v>
      </c>
      <c r="H135" s="134">
        <v>9</v>
      </c>
      <c r="I135" s="135"/>
      <c r="J135" s="136">
        <f t="shared" ref="J135:J140" si="0">ROUND(I135*H135,2)</f>
        <v>0</v>
      </c>
      <c r="K135" s="132" t="s">
        <v>1</v>
      </c>
      <c r="L135" s="32"/>
      <c r="M135" s="137" t="s">
        <v>1</v>
      </c>
      <c r="N135" s="138" t="s">
        <v>45</v>
      </c>
      <c r="P135" s="139">
        <f t="shared" ref="P135:P140" si="1">O135*H135</f>
        <v>0</v>
      </c>
      <c r="Q135" s="139">
        <v>0</v>
      </c>
      <c r="R135" s="139">
        <f t="shared" ref="R135:R140" si="2">Q135*H135</f>
        <v>0</v>
      </c>
      <c r="S135" s="139">
        <v>0</v>
      </c>
      <c r="T135" s="140">
        <f t="shared" ref="T135:T140" si="3">S135*H135</f>
        <v>0</v>
      </c>
      <c r="AR135" s="141" t="s">
        <v>253</v>
      </c>
      <c r="AT135" s="141" t="s">
        <v>249</v>
      </c>
      <c r="AU135" s="141" t="s">
        <v>89</v>
      </c>
      <c r="AY135" s="17" t="s">
        <v>248</v>
      </c>
      <c r="BE135" s="142">
        <f t="shared" ref="BE135:BE140" si="4">IF(N135="základní",J135,0)</f>
        <v>0</v>
      </c>
      <c r="BF135" s="142">
        <f t="shared" ref="BF135:BF140" si="5">IF(N135="snížená",J135,0)</f>
        <v>0</v>
      </c>
      <c r="BG135" s="142">
        <f t="shared" ref="BG135:BG140" si="6">IF(N135="zákl. přenesená",J135,0)</f>
        <v>0</v>
      </c>
      <c r="BH135" s="142">
        <f t="shared" ref="BH135:BH140" si="7">IF(N135="sníž. přenesená",J135,0)</f>
        <v>0</v>
      </c>
      <c r="BI135" s="142">
        <f t="shared" ref="BI135:BI140" si="8">IF(N135="nulová",J135,0)</f>
        <v>0</v>
      </c>
      <c r="BJ135" s="17" t="s">
        <v>87</v>
      </c>
      <c r="BK135" s="142">
        <f t="shared" ref="BK135:BK140" si="9">ROUND(I135*H135,2)</f>
        <v>0</v>
      </c>
      <c r="BL135" s="17" t="s">
        <v>253</v>
      </c>
      <c r="BM135" s="141" t="s">
        <v>3507</v>
      </c>
    </row>
    <row r="136" spans="2:65" s="1" customFormat="1" ht="16.5" customHeight="1">
      <c r="B136" s="32"/>
      <c r="C136" s="130" t="s">
        <v>264</v>
      </c>
      <c r="D136" s="130" t="s">
        <v>249</v>
      </c>
      <c r="E136" s="131" t="s">
        <v>489</v>
      </c>
      <c r="F136" s="132" t="s">
        <v>1105</v>
      </c>
      <c r="G136" s="133" t="s">
        <v>528</v>
      </c>
      <c r="H136" s="134">
        <v>86</v>
      </c>
      <c r="I136" s="135"/>
      <c r="J136" s="136">
        <f t="shared" si="0"/>
        <v>0</v>
      </c>
      <c r="K136" s="132" t="s">
        <v>1</v>
      </c>
      <c r="L136" s="32"/>
      <c r="M136" s="137" t="s">
        <v>1</v>
      </c>
      <c r="N136" s="138" t="s">
        <v>45</v>
      </c>
      <c r="P136" s="139">
        <f t="shared" si="1"/>
        <v>0</v>
      </c>
      <c r="Q136" s="139">
        <v>0</v>
      </c>
      <c r="R136" s="139">
        <f t="shared" si="2"/>
        <v>0</v>
      </c>
      <c r="S136" s="139">
        <v>0</v>
      </c>
      <c r="T136" s="140">
        <f t="shared" si="3"/>
        <v>0</v>
      </c>
      <c r="AR136" s="141" t="s">
        <v>253</v>
      </c>
      <c r="AT136" s="141" t="s">
        <v>249</v>
      </c>
      <c r="AU136" s="141" t="s">
        <v>89</v>
      </c>
      <c r="AY136" s="17" t="s">
        <v>248</v>
      </c>
      <c r="BE136" s="142">
        <f t="shared" si="4"/>
        <v>0</v>
      </c>
      <c r="BF136" s="142">
        <f t="shared" si="5"/>
        <v>0</v>
      </c>
      <c r="BG136" s="142">
        <f t="shared" si="6"/>
        <v>0</v>
      </c>
      <c r="BH136" s="142">
        <f t="shared" si="7"/>
        <v>0</v>
      </c>
      <c r="BI136" s="142">
        <f t="shared" si="8"/>
        <v>0</v>
      </c>
      <c r="BJ136" s="17" t="s">
        <v>87</v>
      </c>
      <c r="BK136" s="142">
        <f t="shared" si="9"/>
        <v>0</v>
      </c>
      <c r="BL136" s="17" t="s">
        <v>253</v>
      </c>
      <c r="BM136" s="141" t="s">
        <v>3508</v>
      </c>
    </row>
    <row r="137" spans="2:65" s="1" customFormat="1" ht="16.5" customHeight="1">
      <c r="B137" s="32"/>
      <c r="C137" s="130" t="s">
        <v>269</v>
      </c>
      <c r="D137" s="130" t="s">
        <v>249</v>
      </c>
      <c r="E137" s="131" t="s">
        <v>494</v>
      </c>
      <c r="F137" s="132" t="s">
        <v>527</v>
      </c>
      <c r="G137" s="133" t="s">
        <v>528</v>
      </c>
      <c r="H137" s="134">
        <v>40</v>
      </c>
      <c r="I137" s="135"/>
      <c r="J137" s="136">
        <f t="shared" si="0"/>
        <v>0</v>
      </c>
      <c r="K137" s="132" t="s">
        <v>1</v>
      </c>
      <c r="L137" s="32"/>
      <c r="M137" s="137" t="s">
        <v>1</v>
      </c>
      <c r="N137" s="138" t="s">
        <v>45</v>
      </c>
      <c r="P137" s="139">
        <f t="shared" si="1"/>
        <v>0</v>
      </c>
      <c r="Q137" s="139">
        <v>0</v>
      </c>
      <c r="R137" s="139">
        <f t="shared" si="2"/>
        <v>0</v>
      </c>
      <c r="S137" s="139">
        <v>0</v>
      </c>
      <c r="T137" s="140">
        <f t="shared" si="3"/>
        <v>0</v>
      </c>
      <c r="AR137" s="141" t="s">
        <v>253</v>
      </c>
      <c r="AT137" s="141" t="s">
        <v>249</v>
      </c>
      <c r="AU137" s="141" t="s">
        <v>89</v>
      </c>
      <c r="AY137" s="17" t="s">
        <v>248</v>
      </c>
      <c r="BE137" s="142">
        <f t="shared" si="4"/>
        <v>0</v>
      </c>
      <c r="BF137" s="142">
        <f t="shared" si="5"/>
        <v>0</v>
      </c>
      <c r="BG137" s="142">
        <f t="shared" si="6"/>
        <v>0</v>
      </c>
      <c r="BH137" s="142">
        <f t="shared" si="7"/>
        <v>0</v>
      </c>
      <c r="BI137" s="142">
        <f t="shared" si="8"/>
        <v>0</v>
      </c>
      <c r="BJ137" s="17" t="s">
        <v>87</v>
      </c>
      <c r="BK137" s="142">
        <f t="shared" si="9"/>
        <v>0</v>
      </c>
      <c r="BL137" s="17" t="s">
        <v>253</v>
      </c>
      <c r="BM137" s="141" t="s">
        <v>3509</v>
      </c>
    </row>
    <row r="138" spans="2:65" s="1" customFormat="1" ht="16.5" customHeight="1">
      <c r="B138" s="32"/>
      <c r="C138" s="130" t="s">
        <v>274</v>
      </c>
      <c r="D138" s="130" t="s">
        <v>249</v>
      </c>
      <c r="E138" s="131" t="s">
        <v>499</v>
      </c>
      <c r="F138" s="132" t="s">
        <v>623</v>
      </c>
      <c r="G138" s="133" t="s">
        <v>252</v>
      </c>
      <c r="H138" s="134">
        <v>2</v>
      </c>
      <c r="I138" s="135"/>
      <c r="J138" s="136">
        <f t="shared" si="0"/>
        <v>0</v>
      </c>
      <c r="K138" s="132" t="s">
        <v>1</v>
      </c>
      <c r="L138" s="32"/>
      <c r="M138" s="137" t="s">
        <v>1</v>
      </c>
      <c r="N138" s="138" t="s">
        <v>45</v>
      </c>
      <c r="P138" s="139">
        <f t="shared" si="1"/>
        <v>0</v>
      </c>
      <c r="Q138" s="139">
        <v>0</v>
      </c>
      <c r="R138" s="139">
        <f t="shared" si="2"/>
        <v>0</v>
      </c>
      <c r="S138" s="139">
        <v>0</v>
      </c>
      <c r="T138" s="140">
        <f t="shared" si="3"/>
        <v>0</v>
      </c>
      <c r="AR138" s="141" t="s">
        <v>253</v>
      </c>
      <c r="AT138" s="141" t="s">
        <v>249</v>
      </c>
      <c r="AU138" s="141" t="s">
        <v>89</v>
      </c>
      <c r="AY138" s="17" t="s">
        <v>248</v>
      </c>
      <c r="BE138" s="142">
        <f t="shared" si="4"/>
        <v>0</v>
      </c>
      <c r="BF138" s="142">
        <f t="shared" si="5"/>
        <v>0</v>
      </c>
      <c r="BG138" s="142">
        <f t="shared" si="6"/>
        <v>0</v>
      </c>
      <c r="BH138" s="142">
        <f t="shared" si="7"/>
        <v>0</v>
      </c>
      <c r="BI138" s="142">
        <f t="shared" si="8"/>
        <v>0</v>
      </c>
      <c r="BJ138" s="17" t="s">
        <v>87</v>
      </c>
      <c r="BK138" s="142">
        <f t="shared" si="9"/>
        <v>0</v>
      </c>
      <c r="BL138" s="17" t="s">
        <v>253</v>
      </c>
      <c r="BM138" s="141" t="s">
        <v>3510</v>
      </c>
    </row>
    <row r="139" spans="2:65" s="1" customFormat="1" ht="16.5" customHeight="1">
      <c r="B139" s="32"/>
      <c r="C139" s="130" t="s">
        <v>278</v>
      </c>
      <c r="D139" s="130" t="s">
        <v>249</v>
      </c>
      <c r="E139" s="131" t="s">
        <v>504</v>
      </c>
      <c r="F139" s="132" t="s">
        <v>619</v>
      </c>
      <c r="G139" s="133" t="s">
        <v>252</v>
      </c>
      <c r="H139" s="134">
        <v>1</v>
      </c>
      <c r="I139" s="135"/>
      <c r="J139" s="136">
        <f t="shared" si="0"/>
        <v>0</v>
      </c>
      <c r="K139" s="132" t="s">
        <v>1</v>
      </c>
      <c r="L139" s="32"/>
      <c r="M139" s="137" t="s">
        <v>1</v>
      </c>
      <c r="N139" s="138" t="s">
        <v>45</v>
      </c>
      <c r="P139" s="139">
        <f t="shared" si="1"/>
        <v>0</v>
      </c>
      <c r="Q139" s="139">
        <v>0</v>
      </c>
      <c r="R139" s="139">
        <f t="shared" si="2"/>
        <v>0</v>
      </c>
      <c r="S139" s="139">
        <v>0</v>
      </c>
      <c r="T139" s="140">
        <f t="shared" si="3"/>
        <v>0</v>
      </c>
      <c r="AR139" s="141" t="s">
        <v>253</v>
      </c>
      <c r="AT139" s="141" t="s">
        <v>249</v>
      </c>
      <c r="AU139" s="141" t="s">
        <v>89</v>
      </c>
      <c r="AY139" s="17" t="s">
        <v>248</v>
      </c>
      <c r="BE139" s="142">
        <f t="shared" si="4"/>
        <v>0</v>
      </c>
      <c r="BF139" s="142">
        <f t="shared" si="5"/>
        <v>0</v>
      </c>
      <c r="BG139" s="142">
        <f t="shared" si="6"/>
        <v>0</v>
      </c>
      <c r="BH139" s="142">
        <f t="shared" si="7"/>
        <v>0</v>
      </c>
      <c r="BI139" s="142">
        <f t="shared" si="8"/>
        <v>0</v>
      </c>
      <c r="BJ139" s="17" t="s">
        <v>87</v>
      </c>
      <c r="BK139" s="142">
        <f t="shared" si="9"/>
        <v>0</v>
      </c>
      <c r="BL139" s="17" t="s">
        <v>253</v>
      </c>
      <c r="BM139" s="141" t="s">
        <v>3511</v>
      </c>
    </row>
    <row r="140" spans="2:65" s="1" customFormat="1" ht="24.2" customHeight="1">
      <c r="B140" s="32"/>
      <c r="C140" s="130" t="s">
        <v>283</v>
      </c>
      <c r="D140" s="130" t="s">
        <v>249</v>
      </c>
      <c r="E140" s="131" t="s">
        <v>518</v>
      </c>
      <c r="F140" s="132" t="s">
        <v>2488</v>
      </c>
      <c r="G140" s="133" t="s">
        <v>528</v>
      </c>
      <c r="H140" s="134">
        <v>15</v>
      </c>
      <c r="I140" s="135"/>
      <c r="J140" s="136">
        <f t="shared" si="0"/>
        <v>0</v>
      </c>
      <c r="K140" s="132" t="s">
        <v>1</v>
      </c>
      <c r="L140" s="32"/>
      <c r="M140" s="137" t="s">
        <v>1</v>
      </c>
      <c r="N140" s="138" t="s">
        <v>45</v>
      </c>
      <c r="P140" s="139">
        <f t="shared" si="1"/>
        <v>0</v>
      </c>
      <c r="Q140" s="139">
        <v>0</v>
      </c>
      <c r="R140" s="139">
        <f t="shared" si="2"/>
        <v>0</v>
      </c>
      <c r="S140" s="139">
        <v>0</v>
      </c>
      <c r="T140" s="140">
        <f t="shared" si="3"/>
        <v>0</v>
      </c>
      <c r="AR140" s="141" t="s">
        <v>253</v>
      </c>
      <c r="AT140" s="141" t="s">
        <v>249</v>
      </c>
      <c r="AU140" s="141" t="s">
        <v>89</v>
      </c>
      <c r="AY140" s="17" t="s">
        <v>248</v>
      </c>
      <c r="BE140" s="142">
        <f t="shared" si="4"/>
        <v>0</v>
      </c>
      <c r="BF140" s="142">
        <f t="shared" si="5"/>
        <v>0</v>
      </c>
      <c r="BG140" s="142">
        <f t="shared" si="6"/>
        <v>0</v>
      </c>
      <c r="BH140" s="142">
        <f t="shared" si="7"/>
        <v>0</v>
      </c>
      <c r="BI140" s="142">
        <f t="shared" si="8"/>
        <v>0</v>
      </c>
      <c r="BJ140" s="17" t="s">
        <v>87</v>
      </c>
      <c r="BK140" s="142">
        <f t="shared" si="9"/>
        <v>0</v>
      </c>
      <c r="BL140" s="17" t="s">
        <v>253</v>
      </c>
      <c r="BM140" s="141" t="s">
        <v>3512</v>
      </c>
    </row>
    <row r="141" spans="2:65" s="1" customFormat="1" ht="29.25">
      <c r="B141" s="32"/>
      <c r="D141" s="143" t="s">
        <v>255</v>
      </c>
      <c r="F141" s="144" t="s">
        <v>2490</v>
      </c>
      <c r="I141" s="145"/>
      <c r="L141" s="32"/>
      <c r="M141" s="146"/>
      <c r="T141" s="56"/>
      <c r="AT141" s="17" t="s">
        <v>255</v>
      </c>
      <c r="AU141" s="17" t="s">
        <v>89</v>
      </c>
    </row>
    <row r="142" spans="2:65" s="1" customFormat="1" ht="24.2" customHeight="1">
      <c r="B142" s="32"/>
      <c r="C142" s="130" t="s">
        <v>288</v>
      </c>
      <c r="D142" s="130" t="s">
        <v>249</v>
      </c>
      <c r="E142" s="131" t="s">
        <v>522</v>
      </c>
      <c r="F142" s="132" t="s">
        <v>2491</v>
      </c>
      <c r="G142" s="133" t="s">
        <v>528</v>
      </c>
      <c r="H142" s="134">
        <v>3</v>
      </c>
      <c r="I142" s="135"/>
      <c r="J142" s="136">
        <f>ROUND(I142*H142,2)</f>
        <v>0</v>
      </c>
      <c r="K142" s="132" t="s">
        <v>1</v>
      </c>
      <c r="L142" s="32"/>
      <c r="M142" s="137" t="s">
        <v>1</v>
      </c>
      <c r="N142" s="138" t="s">
        <v>45</v>
      </c>
      <c r="P142" s="139">
        <f>O142*H142</f>
        <v>0</v>
      </c>
      <c r="Q142" s="139">
        <v>0</v>
      </c>
      <c r="R142" s="139">
        <f>Q142*H142</f>
        <v>0</v>
      </c>
      <c r="S142" s="139">
        <v>0</v>
      </c>
      <c r="T142" s="140">
        <f>S142*H142</f>
        <v>0</v>
      </c>
      <c r="AR142" s="141" t="s">
        <v>253</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253</v>
      </c>
      <c r="BM142" s="141" t="s">
        <v>3513</v>
      </c>
    </row>
    <row r="143" spans="2:65" s="1" customFormat="1" ht="29.25">
      <c r="B143" s="32"/>
      <c r="D143" s="143" t="s">
        <v>255</v>
      </c>
      <c r="F143" s="144" t="s">
        <v>705</v>
      </c>
      <c r="I143" s="145"/>
      <c r="L143" s="32"/>
      <c r="M143" s="146"/>
      <c r="T143" s="56"/>
      <c r="AT143" s="17" t="s">
        <v>255</v>
      </c>
      <c r="AU143" s="17" t="s">
        <v>89</v>
      </c>
    </row>
    <row r="144" spans="2:65" s="1" customFormat="1" ht="24.2" customHeight="1">
      <c r="B144" s="32"/>
      <c r="C144" s="130" t="s">
        <v>336</v>
      </c>
      <c r="D144" s="130" t="s">
        <v>249</v>
      </c>
      <c r="E144" s="131" t="s">
        <v>526</v>
      </c>
      <c r="F144" s="132" t="s">
        <v>2495</v>
      </c>
      <c r="G144" s="133" t="s">
        <v>258</v>
      </c>
      <c r="H144" s="134">
        <v>1</v>
      </c>
      <c r="I144" s="135"/>
      <c r="J144" s="136">
        <f>ROUND(I144*H144,2)</f>
        <v>0</v>
      </c>
      <c r="K144" s="132" t="s">
        <v>1</v>
      </c>
      <c r="L144" s="32"/>
      <c r="M144" s="137" t="s">
        <v>1</v>
      </c>
      <c r="N144" s="138" t="s">
        <v>45</v>
      </c>
      <c r="P144" s="139">
        <f>O144*H144</f>
        <v>0</v>
      </c>
      <c r="Q144" s="139">
        <v>0</v>
      </c>
      <c r="R144" s="139">
        <f>Q144*H144</f>
        <v>0</v>
      </c>
      <c r="S144" s="139">
        <v>0</v>
      </c>
      <c r="T144" s="140">
        <f>S144*H144</f>
        <v>0</v>
      </c>
      <c r="AR144" s="141" t="s">
        <v>253</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253</v>
      </c>
      <c r="BM144" s="141" t="s">
        <v>3514</v>
      </c>
    </row>
    <row r="145" spans="2:65" s="1" customFormat="1" ht="24.2" customHeight="1">
      <c r="B145" s="32"/>
      <c r="C145" s="130" t="s">
        <v>340</v>
      </c>
      <c r="D145" s="130" t="s">
        <v>249</v>
      </c>
      <c r="E145" s="131" t="s">
        <v>531</v>
      </c>
      <c r="F145" s="132" t="s">
        <v>2498</v>
      </c>
      <c r="G145" s="133" t="s">
        <v>258</v>
      </c>
      <c r="H145" s="134">
        <v>1</v>
      </c>
      <c r="I145" s="135"/>
      <c r="J145" s="136">
        <f>ROUND(I145*H145,2)</f>
        <v>0</v>
      </c>
      <c r="K145" s="132" t="s">
        <v>1</v>
      </c>
      <c r="L145" s="32"/>
      <c r="M145" s="137" t="s">
        <v>1</v>
      </c>
      <c r="N145" s="138" t="s">
        <v>45</v>
      </c>
      <c r="P145" s="139">
        <f>O145*H145</f>
        <v>0</v>
      </c>
      <c r="Q145" s="139">
        <v>0</v>
      </c>
      <c r="R145" s="139">
        <f>Q145*H145</f>
        <v>0</v>
      </c>
      <c r="S145" s="139">
        <v>0</v>
      </c>
      <c r="T145" s="140">
        <f>S145*H145</f>
        <v>0</v>
      </c>
      <c r="AR145" s="141" t="s">
        <v>253</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253</v>
      </c>
      <c r="BM145" s="141" t="s">
        <v>3515</v>
      </c>
    </row>
    <row r="146" spans="2:65" s="1" customFormat="1" ht="16.5" customHeight="1">
      <c r="B146" s="32"/>
      <c r="C146" s="130" t="s">
        <v>8</v>
      </c>
      <c r="D146" s="130" t="s">
        <v>249</v>
      </c>
      <c r="E146" s="131" t="s">
        <v>535</v>
      </c>
      <c r="F146" s="132" t="s">
        <v>2500</v>
      </c>
      <c r="G146" s="133" t="s">
        <v>252</v>
      </c>
      <c r="H146" s="134">
        <v>1</v>
      </c>
      <c r="I146" s="135"/>
      <c r="J146" s="136">
        <f>ROUND(I146*H146,2)</f>
        <v>0</v>
      </c>
      <c r="K146" s="132" t="s">
        <v>1</v>
      </c>
      <c r="L146" s="32"/>
      <c r="M146" s="137" t="s">
        <v>1</v>
      </c>
      <c r="N146" s="138" t="s">
        <v>45</v>
      </c>
      <c r="P146" s="139">
        <f>O146*H146</f>
        <v>0</v>
      </c>
      <c r="Q146" s="139">
        <v>0</v>
      </c>
      <c r="R146" s="139">
        <f>Q146*H146</f>
        <v>0</v>
      </c>
      <c r="S146" s="139">
        <v>0</v>
      </c>
      <c r="T146" s="140">
        <f>S146*H146</f>
        <v>0</v>
      </c>
      <c r="AR146" s="141" t="s">
        <v>253</v>
      </c>
      <c r="AT146" s="141" t="s">
        <v>249</v>
      </c>
      <c r="AU146" s="141" t="s">
        <v>89</v>
      </c>
      <c r="AY146" s="17" t="s">
        <v>248</v>
      </c>
      <c r="BE146" s="142">
        <f>IF(N146="základní",J146,0)</f>
        <v>0</v>
      </c>
      <c r="BF146" s="142">
        <f>IF(N146="snížená",J146,0)</f>
        <v>0</v>
      </c>
      <c r="BG146" s="142">
        <f>IF(N146="zákl. přenesená",J146,0)</f>
        <v>0</v>
      </c>
      <c r="BH146" s="142">
        <f>IF(N146="sníž. přenesená",J146,0)</f>
        <v>0</v>
      </c>
      <c r="BI146" s="142">
        <f>IF(N146="nulová",J146,0)</f>
        <v>0</v>
      </c>
      <c r="BJ146" s="17" t="s">
        <v>87</v>
      </c>
      <c r="BK146" s="142">
        <f>ROUND(I146*H146,2)</f>
        <v>0</v>
      </c>
      <c r="BL146" s="17" t="s">
        <v>253</v>
      </c>
      <c r="BM146" s="141" t="s">
        <v>3516</v>
      </c>
    </row>
    <row r="147" spans="2:65" s="1" customFormat="1" ht="21.75" customHeight="1">
      <c r="B147" s="32"/>
      <c r="C147" s="130" t="s">
        <v>347</v>
      </c>
      <c r="D147" s="130" t="s">
        <v>249</v>
      </c>
      <c r="E147" s="131" t="s">
        <v>539</v>
      </c>
      <c r="F147" s="132" t="s">
        <v>2509</v>
      </c>
      <c r="G147" s="133" t="s">
        <v>252</v>
      </c>
      <c r="H147" s="134">
        <v>2</v>
      </c>
      <c r="I147" s="135"/>
      <c r="J147" s="136">
        <f>ROUND(I147*H147,2)</f>
        <v>0</v>
      </c>
      <c r="K147" s="132" t="s">
        <v>1</v>
      </c>
      <c r="L147" s="32"/>
      <c r="M147" s="137" t="s">
        <v>1</v>
      </c>
      <c r="N147" s="138" t="s">
        <v>45</v>
      </c>
      <c r="P147" s="139">
        <f>O147*H147</f>
        <v>0</v>
      </c>
      <c r="Q147" s="139">
        <v>0</v>
      </c>
      <c r="R147" s="139">
        <f>Q147*H147</f>
        <v>0</v>
      </c>
      <c r="S147" s="139">
        <v>0</v>
      </c>
      <c r="T147" s="140">
        <f>S147*H147</f>
        <v>0</v>
      </c>
      <c r="AR147" s="141" t="s">
        <v>253</v>
      </c>
      <c r="AT147" s="141" t="s">
        <v>249</v>
      </c>
      <c r="AU147" s="141" t="s">
        <v>89</v>
      </c>
      <c r="AY147" s="17" t="s">
        <v>248</v>
      </c>
      <c r="BE147" s="142">
        <f>IF(N147="základní",J147,0)</f>
        <v>0</v>
      </c>
      <c r="BF147" s="142">
        <f>IF(N147="snížená",J147,0)</f>
        <v>0</v>
      </c>
      <c r="BG147" s="142">
        <f>IF(N147="zákl. přenesená",J147,0)</f>
        <v>0</v>
      </c>
      <c r="BH147" s="142">
        <f>IF(N147="sníž. přenesená",J147,0)</f>
        <v>0</v>
      </c>
      <c r="BI147" s="142">
        <f>IF(N147="nulová",J147,0)</f>
        <v>0</v>
      </c>
      <c r="BJ147" s="17" t="s">
        <v>87</v>
      </c>
      <c r="BK147" s="142">
        <f>ROUND(I147*H147,2)</f>
        <v>0</v>
      </c>
      <c r="BL147" s="17" t="s">
        <v>253</v>
      </c>
      <c r="BM147" s="141" t="s">
        <v>3517</v>
      </c>
    </row>
    <row r="148" spans="2:65" s="1" customFormat="1" ht="29.25">
      <c r="B148" s="32"/>
      <c r="D148" s="143" t="s">
        <v>255</v>
      </c>
      <c r="F148" s="144" t="s">
        <v>2511</v>
      </c>
      <c r="I148" s="145"/>
      <c r="L148" s="32"/>
      <c r="M148" s="146"/>
      <c r="T148" s="56"/>
      <c r="AT148" s="17" t="s">
        <v>255</v>
      </c>
      <c r="AU148" s="17" t="s">
        <v>89</v>
      </c>
    </row>
    <row r="149" spans="2:65" s="1" customFormat="1" ht="24.2" customHeight="1">
      <c r="B149" s="32"/>
      <c r="C149" s="130" t="s">
        <v>351</v>
      </c>
      <c r="D149" s="130" t="s">
        <v>249</v>
      </c>
      <c r="E149" s="131" t="s">
        <v>543</v>
      </c>
      <c r="F149" s="132" t="s">
        <v>2518</v>
      </c>
      <c r="G149" s="133" t="s">
        <v>252</v>
      </c>
      <c r="H149" s="134">
        <v>1</v>
      </c>
      <c r="I149" s="135"/>
      <c r="J149" s="136">
        <f>ROUND(I149*H149,2)</f>
        <v>0</v>
      </c>
      <c r="K149" s="132" t="s">
        <v>1</v>
      </c>
      <c r="L149" s="32"/>
      <c r="M149" s="137" t="s">
        <v>1</v>
      </c>
      <c r="N149" s="138" t="s">
        <v>45</v>
      </c>
      <c r="P149" s="139">
        <f>O149*H149</f>
        <v>0</v>
      </c>
      <c r="Q149" s="139">
        <v>0</v>
      </c>
      <c r="R149" s="139">
        <f>Q149*H149</f>
        <v>0</v>
      </c>
      <c r="S149" s="139">
        <v>0</v>
      </c>
      <c r="T149" s="140">
        <f>S149*H149</f>
        <v>0</v>
      </c>
      <c r="AR149" s="141" t="s">
        <v>253</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253</v>
      </c>
      <c r="BM149" s="141" t="s">
        <v>3518</v>
      </c>
    </row>
    <row r="150" spans="2:65" s="1" customFormat="1" ht="48.75">
      <c r="B150" s="32"/>
      <c r="D150" s="143" t="s">
        <v>255</v>
      </c>
      <c r="F150" s="144" t="s">
        <v>2520</v>
      </c>
      <c r="I150" s="145"/>
      <c r="L150" s="32"/>
      <c r="M150" s="146"/>
      <c r="T150" s="56"/>
      <c r="AT150" s="17" t="s">
        <v>255</v>
      </c>
      <c r="AU150" s="17" t="s">
        <v>89</v>
      </c>
    </row>
    <row r="151" spans="2:65" s="1" customFormat="1" ht="24.2" customHeight="1">
      <c r="B151" s="32"/>
      <c r="C151" s="130" t="s">
        <v>355</v>
      </c>
      <c r="D151" s="130" t="s">
        <v>249</v>
      </c>
      <c r="E151" s="131" t="s">
        <v>547</v>
      </c>
      <c r="F151" s="132" t="s">
        <v>2521</v>
      </c>
      <c r="G151" s="133" t="s">
        <v>258</v>
      </c>
      <c r="H151" s="134">
        <v>1</v>
      </c>
      <c r="I151" s="135"/>
      <c r="J151" s="136">
        <f>ROUND(I151*H151,2)</f>
        <v>0</v>
      </c>
      <c r="K151" s="132" t="s">
        <v>1</v>
      </c>
      <c r="L151" s="32"/>
      <c r="M151" s="137" t="s">
        <v>1</v>
      </c>
      <c r="N151" s="138" t="s">
        <v>45</v>
      </c>
      <c r="P151" s="139">
        <f>O151*H151</f>
        <v>0</v>
      </c>
      <c r="Q151" s="139">
        <v>0</v>
      </c>
      <c r="R151" s="139">
        <f>Q151*H151</f>
        <v>0</v>
      </c>
      <c r="S151" s="139">
        <v>0</v>
      </c>
      <c r="T151" s="140">
        <f>S151*H151</f>
        <v>0</v>
      </c>
      <c r="AR151" s="141" t="s">
        <v>253</v>
      </c>
      <c r="AT151" s="141" t="s">
        <v>249</v>
      </c>
      <c r="AU151" s="141" t="s">
        <v>89</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253</v>
      </c>
      <c r="BM151" s="141" t="s">
        <v>3519</v>
      </c>
    </row>
    <row r="152" spans="2:65" s="1" customFormat="1" ht="21.75" customHeight="1">
      <c r="B152" s="32"/>
      <c r="C152" s="130" t="s">
        <v>359</v>
      </c>
      <c r="D152" s="130" t="s">
        <v>249</v>
      </c>
      <c r="E152" s="131" t="s">
        <v>551</v>
      </c>
      <c r="F152" s="132" t="s">
        <v>2523</v>
      </c>
      <c r="G152" s="133" t="s">
        <v>252</v>
      </c>
      <c r="H152" s="134">
        <v>2</v>
      </c>
      <c r="I152" s="135"/>
      <c r="J152" s="136">
        <f>ROUND(I152*H152,2)</f>
        <v>0</v>
      </c>
      <c r="K152" s="132" t="s">
        <v>1</v>
      </c>
      <c r="L152" s="32"/>
      <c r="M152" s="137" t="s">
        <v>1</v>
      </c>
      <c r="N152" s="138" t="s">
        <v>45</v>
      </c>
      <c r="P152" s="139">
        <f>O152*H152</f>
        <v>0</v>
      </c>
      <c r="Q152" s="139">
        <v>0</v>
      </c>
      <c r="R152" s="139">
        <f>Q152*H152</f>
        <v>0</v>
      </c>
      <c r="S152" s="139">
        <v>0</v>
      </c>
      <c r="T152" s="140">
        <f>S152*H152</f>
        <v>0</v>
      </c>
      <c r="AR152" s="141" t="s">
        <v>253</v>
      </c>
      <c r="AT152" s="141" t="s">
        <v>249</v>
      </c>
      <c r="AU152" s="141" t="s">
        <v>89</v>
      </c>
      <c r="AY152" s="17" t="s">
        <v>248</v>
      </c>
      <c r="BE152" s="142">
        <f>IF(N152="základní",J152,0)</f>
        <v>0</v>
      </c>
      <c r="BF152" s="142">
        <f>IF(N152="snížená",J152,0)</f>
        <v>0</v>
      </c>
      <c r="BG152" s="142">
        <f>IF(N152="zákl. přenesená",J152,0)</f>
        <v>0</v>
      </c>
      <c r="BH152" s="142">
        <f>IF(N152="sníž. přenesená",J152,0)</f>
        <v>0</v>
      </c>
      <c r="BI152" s="142">
        <f>IF(N152="nulová",J152,0)</f>
        <v>0</v>
      </c>
      <c r="BJ152" s="17" t="s">
        <v>87</v>
      </c>
      <c r="BK152" s="142">
        <f>ROUND(I152*H152,2)</f>
        <v>0</v>
      </c>
      <c r="BL152" s="17" t="s">
        <v>253</v>
      </c>
      <c r="BM152" s="141" t="s">
        <v>3520</v>
      </c>
    </row>
    <row r="153" spans="2:65" s="1" customFormat="1" ht="16.5" customHeight="1">
      <c r="B153" s="32"/>
      <c r="C153" s="130" t="s">
        <v>363</v>
      </c>
      <c r="D153" s="130" t="s">
        <v>249</v>
      </c>
      <c r="E153" s="131" t="s">
        <v>555</v>
      </c>
      <c r="F153" s="132" t="s">
        <v>769</v>
      </c>
      <c r="G153" s="133" t="s">
        <v>258</v>
      </c>
      <c r="H153" s="134">
        <v>1</v>
      </c>
      <c r="I153" s="135"/>
      <c r="J153" s="136">
        <f>ROUND(I153*H153,2)</f>
        <v>0</v>
      </c>
      <c r="K153" s="132" t="s">
        <v>1</v>
      </c>
      <c r="L153" s="32"/>
      <c r="M153" s="137" t="s">
        <v>1</v>
      </c>
      <c r="N153" s="138" t="s">
        <v>45</v>
      </c>
      <c r="P153" s="139">
        <f>O153*H153</f>
        <v>0</v>
      </c>
      <c r="Q153" s="139">
        <v>0</v>
      </c>
      <c r="R153" s="139">
        <f>Q153*H153</f>
        <v>0</v>
      </c>
      <c r="S153" s="139">
        <v>0</v>
      </c>
      <c r="T153" s="140">
        <f>S153*H153</f>
        <v>0</v>
      </c>
      <c r="AR153" s="141" t="s">
        <v>253</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253</v>
      </c>
      <c r="BM153" s="141" t="s">
        <v>3521</v>
      </c>
    </row>
    <row r="154" spans="2:65" s="1" customFormat="1" ht="58.5">
      <c r="B154" s="32"/>
      <c r="D154" s="143" t="s">
        <v>255</v>
      </c>
      <c r="F154" s="144" t="s">
        <v>2541</v>
      </c>
      <c r="I154" s="145"/>
      <c r="L154" s="32"/>
      <c r="M154" s="146"/>
      <c r="T154" s="56"/>
      <c r="AT154" s="17" t="s">
        <v>255</v>
      </c>
      <c r="AU154" s="17" t="s">
        <v>89</v>
      </c>
    </row>
    <row r="155" spans="2:65" s="1" customFormat="1" ht="16.5" customHeight="1">
      <c r="B155" s="32"/>
      <c r="C155" s="130" t="s">
        <v>367</v>
      </c>
      <c r="D155" s="130" t="s">
        <v>249</v>
      </c>
      <c r="E155" s="131" t="s">
        <v>559</v>
      </c>
      <c r="F155" s="132" t="s">
        <v>459</v>
      </c>
      <c r="G155" s="133" t="s">
        <v>258</v>
      </c>
      <c r="H155" s="134">
        <v>1</v>
      </c>
      <c r="I155" s="135"/>
      <c r="J155" s="136">
        <f>ROUND(I155*H155,2)</f>
        <v>0</v>
      </c>
      <c r="K155" s="132" t="s">
        <v>1</v>
      </c>
      <c r="L155" s="32"/>
      <c r="M155" s="137" t="s">
        <v>1</v>
      </c>
      <c r="N155" s="138" t="s">
        <v>45</v>
      </c>
      <c r="P155" s="139">
        <f>O155*H155</f>
        <v>0</v>
      </c>
      <c r="Q155" s="139">
        <v>0</v>
      </c>
      <c r="R155" s="139">
        <f>Q155*H155</f>
        <v>0</v>
      </c>
      <c r="S155" s="139">
        <v>0</v>
      </c>
      <c r="T155" s="140">
        <f>S155*H155</f>
        <v>0</v>
      </c>
      <c r="AR155" s="141" t="s">
        <v>253</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253</v>
      </c>
      <c r="BM155" s="141" t="s">
        <v>3522</v>
      </c>
    </row>
    <row r="156" spans="2:65" s="10" customFormat="1" ht="22.9" customHeight="1">
      <c r="B156" s="120"/>
      <c r="D156" s="121" t="s">
        <v>79</v>
      </c>
      <c r="E156" s="155" t="s">
        <v>2543</v>
      </c>
      <c r="F156" s="155" t="s">
        <v>2544</v>
      </c>
      <c r="I156" s="123"/>
      <c r="J156" s="156">
        <f>BK156</f>
        <v>0</v>
      </c>
      <c r="L156" s="120"/>
      <c r="M156" s="125"/>
      <c r="P156" s="126">
        <f>SUM(P157:P175)</f>
        <v>0</v>
      </c>
      <c r="R156" s="126">
        <f>SUM(R157:R175)</f>
        <v>0</v>
      </c>
      <c r="T156" s="127">
        <f>SUM(T157:T175)</f>
        <v>0</v>
      </c>
      <c r="AR156" s="121" t="s">
        <v>247</v>
      </c>
      <c r="AT156" s="128" t="s">
        <v>79</v>
      </c>
      <c r="AU156" s="128" t="s">
        <v>87</v>
      </c>
      <c r="AY156" s="121" t="s">
        <v>248</v>
      </c>
      <c r="BK156" s="129">
        <f>SUM(BK157:BK175)</f>
        <v>0</v>
      </c>
    </row>
    <row r="157" spans="2:65" s="1" customFormat="1" ht="16.5" customHeight="1">
      <c r="B157" s="32"/>
      <c r="C157" s="130" t="s">
        <v>371</v>
      </c>
      <c r="D157" s="130" t="s">
        <v>249</v>
      </c>
      <c r="E157" s="131" t="s">
        <v>2545</v>
      </c>
      <c r="F157" s="132" t="s">
        <v>607</v>
      </c>
      <c r="G157" s="133" t="s">
        <v>528</v>
      </c>
      <c r="H157" s="134">
        <v>15</v>
      </c>
      <c r="I157" s="135"/>
      <c r="J157" s="136">
        <f t="shared" ref="J157:J175" si="10">ROUND(I157*H157,2)</f>
        <v>0</v>
      </c>
      <c r="K157" s="132" t="s">
        <v>1</v>
      </c>
      <c r="L157" s="32"/>
      <c r="M157" s="137" t="s">
        <v>1</v>
      </c>
      <c r="N157" s="138" t="s">
        <v>45</v>
      </c>
      <c r="P157" s="139">
        <f t="shared" ref="P157:P175" si="11">O157*H157</f>
        <v>0</v>
      </c>
      <c r="Q157" s="139">
        <v>0</v>
      </c>
      <c r="R157" s="139">
        <f t="shared" ref="R157:R175" si="12">Q157*H157</f>
        <v>0</v>
      </c>
      <c r="S157" s="139">
        <v>0</v>
      </c>
      <c r="T157" s="140">
        <f t="shared" ref="T157:T175" si="13">S157*H157</f>
        <v>0</v>
      </c>
      <c r="AR157" s="141" t="s">
        <v>253</v>
      </c>
      <c r="AT157" s="141" t="s">
        <v>249</v>
      </c>
      <c r="AU157" s="141" t="s">
        <v>89</v>
      </c>
      <c r="AY157" s="17" t="s">
        <v>248</v>
      </c>
      <c r="BE157" s="142">
        <f t="shared" ref="BE157:BE175" si="14">IF(N157="základní",J157,0)</f>
        <v>0</v>
      </c>
      <c r="BF157" s="142">
        <f t="shared" ref="BF157:BF175" si="15">IF(N157="snížená",J157,0)</f>
        <v>0</v>
      </c>
      <c r="BG157" s="142">
        <f t="shared" ref="BG157:BG175" si="16">IF(N157="zákl. přenesená",J157,0)</f>
        <v>0</v>
      </c>
      <c r="BH157" s="142">
        <f t="shared" ref="BH157:BH175" si="17">IF(N157="sníž. přenesená",J157,0)</f>
        <v>0</v>
      </c>
      <c r="BI157" s="142">
        <f t="shared" ref="BI157:BI175" si="18">IF(N157="nulová",J157,0)</f>
        <v>0</v>
      </c>
      <c r="BJ157" s="17" t="s">
        <v>87</v>
      </c>
      <c r="BK157" s="142">
        <f t="shared" ref="BK157:BK175" si="19">ROUND(I157*H157,2)</f>
        <v>0</v>
      </c>
      <c r="BL157" s="17" t="s">
        <v>253</v>
      </c>
      <c r="BM157" s="141" t="s">
        <v>3523</v>
      </c>
    </row>
    <row r="158" spans="2:65" s="1" customFormat="1" ht="16.5" customHeight="1">
      <c r="B158" s="32"/>
      <c r="C158" s="130" t="s">
        <v>375</v>
      </c>
      <c r="D158" s="130" t="s">
        <v>249</v>
      </c>
      <c r="E158" s="131" t="s">
        <v>2547</v>
      </c>
      <c r="F158" s="132" t="s">
        <v>1126</v>
      </c>
      <c r="G158" s="133" t="s">
        <v>252</v>
      </c>
      <c r="H158" s="134">
        <v>1</v>
      </c>
      <c r="I158" s="135"/>
      <c r="J158" s="136">
        <f t="shared" si="10"/>
        <v>0</v>
      </c>
      <c r="K158" s="132" t="s">
        <v>1</v>
      </c>
      <c r="L158" s="32"/>
      <c r="M158" s="137" t="s">
        <v>1</v>
      </c>
      <c r="N158" s="138" t="s">
        <v>45</v>
      </c>
      <c r="P158" s="139">
        <f t="shared" si="11"/>
        <v>0</v>
      </c>
      <c r="Q158" s="139">
        <v>0</v>
      </c>
      <c r="R158" s="139">
        <f t="shared" si="12"/>
        <v>0</v>
      </c>
      <c r="S158" s="139">
        <v>0</v>
      </c>
      <c r="T158" s="140">
        <f t="shared" si="13"/>
        <v>0</v>
      </c>
      <c r="AR158" s="141" t="s">
        <v>253</v>
      </c>
      <c r="AT158" s="141" t="s">
        <v>249</v>
      </c>
      <c r="AU158" s="141" t="s">
        <v>89</v>
      </c>
      <c r="AY158" s="17" t="s">
        <v>248</v>
      </c>
      <c r="BE158" s="142">
        <f t="shared" si="14"/>
        <v>0</v>
      </c>
      <c r="BF158" s="142">
        <f t="shared" si="15"/>
        <v>0</v>
      </c>
      <c r="BG158" s="142">
        <f t="shared" si="16"/>
        <v>0</v>
      </c>
      <c r="BH158" s="142">
        <f t="shared" si="17"/>
        <v>0</v>
      </c>
      <c r="BI158" s="142">
        <f t="shared" si="18"/>
        <v>0</v>
      </c>
      <c r="BJ158" s="17" t="s">
        <v>87</v>
      </c>
      <c r="BK158" s="142">
        <f t="shared" si="19"/>
        <v>0</v>
      </c>
      <c r="BL158" s="17" t="s">
        <v>253</v>
      </c>
      <c r="BM158" s="141" t="s">
        <v>3524</v>
      </c>
    </row>
    <row r="159" spans="2:65" s="1" customFormat="1" ht="24.2" customHeight="1">
      <c r="B159" s="32"/>
      <c r="C159" s="130" t="s">
        <v>7</v>
      </c>
      <c r="D159" s="130" t="s">
        <v>249</v>
      </c>
      <c r="E159" s="131" t="s">
        <v>2549</v>
      </c>
      <c r="F159" s="132" t="s">
        <v>2553</v>
      </c>
      <c r="G159" s="133" t="s">
        <v>258</v>
      </c>
      <c r="H159" s="134">
        <v>1</v>
      </c>
      <c r="I159" s="135"/>
      <c r="J159" s="136">
        <f t="shared" si="10"/>
        <v>0</v>
      </c>
      <c r="K159" s="132" t="s">
        <v>1</v>
      </c>
      <c r="L159" s="32"/>
      <c r="M159" s="137" t="s">
        <v>1</v>
      </c>
      <c r="N159" s="138" t="s">
        <v>45</v>
      </c>
      <c r="P159" s="139">
        <f t="shared" si="11"/>
        <v>0</v>
      </c>
      <c r="Q159" s="139">
        <v>0</v>
      </c>
      <c r="R159" s="139">
        <f t="shared" si="12"/>
        <v>0</v>
      </c>
      <c r="S159" s="139">
        <v>0</v>
      </c>
      <c r="T159" s="140">
        <f t="shared" si="13"/>
        <v>0</v>
      </c>
      <c r="AR159" s="141" t="s">
        <v>253</v>
      </c>
      <c r="AT159" s="141" t="s">
        <v>249</v>
      </c>
      <c r="AU159" s="141" t="s">
        <v>89</v>
      </c>
      <c r="AY159" s="17" t="s">
        <v>248</v>
      </c>
      <c r="BE159" s="142">
        <f t="shared" si="14"/>
        <v>0</v>
      </c>
      <c r="BF159" s="142">
        <f t="shared" si="15"/>
        <v>0</v>
      </c>
      <c r="BG159" s="142">
        <f t="shared" si="16"/>
        <v>0</v>
      </c>
      <c r="BH159" s="142">
        <f t="shared" si="17"/>
        <v>0</v>
      </c>
      <c r="BI159" s="142">
        <f t="shared" si="18"/>
        <v>0</v>
      </c>
      <c r="BJ159" s="17" t="s">
        <v>87</v>
      </c>
      <c r="BK159" s="142">
        <f t="shared" si="19"/>
        <v>0</v>
      </c>
      <c r="BL159" s="17" t="s">
        <v>253</v>
      </c>
      <c r="BM159" s="141" t="s">
        <v>3525</v>
      </c>
    </row>
    <row r="160" spans="2:65" s="1" customFormat="1" ht="24.2" customHeight="1">
      <c r="B160" s="32"/>
      <c r="C160" s="130" t="s">
        <v>382</v>
      </c>
      <c r="D160" s="130" t="s">
        <v>249</v>
      </c>
      <c r="E160" s="131" t="s">
        <v>2552</v>
      </c>
      <c r="F160" s="132" t="s">
        <v>3526</v>
      </c>
      <c r="G160" s="133" t="s">
        <v>528</v>
      </c>
      <c r="H160" s="134">
        <v>25</v>
      </c>
      <c r="I160" s="135"/>
      <c r="J160" s="136">
        <f t="shared" si="10"/>
        <v>0</v>
      </c>
      <c r="K160" s="132" t="s">
        <v>1</v>
      </c>
      <c r="L160" s="32"/>
      <c r="M160" s="137" t="s">
        <v>1</v>
      </c>
      <c r="N160" s="138" t="s">
        <v>45</v>
      </c>
      <c r="P160" s="139">
        <f t="shared" si="11"/>
        <v>0</v>
      </c>
      <c r="Q160" s="139">
        <v>0</v>
      </c>
      <c r="R160" s="139">
        <f t="shared" si="12"/>
        <v>0</v>
      </c>
      <c r="S160" s="139">
        <v>0</v>
      </c>
      <c r="T160" s="140">
        <f t="shared" si="13"/>
        <v>0</v>
      </c>
      <c r="AR160" s="141" t="s">
        <v>253</v>
      </c>
      <c r="AT160" s="141" t="s">
        <v>249</v>
      </c>
      <c r="AU160" s="141" t="s">
        <v>89</v>
      </c>
      <c r="AY160" s="17" t="s">
        <v>248</v>
      </c>
      <c r="BE160" s="142">
        <f t="shared" si="14"/>
        <v>0</v>
      </c>
      <c r="BF160" s="142">
        <f t="shared" si="15"/>
        <v>0</v>
      </c>
      <c r="BG160" s="142">
        <f t="shared" si="16"/>
        <v>0</v>
      </c>
      <c r="BH160" s="142">
        <f t="shared" si="17"/>
        <v>0</v>
      </c>
      <c r="BI160" s="142">
        <f t="shared" si="18"/>
        <v>0</v>
      </c>
      <c r="BJ160" s="17" t="s">
        <v>87</v>
      </c>
      <c r="BK160" s="142">
        <f t="shared" si="19"/>
        <v>0</v>
      </c>
      <c r="BL160" s="17" t="s">
        <v>253</v>
      </c>
      <c r="BM160" s="141" t="s">
        <v>3527</v>
      </c>
    </row>
    <row r="161" spans="2:65" s="1" customFormat="1" ht="21.75" customHeight="1">
      <c r="B161" s="32"/>
      <c r="C161" s="130" t="s">
        <v>386</v>
      </c>
      <c r="D161" s="130" t="s">
        <v>249</v>
      </c>
      <c r="E161" s="131" t="s">
        <v>2555</v>
      </c>
      <c r="F161" s="132" t="s">
        <v>2550</v>
      </c>
      <c r="G161" s="133" t="s">
        <v>528</v>
      </c>
      <c r="H161" s="134">
        <v>10</v>
      </c>
      <c r="I161" s="135"/>
      <c r="J161" s="136">
        <f t="shared" si="10"/>
        <v>0</v>
      </c>
      <c r="K161" s="132" t="s">
        <v>1</v>
      </c>
      <c r="L161" s="32"/>
      <c r="M161" s="137" t="s">
        <v>1</v>
      </c>
      <c r="N161" s="138" t="s">
        <v>45</v>
      </c>
      <c r="P161" s="139">
        <f t="shared" si="11"/>
        <v>0</v>
      </c>
      <c r="Q161" s="139">
        <v>0</v>
      </c>
      <c r="R161" s="139">
        <f t="shared" si="12"/>
        <v>0</v>
      </c>
      <c r="S161" s="139">
        <v>0</v>
      </c>
      <c r="T161" s="140">
        <f t="shared" si="13"/>
        <v>0</v>
      </c>
      <c r="AR161" s="141" t="s">
        <v>253</v>
      </c>
      <c r="AT161" s="141" t="s">
        <v>249</v>
      </c>
      <c r="AU161" s="141" t="s">
        <v>89</v>
      </c>
      <c r="AY161" s="17" t="s">
        <v>248</v>
      </c>
      <c r="BE161" s="142">
        <f t="shared" si="14"/>
        <v>0</v>
      </c>
      <c r="BF161" s="142">
        <f t="shared" si="15"/>
        <v>0</v>
      </c>
      <c r="BG161" s="142">
        <f t="shared" si="16"/>
        <v>0</v>
      </c>
      <c r="BH161" s="142">
        <f t="shared" si="17"/>
        <v>0</v>
      </c>
      <c r="BI161" s="142">
        <f t="shared" si="18"/>
        <v>0</v>
      </c>
      <c r="BJ161" s="17" t="s">
        <v>87</v>
      </c>
      <c r="BK161" s="142">
        <f t="shared" si="19"/>
        <v>0</v>
      </c>
      <c r="BL161" s="17" t="s">
        <v>253</v>
      </c>
      <c r="BM161" s="141" t="s">
        <v>3528</v>
      </c>
    </row>
    <row r="162" spans="2:65" s="1" customFormat="1" ht="16.5" customHeight="1">
      <c r="B162" s="32"/>
      <c r="C162" s="130" t="s">
        <v>390</v>
      </c>
      <c r="D162" s="130" t="s">
        <v>249</v>
      </c>
      <c r="E162" s="131" t="s">
        <v>2558</v>
      </c>
      <c r="F162" s="132" t="s">
        <v>2556</v>
      </c>
      <c r="G162" s="133" t="s">
        <v>528</v>
      </c>
      <c r="H162" s="134">
        <v>10</v>
      </c>
      <c r="I162" s="135"/>
      <c r="J162" s="136">
        <f t="shared" si="10"/>
        <v>0</v>
      </c>
      <c r="K162" s="132" t="s">
        <v>1</v>
      </c>
      <c r="L162" s="32"/>
      <c r="M162" s="137" t="s">
        <v>1</v>
      </c>
      <c r="N162" s="138" t="s">
        <v>45</v>
      </c>
      <c r="P162" s="139">
        <f t="shared" si="11"/>
        <v>0</v>
      </c>
      <c r="Q162" s="139">
        <v>0</v>
      </c>
      <c r="R162" s="139">
        <f t="shared" si="12"/>
        <v>0</v>
      </c>
      <c r="S162" s="139">
        <v>0</v>
      </c>
      <c r="T162" s="140">
        <f t="shared" si="13"/>
        <v>0</v>
      </c>
      <c r="AR162" s="141" t="s">
        <v>253</v>
      </c>
      <c r="AT162" s="141" t="s">
        <v>249</v>
      </c>
      <c r="AU162" s="141" t="s">
        <v>89</v>
      </c>
      <c r="AY162" s="17" t="s">
        <v>248</v>
      </c>
      <c r="BE162" s="142">
        <f t="shared" si="14"/>
        <v>0</v>
      </c>
      <c r="BF162" s="142">
        <f t="shared" si="15"/>
        <v>0</v>
      </c>
      <c r="BG162" s="142">
        <f t="shared" si="16"/>
        <v>0</v>
      </c>
      <c r="BH162" s="142">
        <f t="shared" si="17"/>
        <v>0</v>
      </c>
      <c r="BI162" s="142">
        <f t="shared" si="18"/>
        <v>0</v>
      </c>
      <c r="BJ162" s="17" t="s">
        <v>87</v>
      </c>
      <c r="BK162" s="142">
        <f t="shared" si="19"/>
        <v>0</v>
      </c>
      <c r="BL162" s="17" t="s">
        <v>253</v>
      </c>
      <c r="BM162" s="141" t="s">
        <v>3529</v>
      </c>
    </row>
    <row r="163" spans="2:65" s="1" customFormat="1" ht="16.5" customHeight="1">
      <c r="B163" s="32"/>
      <c r="C163" s="130" t="s">
        <v>394</v>
      </c>
      <c r="D163" s="130" t="s">
        <v>249</v>
      </c>
      <c r="E163" s="131" t="s">
        <v>2560</v>
      </c>
      <c r="F163" s="132" t="s">
        <v>3530</v>
      </c>
      <c r="G163" s="133" t="s">
        <v>528</v>
      </c>
      <c r="H163" s="134">
        <v>38</v>
      </c>
      <c r="I163" s="135"/>
      <c r="J163" s="136">
        <f t="shared" si="10"/>
        <v>0</v>
      </c>
      <c r="K163" s="132" t="s">
        <v>1</v>
      </c>
      <c r="L163" s="32"/>
      <c r="M163" s="137" t="s">
        <v>1</v>
      </c>
      <c r="N163" s="138" t="s">
        <v>45</v>
      </c>
      <c r="P163" s="139">
        <f t="shared" si="11"/>
        <v>0</v>
      </c>
      <c r="Q163" s="139">
        <v>0</v>
      </c>
      <c r="R163" s="139">
        <f t="shared" si="12"/>
        <v>0</v>
      </c>
      <c r="S163" s="139">
        <v>0</v>
      </c>
      <c r="T163" s="140">
        <f t="shared" si="13"/>
        <v>0</v>
      </c>
      <c r="AR163" s="141" t="s">
        <v>253</v>
      </c>
      <c r="AT163" s="141" t="s">
        <v>249</v>
      </c>
      <c r="AU163" s="141" t="s">
        <v>89</v>
      </c>
      <c r="AY163" s="17" t="s">
        <v>248</v>
      </c>
      <c r="BE163" s="142">
        <f t="shared" si="14"/>
        <v>0</v>
      </c>
      <c r="BF163" s="142">
        <f t="shared" si="15"/>
        <v>0</v>
      </c>
      <c r="BG163" s="142">
        <f t="shared" si="16"/>
        <v>0</v>
      </c>
      <c r="BH163" s="142">
        <f t="shared" si="17"/>
        <v>0</v>
      </c>
      <c r="BI163" s="142">
        <f t="shared" si="18"/>
        <v>0</v>
      </c>
      <c r="BJ163" s="17" t="s">
        <v>87</v>
      </c>
      <c r="BK163" s="142">
        <f t="shared" si="19"/>
        <v>0</v>
      </c>
      <c r="BL163" s="17" t="s">
        <v>253</v>
      </c>
      <c r="BM163" s="141" t="s">
        <v>3531</v>
      </c>
    </row>
    <row r="164" spans="2:65" s="1" customFormat="1" ht="16.5" customHeight="1">
      <c r="B164" s="32"/>
      <c r="C164" s="130" t="s">
        <v>398</v>
      </c>
      <c r="D164" s="130" t="s">
        <v>249</v>
      </c>
      <c r="E164" s="131" t="s">
        <v>2563</v>
      </c>
      <c r="F164" s="132" t="s">
        <v>3532</v>
      </c>
      <c r="G164" s="133" t="s">
        <v>252</v>
      </c>
      <c r="H164" s="134">
        <v>20</v>
      </c>
      <c r="I164" s="135"/>
      <c r="J164" s="136">
        <f t="shared" si="10"/>
        <v>0</v>
      </c>
      <c r="K164" s="132" t="s">
        <v>1</v>
      </c>
      <c r="L164" s="32"/>
      <c r="M164" s="137" t="s">
        <v>1</v>
      </c>
      <c r="N164" s="138" t="s">
        <v>45</v>
      </c>
      <c r="P164" s="139">
        <f t="shared" si="11"/>
        <v>0</v>
      </c>
      <c r="Q164" s="139">
        <v>0</v>
      </c>
      <c r="R164" s="139">
        <f t="shared" si="12"/>
        <v>0</v>
      </c>
      <c r="S164" s="139">
        <v>0</v>
      </c>
      <c r="T164" s="140">
        <f t="shared" si="13"/>
        <v>0</v>
      </c>
      <c r="AR164" s="141" t="s">
        <v>253</v>
      </c>
      <c r="AT164" s="141" t="s">
        <v>249</v>
      </c>
      <c r="AU164" s="141" t="s">
        <v>89</v>
      </c>
      <c r="AY164" s="17" t="s">
        <v>248</v>
      </c>
      <c r="BE164" s="142">
        <f t="shared" si="14"/>
        <v>0</v>
      </c>
      <c r="BF164" s="142">
        <f t="shared" si="15"/>
        <v>0</v>
      </c>
      <c r="BG164" s="142">
        <f t="shared" si="16"/>
        <v>0</v>
      </c>
      <c r="BH164" s="142">
        <f t="shared" si="17"/>
        <v>0</v>
      </c>
      <c r="BI164" s="142">
        <f t="shared" si="18"/>
        <v>0</v>
      </c>
      <c r="BJ164" s="17" t="s">
        <v>87</v>
      </c>
      <c r="BK164" s="142">
        <f t="shared" si="19"/>
        <v>0</v>
      </c>
      <c r="BL164" s="17" t="s">
        <v>253</v>
      </c>
      <c r="BM164" s="141" t="s">
        <v>3533</v>
      </c>
    </row>
    <row r="165" spans="2:65" s="1" customFormat="1" ht="21.75" customHeight="1">
      <c r="B165" s="32"/>
      <c r="C165" s="130" t="s">
        <v>402</v>
      </c>
      <c r="D165" s="130" t="s">
        <v>249</v>
      </c>
      <c r="E165" s="131" t="s">
        <v>2566</v>
      </c>
      <c r="F165" s="132" t="s">
        <v>599</v>
      </c>
      <c r="G165" s="133" t="s">
        <v>252</v>
      </c>
      <c r="H165" s="134">
        <v>6</v>
      </c>
      <c r="I165" s="135"/>
      <c r="J165" s="136">
        <f t="shared" si="10"/>
        <v>0</v>
      </c>
      <c r="K165" s="132" t="s">
        <v>1</v>
      </c>
      <c r="L165" s="32"/>
      <c r="M165" s="137" t="s">
        <v>1</v>
      </c>
      <c r="N165" s="138" t="s">
        <v>45</v>
      </c>
      <c r="P165" s="139">
        <f t="shared" si="11"/>
        <v>0</v>
      </c>
      <c r="Q165" s="139">
        <v>0</v>
      </c>
      <c r="R165" s="139">
        <f t="shared" si="12"/>
        <v>0</v>
      </c>
      <c r="S165" s="139">
        <v>0</v>
      </c>
      <c r="T165" s="140">
        <f t="shared" si="13"/>
        <v>0</v>
      </c>
      <c r="AR165" s="141" t="s">
        <v>253</v>
      </c>
      <c r="AT165" s="141" t="s">
        <v>249</v>
      </c>
      <c r="AU165" s="141" t="s">
        <v>89</v>
      </c>
      <c r="AY165" s="17" t="s">
        <v>248</v>
      </c>
      <c r="BE165" s="142">
        <f t="shared" si="14"/>
        <v>0</v>
      </c>
      <c r="BF165" s="142">
        <f t="shared" si="15"/>
        <v>0</v>
      </c>
      <c r="BG165" s="142">
        <f t="shared" si="16"/>
        <v>0</v>
      </c>
      <c r="BH165" s="142">
        <f t="shared" si="17"/>
        <v>0</v>
      </c>
      <c r="BI165" s="142">
        <f t="shared" si="18"/>
        <v>0</v>
      </c>
      <c r="BJ165" s="17" t="s">
        <v>87</v>
      </c>
      <c r="BK165" s="142">
        <f t="shared" si="19"/>
        <v>0</v>
      </c>
      <c r="BL165" s="17" t="s">
        <v>253</v>
      </c>
      <c r="BM165" s="141" t="s">
        <v>3534</v>
      </c>
    </row>
    <row r="166" spans="2:65" s="1" customFormat="1" ht="24.2" customHeight="1">
      <c r="B166" s="32"/>
      <c r="C166" s="130" t="s">
        <v>406</v>
      </c>
      <c r="D166" s="130" t="s">
        <v>249</v>
      </c>
      <c r="E166" s="131" t="s">
        <v>2569</v>
      </c>
      <c r="F166" s="132" t="s">
        <v>2561</v>
      </c>
      <c r="G166" s="133" t="s">
        <v>252</v>
      </c>
      <c r="H166" s="134">
        <v>5</v>
      </c>
      <c r="I166" s="135"/>
      <c r="J166" s="136">
        <f t="shared" si="10"/>
        <v>0</v>
      </c>
      <c r="K166" s="132" t="s">
        <v>1</v>
      </c>
      <c r="L166" s="32"/>
      <c r="M166" s="137" t="s">
        <v>1</v>
      </c>
      <c r="N166" s="138" t="s">
        <v>45</v>
      </c>
      <c r="P166" s="139">
        <f t="shared" si="11"/>
        <v>0</v>
      </c>
      <c r="Q166" s="139">
        <v>0</v>
      </c>
      <c r="R166" s="139">
        <f t="shared" si="12"/>
        <v>0</v>
      </c>
      <c r="S166" s="139">
        <v>0</v>
      </c>
      <c r="T166" s="140">
        <f t="shared" si="13"/>
        <v>0</v>
      </c>
      <c r="AR166" s="141" t="s">
        <v>253</v>
      </c>
      <c r="AT166" s="141" t="s">
        <v>249</v>
      </c>
      <c r="AU166" s="141" t="s">
        <v>89</v>
      </c>
      <c r="AY166" s="17" t="s">
        <v>248</v>
      </c>
      <c r="BE166" s="142">
        <f t="shared" si="14"/>
        <v>0</v>
      </c>
      <c r="BF166" s="142">
        <f t="shared" si="15"/>
        <v>0</v>
      </c>
      <c r="BG166" s="142">
        <f t="shared" si="16"/>
        <v>0</v>
      </c>
      <c r="BH166" s="142">
        <f t="shared" si="17"/>
        <v>0</v>
      </c>
      <c r="BI166" s="142">
        <f t="shared" si="18"/>
        <v>0</v>
      </c>
      <c r="BJ166" s="17" t="s">
        <v>87</v>
      </c>
      <c r="BK166" s="142">
        <f t="shared" si="19"/>
        <v>0</v>
      </c>
      <c r="BL166" s="17" t="s">
        <v>253</v>
      </c>
      <c r="BM166" s="141" t="s">
        <v>3535</v>
      </c>
    </row>
    <row r="167" spans="2:65" s="1" customFormat="1" ht="16.5" customHeight="1">
      <c r="B167" s="32"/>
      <c r="C167" s="130" t="s">
        <v>410</v>
      </c>
      <c r="D167" s="130" t="s">
        <v>249</v>
      </c>
      <c r="E167" s="131" t="s">
        <v>2572</v>
      </c>
      <c r="F167" s="132" t="s">
        <v>2564</v>
      </c>
      <c r="G167" s="133" t="s">
        <v>252</v>
      </c>
      <c r="H167" s="134">
        <v>4</v>
      </c>
      <c r="I167" s="135"/>
      <c r="J167" s="136">
        <f t="shared" si="10"/>
        <v>0</v>
      </c>
      <c r="K167" s="132" t="s">
        <v>1</v>
      </c>
      <c r="L167" s="32"/>
      <c r="M167" s="137" t="s">
        <v>1</v>
      </c>
      <c r="N167" s="138" t="s">
        <v>45</v>
      </c>
      <c r="P167" s="139">
        <f t="shared" si="11"/>
        <v>0</v>
      </c>
      <c r="Q167" s="139">
        <v>0</v>
      </c>
      <c r="R167" s="139">
        <f t="shared" si="12"/>
        <v>0</v>
      </c>
      <c r="S167" s="139">
        <v>0</v>
      </c>
      <c r="T167" s="140">
        <f t="shared" si="13"/>
        <v>0</v>
      </c>
      <c r="AR167" s="141" t="s">
        <v>253</v>
      </c>
      <c r="AT167" s="141" t="s">
        <v>249</v>
      </c>
      <c r="AU167" s="141" t="s">
        <v>89</v>
      </c>
      <c r="AY167" s="17" t="s">
        <v>248</v>
      </c>
      <c r="BE167" s="142">
        <f t="shared" si="14"/>
        <v>0</v>
      </c>
      <c r="BF167" s="142">
        <f t="shared" si="15"/>
        <v>0</v>
      </c>
      <c r="BG167" s="142">
        <f t="shared" si="16"/>
        <v>0</v>
      </c>
      <c r="BH167" s="142">
        <f t="shared" si="17"/>
        <v>0</v>
      </c>
      <c r="BI167" s="142">
        <f t="shared" si="18"/>
        <v>0</v>
      </c>
      <c r="BJ167" s="17" t="s">
        <v>87</v>
      </c>
      <c r="BK167" s="142">
        <f t="shared" si="19"/>
        <v>0</v>
      </c>
      <c r="BL167" s="17" t="s">
        <v>253</v>
      </c>
      <c r="BM167" s="141" t="s">
        <v>3536</v>
      </c>
    </row>
    <row r="168" spans="2:65" s="1" customFormat="1" ht="16.5" customHeight="1">
      <c r="B168" s="32"/>
      <c r="C168" s="130" t="s">
        <v>414</v>
      </c>
      <c r="D168" s="130" t="s">
        <v>249</v>
      </c>
      <c r="E168" s="131" t="s">
        <v>2575</v>
      </c>
      <c r="F168" s="132" t="s">
        <v>2567</v>
      </c>
      <c r="G168" s="133" t="s">
        <v>252</v>
      </c>
      <c r="H168" s="134">
        <v>2</v>
      </c>
      <c r="I168" s="135"/>
      <c r="J168" s="136">
        <f t="shared" si="10"/>
        <v>0</v>
      </c>
      <c r="K168" s="132" t="s">
        <v>1</v>
      </c>
      <c r="L168" s="32"/>
      <c r="M168" s="137" t="s">
        <v>1</v>
      </c>
      <c r="N168" s="138" t="s">
        <v>45</v>
      </c>
      <c r="P168" s="139">
        <f t="shared" si="11"/>
        <v>0</v>
      </c>
      <c r="Q168" s="139">
        <v>0</v>
      </c>
      <c r="R168" s="139">
        <f t="shared" si="12"/>
        <v>0</v>
      </c>
      <c r="S168" s="139">
        <v>0</v>
      </c>
      <c r="T168" s="140">
        <f t="shared" si="13"/>
        <v>0</v>
      </c>
      <c r="AR168" s="141" t="s">
        <v>253</v>
      </c>
      <c r="AT168" s="141" t="s">
        <v>249</v>
      </c>
      <c r="AU168" s="141" t="s">
        <v>89</v>
      </c>
      <c r="AY168" s="17" t="s">
        <v>248</v>
      </c>
      <c r="BE168" s="142">
        <f t="shared" si="14"/>
        <v>0</v>
      </c>
      <c r="BF168" s="142">
        <f t="shared" si="15"/>
        <v>0</v>
      </c>
      <c r="BG168" s="142">
        <f t="shared" si="16"/>
        <v>0</v>
      </c>
      <c r="BH168" s="142">
        <f t="shared" si="17"/>
        <v>0</v>
      </c>
      <c r="BI168" s="142">
        <f t="shared" si="18"/>
        <v>0</v>
      </c>
      <c r="BJ168" s="17" t="s">
        <v>87</v>
      </c>
      <c r="BK168" s="142">
        <f t="shared" si="19"/>
        <v>0</v>
      </c>
      <c r="BL168" s="17" t="s">
        <v>253</v>
      </c>
      <c r="BM168" s="141" t="s">
        <v>3537</v>
      </c>
    </row>
    <row r="169" spans="2:65" s="1" customFormat="1" ht="16.5" customHeight="1">
      <c r="B169" s="32"/>
      <c r="C169" s="130" t="s">
        <v>419</v>
      </c>
      <c r="D169" s="130" t="s">
        <v>249</v>
      </c>
      <c r="E169" s="131" t="s">
        <v>2578</v>
      </c>
      <c r="F169" s="132" t="s">
        <v>2570</v>
      </c>
      <c r="G169" s="133" t="s">
        <v>252</v>
      </c>
      <c r="H169" s="134">
        <v>24</v>
      </c>
      <c r="I169" s="135"/>
      <c r="J169" s="136">
        <f t="shared" si="10"/>
        <v>0</v>
      </c>
      <c r="K169" s="132" t="s">
        <v>1</v>
      </c>
      <c r="L169" s="32"/>
      <c r="M169" s="137" t="s">
        <v>1</v>
      </c>
      <c r="N169" s="138" t="s">
        <v>45</v>
      </c>
      <c r="P169" s="139">
        <f t="shared" si="11"/>
        <v>0</v>
      </c>
      <c r="Q169" s="139">
        <v>0</v>
      </c>
      <c r="R169" s="139">
        <f t="shared" si="12"/>
        <v>0</v>
      </c>
      <c r="S169" s="139">
        <v>0</v>
      </c>
      <c r="T169" s="140">
        <f t="shared" si="13"/>
        <v>0</v>
      </c>
      <c r="AR169" s="141" t="s">
        <v>253</v>
      </c>
      <c r="AT169" s="141" t="s">
        <v>249</v>
      </c>
      <c r="AU169" s="141" t="s">
        <v>89</v>
      </c>
      <c r="AY169" s="17" t="s">
        <v>248</v>
      </c>
      <c r="BE169" s="142">
        <f t="shared" si="14"/>
        <v>0</v>
      </c>
      <c r="BF169" s="142">
        <f t="shared" si="15"/>
        <v>0</v>
      </c>
      <c r="BG169" s="142">
        <f t="shared" si="16"/>
        <v>0</v>
      </c>
      <c r="BH169" s="142">
        <f t="shared" si="17"/>
        <v>0</v>
      </c>
      <c r="BI169" s="142">
        <f t="shared" si="18"/>
        <v>0</v>
      </c>
      <c r="BJ169" s="17" t="s">
        <v>87</v>
      </c>
      <c r="BK169" s="142">
        <f t="shared" si="19"/>
        <v>0</v>
      </c>
      <c r="BL169" s="17" t="s">
        <v>253</v>
      </c>
      <c r="BM169" s="141" t="s">
        <v>3538</v>
      </c>
    </row>
    <row r="170" spans="2:65" s="1" customFormat="1" ht="16.5" customHeight="1">
      <c r="B170" s="32"/>
      <c r="C170" s="130" t="s">
        <v>424</v>
      </c>
      <c r="D170" s="130" t="s">
        <v>249</v>
      </c>
      <c r="E170" s="131" t="s">
        <v>2581</v>
      </c>
      <c r="F170" s="132" t="s">
        <v>2573</v>
      </c>
      <c r="G170" s="133" t="s">
        <v>252</v>
      </c>
      <c r="H170" s="134">
        <v>2</v>
      </c>
      <c r="I170" s="135"/>
      <c r="J170" s="136">
        <f t="shared" si="10"/>
        <v>0</v>
      </c>
      <c r="K170" s="132" t="s">
        <v>1</v>
      </c>
      <c r="L170" s="32"/>
      <c r="M170" s="137" t="s">
        <v>1</v>
      </c>
      <c r="N170" s="138" t="s">
        <v>45</v>
      </c>
      <c r="P170" s="139">
        <f t="shared" si="11"/>
        <v>0</v>
      </c>
      <c r="Q170" s="139">
        <v>0</v>
      </c>
      <c r="R170" s="139">
        <f t="shared" si="12"/>
        <v>0</v>
      </c>
      <c r="S170" s="139">
        <v>0</v>
      </c>
      <c r="T170" s="140">
        <f t="shared" si="13"/>
        <v>0</v>
      </c>
      <c r="AR170" s="141" t="s">
        <v>253</v>
      </c>
      <c r="AT170" s="141" t="s">
        <v>249</v>
      </c>
      <c r="AU170" s="141" t="s">
        <v>89</v>
      </c>
      <c r="AY170" s="17" t="s">
        <v>248</v>
      </c>
      <c r="BE170" s="142">
        <f t="shared" si="14"/>
        <v>0</v>
      </c>
      <c r="BF170" s="142">
        <f t="shared" si="15"/>
        <v>0</v>
      </c>
      <c r="BG170" s="142">
        <f t="shared" si="16"/>
        <v>0</v>
      </c>
      <c r="BH170" s="142">
        <f t="shared" si="17"/>
        <v>0</v>
      </c>
      <c r="BI170" s="142">
        <f t="shared" si="18"/>
        <v>0</v>
      </c>
      <c r="BJ170" s="17" t="s">
        <v>87</v>
      </c>
      <c r="BK170" s="142">
        <f t="shared" si="19"/>
        <v>0</v>
      </c>
      <c r="BL170" s="17" t="s">
        <v>253</v>
      </c>
      <c r="BM170" s="141" t="s">
        <v>3539</v>
      </c>
    </row>
    <row r="171" spans="2:65" s="1" customFormat="1" ht="16.5" customHeight="1">
      <c r="B171" s="32"/>
      <c r="C171" s="130" t="s">
        <v>428</v>
      </c>
      <c r="D171" s="130" t="s">
        <v>249</v>
      </c>
      <c r="E171" s="131" t="s">
        <v>2584</v>
      </c>
      <c r="F171" s="132" t="s">
        <v>2576</v>
      </c>
      <c r="G171" s="133" t="s">
        <v>252</v>
      </c>
      <c r="H171" s="134">
        <v>5</v>
      </c>
      <c r="I171" s="135"/>
      <c r="J171" s="136">
        <f t="shared" si="10"/>
        <v>0</v>
      </c>
      <c r="K171" s="132" t="s">
        <v>1</v>
      </c>
      <c r="L171" s="32"/>
      <c r="M171" s="137" t="s">
        <v>1</v>
      </c>
      <c r="N171" s="138" t="s">
        <v>45</v>
      </c>
      <c r="P171" s="139">
        <f t="shared" si="11"/>
        <v>0</v>
      </c>
      <c r="Q171" s="139">
        <v>0</v>
      </c>
      <c r="R171" s="139">
        <f t="shared" si="12"/>
        <v>0</v>
      </c>
      <c r="S171" s="139">
        <v>0</v>
      </c>
      <c r="T171" s="140">
        <f t="shared" si="13"/>
        <v>0</v>
      </c>
      <c r="AR171" s="141" t="s">
        <v>253</v>
      </c>
      <c r="AT171" s="141" t="s">
        <v>249</v>
      </c>
      <c r="AU171" s="141" t="s">
        <v>89</v>
      </c>
      <c r="AY171" s="17" t="s">
        <v>248</v>
      </c>
      <c r="BE171" s="142">
        <f t="shared" si="14"/>
        <v>0</v>
      </c>
      <c r="BF171" s="142">
        <f t="shared" si="15"/>
        <v>0</v>
      </c>
      <c r="BG171" s="142">
        <f t="shared" si="16"/>
        <v>0</v>
      </c>
      <c r="BH171" s="142">
        <f t="shared" si="17"/>
        <v>0</v>
      </c>
      <c r="BI171" s="142">
        <f t="shared" si="18"/>
        <v>0</v>
      </c>
      <c r="BJ171" s="17" t="s">
        <v>87</v>
      </c>
      <c r="BK171" s="142">
        <f t="shared" si="19"/>
        <v>0</v>
      </c>
      <c r="BL171" s="17" t="s">
        <v>253</v>
      </c>
      <c r="BM171" s="141" t="s">
        <v>3540</v>
      </c>
    </row>
    <row r="172" spans="2:65" s="1" customFormat="1" ht="16.5" customHeight="1">
      <c r="B172" s="32"/>
      <c r="C172" s="130" t="s">
        <v>432</v>
      </c>
      <c r="D172" s="130" t="s">
        <v>249</v>
      </c>
      <c r="E172" s="131" t="s">
        <v>2587</v>
      </c>
      <c r="F172" s="132" t="s">
        <v>2579</v>
      </c>
      <c r="G172" s="133" t="s">
        <v>252</v>
      </c>
      <c r="H172" s="134">
        <v>3</v>
      </c>
      <c r="I172" s="135"/>
      <c r="J172" s="136">
        <f t="shared" si="10"/>
        <v>0</v>
      </c>
      <c r="K172" s="132" t="s">
        <v>1</v>
      </c>
      <c r="L172" s="32"/>
      <c r="M172" s="137" t="s">
        <v>1</v>
      </c>
      <c r="N172" s="138" t="s">
        <v>45</v>
      </c>
      <c r="P172" s="139">
        <f t="shared" si="11"/>
        <v>0</v>
      </c>
      <c r="Q172" s="139">
        <v>0</v>
      </c>
      <c r="R172" s="139">
        <f t="shared" si="12"/>
        <v>0</v>
      </c>
      <c r="S172" s="139">
        <v>0</v>
      </c>
      <c r="T172" s="140">
        <f t="shared" si="13"/>
        <v>0</v>
      </c>
      <c r="AR172" s="141" t="s">
        <v>253</v>
      </c>
      <c r="AT172" s="141" t="s">
        <v>249</v>
      </c>
      <c r="AU172" s="141" t="s">
        <v>89</v>
      </c>
      <c r="AY172" s="17" t="s">
        <v>248</v>
      </c>
      <c r="BE172" s="142">
        <f t="shared" si="14"/>
        <v>0</v>
      </c>
      <c r="BF172" s="142">
        <f t="shared" si="15"/>
        <v>0</v>
      </c>
      <c r="BG172" s="142">
        <f t="shared" si="16"/>
        <v>0</v>
      </c>
      <c r="BH172" s="142">
        <f t="shared" si="17"/>
        <v>0</v>
      </c>
      <c r="BI172" s="142">
        <f t="shared" si="18"/>
        <v>0</v>
      </c>
      <c r="BJ172" s="17" t="s">
        <v>87</v>
      </c>
      <c r="BK172" s="142">
        <f t="shared" si="19"/>
        <v>0</v>
      </c>
      <c r="BL172" s="17" t="s">
        <v>253</v>
      </c>
      <c r="BM172" s="141" t="s">
        <v>3541</v>
      </c>
    </row>
    <row r="173" spans="2:65" s="1" customFormat="1" ht="16.5" customHeight="1">
      <c r="B173" s="32"/>
      <c r="C173" s="130" t="s">
        <v>436</v>
      </c>
      <c r="D173" s="130" t="s">
        <v>249</v>
      </c>
      <c r="E173" s="131" t="s">
        <v>2590</v>
      </c>
      <c r="F173" s="132" t="s">
        <v>2603</v>
      </c>
      <c r="G173" s="133" t="s">
        <v>252</v>
      </c>
      <c r="H173" s="134">
        <v>2</v>
      </c>
      <c r="I173" s="135"/>
      <c r="J173" s="136">
        <f t="shared" si="10"/>
        <v>0</v>
      </c>
      <c r="K173" s="132" t="s">
        <v>1</v>
      </c>
      <c r="L173" s="32"/>
      <c r="M173" s="137" t="s">
        <v>1</v>
      </c>
      <c r="N173" s="138" t="s">
        <v>45</v>
      </c>
      <c r="P173" s="139">
        <f t="shared" si="11"/>
        <v>0</v>
      </c>
      <c r="Q173" s="139">
        <v>0</v>
      </c>
      <c r="R173" s="139">
        <f t="shared" si="12"/>
        <v>0</v>
      </c>
      <c r="S173" s="139">
        <v>0</v>
      </c>
      <c r="T173" s="140">
        <f t="shared" si="13"/>
        <v>0</v>
      </c>
      <c r="AR173" s="141" t="s">
        <v>253</v>
      </c>
      <c r="AT173" s="141" t="s">
        <v>249</v>
      </c>
      <c r="AU173" s="141" t="s">
        <v>89</v>
      </c>
      <c r="AY173" s="17" t="s">
        <v>248</v>
      </c>
      <c r="BE173" s="142">
        <f t="shared" si="14"/>
        <v>0</v>
      </c>
      <c r="BF173" s="142">
        <f t="shared" si="15"/>
        <v>0</v>
      </c>
      <c r="BG173" s="142">
        <f t="shared" si="16"/>
        <v>0</v>
      </c>
      <c r="BH173" s="142">
        <f t="shared" si="17"/>
        <v>0</v>
      </c>
      <c r="BI173" s="142">
        <f t="shared" si="18"/>
        <v>0</v>
      </c>
      <c r="BJ173" s="17" t="s">
        <v>87</v>
      </c>
      <c r="BK173" s="142">
        <f t="shared" si="19"/>
        <v>0</v>
      </c>
      <c r="BL173" s="17" t="s">
        <v>253</v>
      </c>
      <c r="BM173" s="141" t="s">
        <v>3542</v>
      </c>
    </row>
    <row r="174" spans="2:65" s="1" customFormat="1" ht="24.2" customHeight="1">
      <c r="B174" s="32"/>
      <c r="C174" s="130" t="s">
        <v>440</v>
      </c>
      <c r="D174" s="130" t="s">
        <v>249</v>
      </c>
      <c r="E174" s="131" t="s">
        <v>2593</v>
      </c>
      <c r="F174" s="132" t="s">
        <v>2606</v>
      </c>
      <c r="G174" s="133" t="s">
        <v>447</v>
      </c>
      <c r="H174" s="134">
        <v>1</v>
      </c>
      <c r="I174" s="135"/>
      <c r="J174" s="136">
        <f t="shared" si="10"/>
        <v>0</v>
      </c>
      <c r="K174" s="132" t="s">
        <v>1</v>
      </c>
      <c r="L174" s="32"/>
      <c r="M174" s="137" t="s">
        <v>1</v>
      </c>
      <c r="N174" s="138" t="s">
        <v>45</v>
      </c>
      <c r="P174" s="139">
        <f t="shared" si="11"/>
        <v>0</v>
      </c>
      <c r="Q174" s="139">
        <v>0</v>
      </c>
      <c r="R174" s="139">
        <f t="shared" si="12"/>
        <v>0</v>
      </c>
      <c r="S174" s="139">
        <v>0</v>
      </c>
      <c r="T174" s="140">
        <f t="shared" si="13"/>
        <v>0</v>
      </c>
      <c r="AR174" s="141" t="s">
        <v>253</v>
      </c>
      <c r="AT174" s="141" t="s">
        <v>249</v>
      </c>
      <c r="AU174" s="141" t="s">
        <v>89</v>
      </c>
      <c r="AY174" s="17" t="s">
        <v>248</v>
      </c>
      <c r="BE174" s="142">
        <f t="shared" si="14"/>
        <v>0</v>
      </c>
      <c r="BF174" s="142">
        <f t="shared" si="15"/>
        <v>0</v>
      </c>
      <c r="BG174" s="142">
        <f t="shared" si="16"/>
        <v>0</v>
      </c>
      <c r="BH174" s="142">
        <f t="shared" si="17"/>
        <v>0</v>
      </c>
      <c r="BI174" s="142">
        <f t="shared" si="18"/>
        <v>0</v>
      </c>
      <c r="BJ174" s="17" t="s">
        <v>87</v>
      </c>
      <c r="BK174" s="142">
        <f t="shared" si="19"/>
        <v>0</v>
      </c>
      <c r="BL174" s="17" t="s">
        <v>253</v>
      </c>
      <c r="BM174" s="141" t="s">
        <v>3543</v>
      </c>
    </row>
    <row r="175" spans="2:65" s="1" customFormat="1" ht="16.5" customHeight="1">
      <c r="B175" s="32"/>
      <c r="C175" s="130" t="s">
        <v>444</v>
      </c>
      <c r="D175" s="130" t="s">
        <v>249</v>
      </c>
      <c r="E175" s="131" t="s">
        <v>2596</v>
      </c>
      <c r="F175" s="132" t="s">
        <v>2609</v>
      </c>
      <c r="G175" s="133" t="s">
        <v>447</v>
      </c>
      <c r="H175" s="134">
        <v>1</v>
      </c>
      <c r="I175" s="135"/>
      <c r="J175" s="136">
        <f t="shared" si="10"/>
        <v>0</v>
      </c>
      <c r="K175" s="132" t="s">
        <v>1</v>
      </c>
      <c r="L175" s="32"/>
      <c r="M175" s="137" t="s">
        <v>1</v>
      </c>
      <c r="N175" s="138" t="s">
        <v>45</v>
      </c>
      <c r="P175" s="139">
        <f t="shared" si="11"/>
        <v>0</v>
      </c>
      <c r="Q175" s="139">
        <v>0</v>
      </c>
      <c r="R175" s="139">
        <f t="shared" si="12"/>
        <v>0</v>
      </c>
      <c r="S175" s="139">
        <v>0</v>
      </c>
      <c r="T175" s="140">
        <f t="shared" si="13"/>
        <v>0</v>
      </c>
      <c r="AR175" s="141" t="s">
        <v>253</v>
      </c>
      <c r="AT175" s="141" t="s">
        <v>249</v>
      </c>
      <c r="AU175" s="141" t="s">
        <v>89</v>
      </c>
      <c r="AY175" s="17" t="s">
        <v>248</v>
      </c>
      <c r="BE175" s="142">
        <f t="shared" si="14"/>
        <v>0</v>
      </c>
      <c r="BF175" s="142">
        <f t="shared" si="15"/>
        <v>0</v>
      </c>
      <c r="BG175" s="142">
        <f t="shared" si="16"/>
        <v>0</v>
      </c>
      <c r="BH175" s="142">
        <f t="shared" si="17"/>
        <v>0</v>
      </c>
      <c r="BI175" s="142">
        <f t="shared" si="18"/>
        <v>0</v>
      </c>
      <c r="BJ175" s="17" t="s">
        <v>87</v>
      </c>
      <c r="BK175" s="142">
        <f t="shared" si="19"/>
        <v>0</v>
      </c>
      <c r="BL175" s="17" t="s">
        <v>253</v>
      </c>
      <c r="BM175" s="141" t="s">
        <v>3544</v>
      </c>
    </row>
    <row r="176" spans="2:65" s="10" customFormat="1" ht="22.9" customHeight="1">
      <c r="B176" s="120"/>
      <c r="D176" s="121" t="s">
        <v>79</v>
      </c>
      <c r="E176" s="155" t="s">
        <v>804</v>
      </c>
      <c r="F176" s="155" t="s">
        <v>805</v>
      </c>
      <c r="I176" s="123"/>
      <c r="J176" s="156">
        <f>BK176</f>
        <v>0</v>
      </c>
      <c r="L176" s="120"/>
      <c r="M176" s="125"/>
      <c r="P176" s="126">
        <f>SUM(P177:P181)</f>
        <v>0</v>
      </c>
      <c r="R176" s="126">
        <f>SUM(R177:R181)</f>
        <v>0</v>
      </c>
      <c r="T176" s="127">
        <f>SUM(T177:T181)</f>
        <v>0</v>
      </c>
      <c r="AR176" s="121" t="s">
        <v>247</v>
      </c>
      <c r="AT176" s="128" t="s">
        <v>79</v>
      </c>
      <c r="AU176" s="128" t="s">
        <v>87</v>
      </c>
      <c r="AY176" s="121" t="s">
        <v>248</v>
      </c>
      <c r="BK176" s="129">
        <f>SUM(BK177:BK181)</f>
        <v>0</v>
      </c>
    </row>
    <row r="177" spans="2:65" s="1" customFormat="1" ht="24.2" customHeight="1">
      <c r="B177" s="32"/>
      <c r="C177" s="130" t="s">
        <v>449</v>
      </c>
      <c r="D177" s="130" t="s">
        <v>249</v>
      </c>
      <c r="E177" s="131" t="s">
        <v>807</v>
      </c>
      <c r="F177" s="132" t="s">
        <v>2619</v>
      </c>
      <c r="G177" s="133" t="s">
        <v>258</v>
      </c>
      <c r="H177" s="134">
        <v>1</v>
      </c>
      <c r="I177" s="135"/>
      <c r="J177" s="136">
        <f>ROUND(I177*H177,2)</f>
        <v>0</v>
      </c>
      <c r="K177" s="132" t="s">
        <v>1</v>
      </c>
      <c r="L177" s="32"/>
      <c r="M177" s="137" t="s">
        <v>1</v>
      </c>
      <c r="N177" s="138" t="s">
        <v>45</v>
      </c>
      <c r="P177" s="139">
        <f>O177*H177</f>
        <v>0</v>
      </c>
      <c r="Q177" s="139">
        <v>0</v>
      </c>
      <c r="R177" s="139">
        <f>Q177*H177</f>
        <v>0</v>
      </c>
      <c r="S177" s="139">
        <v>0</v>
      </c>
      <c r="T177" s="140">
        <f>S177*H177</f>
        <v>0</v>
      </c>
      <c r="AR177" s="141" t="s">
        <v>253</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253</v>
      </c>
      <c r="BM177" s="141" t="s">
        <v>3545</v>
      </c>
    </row>
    <row r="178" spans="2:65" s="1" customFormat="1" ht="29.25">
      <c r="B178" s="32"/>
      <c r="D178" s="143" t="s">
        <v>255</v>
      </c>
      <c r="F178" s="144" t="s">
        <v>810</v>
      </c>
      <c r="I178" s="145"/>
      <c r="L178" s="32"/>
      <c r="M178" s="146"/>
      <c r="T178" s="56"/>
      <c r="AT178" s="17" t="s">
        <v>255</v>
      </c>
      <c r="AU178" s="17" t="s">
        <v>89</v>
      </c>
    </row>
    <row r="179" spans="2:65" s="1" customFormat="1" ht="16.5" customHeight="1">
      <c r="B179" s="32"/>
      <c r="C179" s="130" t="s">
        <v>453</v>
      </c>
      <c r="D179" s="130" t="s">
        <v>249</v>
      </c>
      <c r="E179" s="131" t="s">
        <v>812</v>
      </c>
      <c r="F179" s="132" t="s">
        <v>2621</v>
      </c>
      <c r="G179" s="133" t="s">
        <v>258</v>
      </c>
      <c r="H179" s="134">
        <v>1</v>
      </c>
      <c r="I179" s="135"/>
      <c r="J179" s="136">
        <f>ROUND(I179*H179,2)</f>
        <v>0</v>
      </c>
      <c r="K179" s="132" t="s">
        <v>1</v>
      </c>
      <c r="L179" s="32"/>
      <c r="M179" s="137" t="s">
        <v>1</v>
      </c>
      <c r="N179" s="138" t="s">
        <v>45</v>
      </c>
      <c r="P179" s="139">
        <f>O179*H179</f>
        <v>0</v>
      </c>
      <c r="Q179" s="139">
        <v>0</v>
      </c>
      <c r="R179" s="139">
        <f>Q179*H179</f>
        <v>0</v>
      </c>
      <c r="S179" s="139">
        <v>0</v>
      </c>
      <c r="T179" s="140">
        <f>S179*H179</f>
        <v>0</v>
      </c>
      <c r="AR179" s="141" t="s">
        <v>253</v>
      </c>
      <c r="AT179" s="141" t="s">
        <v>249</v>
      </c>
      <c r="AU179" s="141" t="s">
        <v>89</v>
      </c>
      <c r="AY179" s="17" t="s">
        <v>248</v>
      </c>
      <c r="BE179" s="142">
        <f>IF(N179="základní",J179,0)</f>
        <v>0</v>
      </c>
      <c r="BF179" s="142">
        <f>IF(N179="snížená",J179,0)</f>
        <v>0</v>
      </c>
      <c r="BG179" s="142">
        <f>IF(N179="zákl. přenesená",J179,0)</f>
        <v>0</v>
      </c>
      <c r="BH179" s="142">
        <f>IF(N179="sníž. přenesená",J179,0)</f>
        <v>0</v>
      </c>
      <c r="BI179" s="142">
        <f>IF(N179="nulová",J179,0)</f>
        <v>0</v>
      </c>
      <c r="BJ179" s="17" t="s">
        <v>87</v>
      </c>
      <c r="BK179" s="142">
        <f>ROUND(I179*H179,2)</f>
        <v>0</v>
      </c>
      <c r="BL179" s="17" t="s">
        <v>253</v>
      </c>
      <c r="BM179" s="141" t="s">
        <v>3546</v>
      </c>
    </row>
    <row r="180" spans="2:65" s="1" customFormat="1" ht="16.5" customHeight="1">
      <c r="B180" s="32"/>
      <c r="C180" s="130" t="s">
        <v>457</v>
      </c>
      <c r="D180" s="130" t="s">
        <v>249</v>
      </c>
      <c r="E180" s="131" t="s">
        <v>817</v>
      </c>
      <c r="F180" s="132" t="s">
        <v>2623</v>
      </c>
      <c r="G180" s="133" t="s">
        <v>258</v>
      </c>
      <c r="H180" s="134">
        <v>1</v>
      </c>
      <c r="I180" s="135"/>
      <c r="J180" s="136">
        <f>ROUND(I180*H180,2)</f>
        <v>0</v>
      </c>
      <c r="K180" s="132" t="s">
        <v>1</v>
      </c>
      <c r="L180" s="32"/>
      <c r="M180" s="137" t="s">
        <v>1</v>
      </c>
      <c r="N180" s="138" t="s">
        <v>45</v>
      </c>
      <c r="P180" s="139">
        <f>O180*H180</f>
        <v>0</v>
      </c>
      <c r="Q180" s="139">
        <v>0</v>
      </c>
      <c r="R180" s="139">
        <f>Q180*H180</f>
        <v>0</v>
      </c>
      <c r="S180" s="139">
        <v>0</v>
      </c>
      <c r="T180" s="140">
        <f>S180*H180</f>
        <v>0</v>
      </c>
      <c r="AR180" s="141" t="s">
        <v>253</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253</v>
      </c>
      <c r="BM180" s="141" t="s">
        <v>3547</v>
      </c>
    </row>
    <row r="181" spans="2:65" s="1" customFormat="1" ht="16.5" customHeight="1">
      <c r="B181" s="32"/>
      <c r="C181" s="130" t="s">
        <v>461</v>
      </c>
      <c r="D181" s="130" t="s">
        <v>249</v>
      </c>
      <c r="E181" s="131" t="s">
        <v>822</v>
      </c>
      <c r="F181" s="132" t="s">
        <v>2625</v>
      </c>
      <c r="G181" s="133" t="s">
        <v>258</v>
      </c>
      <c r="H181" s="134">
        <v>1</v>
      </c>
      <c r="I181" s="135"/>
      <c r="J181" s="136">
        <f>ROUND(I181*H181,2)</f>
        <v>0</v>
      </c>
      <c r="K181" s="132" t="s">
        <v>1</v>
      </c>
      <c r="L181" s="32"/>
      <c r="M181" s="157" t="s">
        <v>1</v>
      </c>
      <c r="N181" s="158" t="s">
        <v>45</v>
      </c>
      <c r="O181" s="149"/>
      <c r="P181" s="159">
        <f>O181*H181</f>
        <v>0</v>
      </c>
      <c r="Q181" s="159">
        <v>0</v>
      </c>
      <c r="R181" s="159">
        <f>Q181*H181</f>
        <v>0</v>
      </c>
      <c r="S181" s="159">
        <v>0</v>
      </c>
      <c r="T181" s="160">
        <f>S181*H181</f>
        <v>0</v>
      </c>
      <c r="AR181" s="141" t="s">
        <v>253</v>
      </c>
      <c r="AT181" s="141" t="s">
        <v>249</v>
      </c>
      <c r="AU181" s="141" t="s">
        <v>89</v>
      </c>
      <c r="AY181" s="17" t="s">
        <v>248</v>
      </c>
      <c r="BE181" s="142">
        <f>IF(N181="základní",J181,0)</f>
        <v>0</v>
      </c>
      <c r="BF181" s="142">
        <f>IF(N181="snížená",J181,0)</f>
        <v>0</v>
      </c>
      <c r="BG181" s="142">
        <f>IF(N181="zákl. přenesená",J181,0)</f>
        <v>0</v>
      </c>
      <c r="BH181" s="142">
        <f>IF(N181="sníž. přenesená",J181,0)</f>
        <v>0</v>
      </c>
      <c r="BI181" s="142">
        <f>IF(N181="nulová",J181,0)</f>
        <v>0</v>
      </c>
      <c r="BJ181" s="17" t="s">
        <v>87</v>
      </c>
      <c r="BK181" s="142">
        <f>ROUND(I181*H181,2)</f>
        <v>0</v>
      </c>
      <c r="BL181" s="17" t="s">
        <v>253</v>
      </c>
      <c r="BM181" s="141" t="s">
        <v>3548</v>
      </c>
    </row>
    <row r="182" spans="2:65" s="1" customFormat="1" ht="6.95" customHeight="1">
      <c r="B182" s="44"/>
      <c r="C182" s="45"/>
      <c r="D182" s="45"/>
      <c r="E182" s="45"/>
      <c r="F182" s="45"/>
      <c r="G182" s="45"/>
      <c r="H182" s="45"/>
      <c r="I182" s="45"/>
      <c r="J182" s="45"/>
      <c r="K182" s="45"/>
      <c r="L182" s="32"/>
    </row>
  </sheetData>
  <sheetProtection algorithmName="SHA-512" hashValue="vC1niQgRahmw7Hqx//iCncTp5ePzH6rm8O1kgChNpRHvsZS/CUlBdj8wwnyOpw7i2ZVTIbJpNMIMew6awRKJ1w==" saltValue="xvUjDWlkYS7cqirz4hkx7SC/z6zBzBlm9V0wh9Htmt46TXuSMK2x/MFxWSmf1hIabic/dC5MRVYZ+Z7KNvjsCg==" spinCount="100000" sheet="1" objects="1" scenarios="1" formatColumns="0" formatRows="0" autoFilter="0"/>
  <autoFilter ref="C125:K181" xr:uid="{00000000-0009-0000-0000-000011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3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158</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2835</v>
      </c>
      <c r="F9" s="251"/>
      <c r="G9" s="251"/>
      <c r="H9" s="251"/>
      <c r="L9" s="32"/>
    </row>
    <row r="10" spans="2:46" s="1" customFormat="1" ht="12" customHeight="1">
      <c r="B10" s="32"/>
      <c r="D10" s="27" t="s">
        <v>224</v>
      </c>
      <c r="L10" s="32"/>
    </row>
    <row r="11" spans="2:46" s="1" customFormat="1" ht="16.5" customHeight="1">
      <c r="B11" s="32"/>
      <c r="E11" s="230" t="s">
        <v>3549</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2764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ROUND((SUM(BE123:BE137)),  2)</f>
        <v>0</v>
      </c>
      <c r="I35" s="96">
        <v>0.21</v>
      </c>
      <c r="J35" s="86">
        <f>ROUND(((SUM(BE123:BE137))*I35),  2)</f>
        <v>0</v>
      </c>
      <c r="L35" s="32"/>
    </row>
    <row r="36" spans="2:12" s="1" customFormat="1" ht="14.45" customHeight="1">
      <c r="B36" s="32"/>
      <c r="E36" s="27" t="s">
        <v>46</v>
      </c>
      <c r="F36" s="86">
        <f>ROUND((SUM(BF123:BF137)),  2)</f>
        <v>0</v>
      </c>
      <c r="I36" s="96">
        <v>0.12</v>
      </c>
      <c r="J36" s="86">
        <f>ROUND(((SUM(BF123:BF137))*I36),  2)</f>
        <v>0</v>
      </c>
      <c r="L36" s="32"/>
    </row>
    <row r="37" spans="2:12" s="1" customFormat="1" ht="14.45" hidden="1" customHeight="1">
      <c r="B37" s="32"/>
      <c r="E37" s="27" t="s">
        <v>47</v>
      </c>
      <c r="F37" s="86">
        <f>ROUND((SUM(BG123:BG137)),  2)</f>
        <v>0</v>
      </c>
      <c r="I37" s="96">
        <v>0.21</v>
      </c>
      <c r="J37" s="86">
        <f>0</f>
        <v>0</v>
      </c>
      <c r="L37" s="32"/>
    </row>
    <row r="38" spans="2:12" s="1" customFormat="1" ht="14.45" hidden="1" customHeight="1">
      <c r="B38" s="32"/>
      <c r="E38" s="27" t="s">
        <v>48</v>
      </c>
      <c r="F38" s="86">
        <f>ROUND((SUM(BH123:BH137)),  2)</f>
        <v>0</v>
      </c>
      <c r="I38" s="96">
        <v>0.12</v>
      </c>
      <c r="J38" s="86">
        <f>0</f>
        <v>0</v>
      </c>
      <c r="L38" s="32"/>
    </row>
    <row r="39" spans="2:12" s="1" customFormat="1" ht="14.45" hidden="1" customHeight="1">
      <c r="B39" s="32"/>
      <c r="E39" s="27" t="s">
        <v>49</v>
      </c>
      <c r="F39" s="86">
        <f>ROUND((SUM(BI123:BI137)),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2835</v>
      </c>
      <c r="F87" s="251"/>
      <c r="G87" s="251"/>
      <c r="H87" s="251"/>
      <c r="L87" s="32"/>
    </row>
    <row r="88" spans="2:12" s="1" customFormat="1" ht="12" customHeight="1">
      <c r="B88" s="32"/>
      <c r="C88" s="27" t="s">
        <v>224</v>
      </c>
      <c r="L88" s="32"/>
    </row>
    <row r="89" spans="2:12" s="1" customFormat="1" ht="16.5" customHeight="1">
      <c r="B89" s="32"/>
      <c r="E89" s="230" t="str">
        <f>E11</f>
        <v>D.1.404.4 - ZTI</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Petr Zdeněk</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J123</f>
        <v>0</v>
      </c>
      <c r="L98" s="32"/>
      <c r="AU98" s="17" t="s">
        <v>231</v>
      </c>
    </row>
    <row r="99" spans="2:47" s="8" customFormat="1" ht="24.95" customHeight="1">
      <c r="B99" s="108"/>
      <c r="D99" s="109" t="s">
        <v>2765</v>
      </c>
      <c r="E99" s="110"/>
      <c r="F99" s="110"/>
      <c r="G99" s="110"/>
      <c r="H99" s="110"/>
      <c r="I99" s="110"/>
      <c r="J99" s="111">
        <f>J124</f>
        <v>0</v>
      </c>
      <c r="L99" s="108"/>
    </row>
    <row r="100" spans="2:47" s="11" customFormat="1" ht="19.899999999999999" customHeight="1">
      <c r="B100" s="151"/>
      <c r="D100" s="152" t="s">
        <v>2766</v>
      </c>
      <c r="E100" s="153"/>
      <c r="F100" s="153"/>
      <c r="G100" s="153"/>
      <c r="H100" s="153"/>
      <c r="I100" s="153"/>
      <c r="J100" s="154">
        <f>J125</f>
        <v>0</v>
      </c>
      <c r="L100" s="151"/>
    </row>
    <row r="101" spans="2:47" s="11" customFormat="1" ht="19.899999999999999" customHeight="1">
      <c r="B101" s="151"/>
      <c r="D101" s="152" t="s">
        <v>3550</v>
      </c>
      <c r="E101" s="153"/>
      <c r="F101" s="153"/>
      <c r="G101" s="153"/>
      <c r="H101" s="153"/>
      <c r="I101" s="153"/>
      <c r="J101" s="154">
        <f>J134</f>
        <v>0</v>
      </c>
      <c r="L101" s="151"/>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233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2" t="str">
        <f>E7</f>
        <v>MLADÁ BOLESLAV ČOV II - REKONSTRUKCE</v>
      </c>
      <c r="F111" s="253"/>
      <c r="G111" s="253"/>
      <c r="H111" s="253"/>
      <c r="L111" s="32"/>
    </row>
    <row r="112" spans="2:47" ht="12" customHeight="1">
      <c r="B112" s="20"/>
      <c r="C112" s="27" t="s">
        <v>222</v>
      </c>
      <c r="L112" s="20"/>
    </row>
    <row r="113" spans="2:65" s="1" customFormat="1" ht="16.5" customHeight="1">
      <c r="B113" s="32"/>
      <c r="E113" s="252" t="s">
        <v>2835</v>
      </c>
      <c r="F113" s="251"/>
      <c r="G113" s="251"/>
      <c r="H113" s="251"/>
      <c r="L113" s="32"/>
    </row>
    <row r="114" spans="2:65" s="1" customFormat="1" ht="12" customHeight="1">
      <c r="B114" s="32"/>
      <c r="C114" s="27" t="s">
        <v>224</v>
      </c>
      <c r="L114" s="32"/>
    </row>
    <row r="115" spans="2:65" s="1" customFormat="1" ht="16.5" customHeight="1">
      <c r="B115" s="32"/>
      <c r="E115" s="230" t="str">
        <f>E11</f>
        <v>D.1.404.4 - ZTI</v>
      </c>
      <c r="F115" s="251"/>
      <c r="G115" s="251"/>
      <c r="H115" s="251"/>
      <c r="L115" s="32"/>
    </row>
    <row r="116" spans="2:65" s="1" customFormat="1" ht="6.95" customHeight="1">
      <c r="B116" s="32"/>
      <c r="L116" s="32"/>
    </row>
    <row r="117" spans="2:65" s="1" customFormat="1" ht="12" customHeight="1">
      <c r="B117" s="32"/>
      <c r="C117" s="27" t="s">
        <v>20</v>
      </c>
      <c r="F117" s="25" t="str">
        <f>F14</f>
        <v>Mladá Boleslav</v>
      </c>
      <c r="I117" s="27" t="s">
        <v>22</v>
      </c>
      <c r="J117" s="52" t="str">
        <f>IF(J14="","",J14)</f>
        <v>30. 10. 2024</v>
      </c>
      <c r="L117" s="32"/>
    </row>
    <row r="118" spans="2:65" s="1" customFormat="1" ht="6.95" customHeight="1">
      <c r="B118" s="32"/>
      <c r="L118" s="32"/>
    </row>
    <row r="119" spans="2:65" s="1" customFormat="1" ht="40.15" customHeight="1">
      <c r="B119" s="32"/>
      <c r="C119" s="27" t="s">
        <v>24</v>
      </c>
      <c r="F119" s="25" t="str">
        <f>E17</f>
        <v>VaK Mladá Boleslav a.s., Čechova 1151, Ml.Boleslav</v>
      </c>
      <c r="I119" s="27" t="s">
        <v>32</v>
      </c>
      <c r="J119" s="30" t="str">
        <f>E23</f>
        <v>Aquaprocon s.r.o. divize Praha, Dukelských hrdinů</v>
      </c>
      <c r="L119" s="32"/>
    </row>
    <row r="120" spans="2:65" s="1" customFormat="1" ht="15.2" customHeight="1">
      <c r="B120" s="32"/>
      <c r="C120" s="27" t="s">
        <v>30</v>
      </c>
      <c r="F120" s="25" t="str">
        <f>IF(E20="","",E20)</f>
        <v>Vyplň údaj</v>
      </c>
      <c r="I120" s="27" t="s">
        <v>37</v>
      </c>
      <c r="J120" s="30" t="str">
        <f>E26</f>
        <v>ing. Petr Zdeněk</v>
      </c>
      <c r="L120" s="32"/>
    </row>
    <row r="121" spans="2:65" s="1" customFormat="1" ht="10.35" customHeight="1">
      <c r="B121" s="32"/>
      <c r="L121" s="32"/>
    </row>
    <row r="122" spans="2:65" s="9" customFormat="1" ht="29.25" customHeight="1">
      <c r="B122" s="112"/>
      <c r="C122" s="113" t="s">
        <v>234</v>
      </c>
      <c r="D122" s="114" t="s">
        <v>65</v>
      </c>
      <c r="E122" s="114" t="s">
        <v>61</v>
      </c>
      <c r="F122" s="114" t="s">
        <v>62</v>
      </c>
      <c r="G122" s="114" t="s">
        <v>235</v>
      </c>
      <c r="H122" s="114" t="s">
        <v>236</v>
      </c>
      <c r="I122" s="114" t="s">
        <v>237</v>
      </c>
      <c r="J122" s="114" t="s">
        <v>229</v>
      </c>
      <c r="K122" s="115" t="s">
        <v>238</v>
      </c>
      <c r="L122" s="112"/>
      <c r="M122" s="59" t="s">
        <v>1</v>
      </c>
      <c r="N122" s="60" t="s">
        <v>44</v>
      </c>
      <c r="O122" s="60" t="s">
        <v>239</v>
      </c>
      <c r="P122" s="60" t="s">
        <v>240</v>
      </c>
      <c r="Q122" s="60" t="s">
        <v>241</v>
      </c>
      <c r="R122" s="60" t="s">
        <v>242</v>
      </c>
      <c r="S122" s="60" t="s">
        <v>243</v>
      </c>
      <c r="T122" s="61" t="s">
        <v>244</v>
      </c>
    </row>
    <row r="123" spans="2:65" s="1" customFormat="1" ht="22.9" customHeight="1">
      <c r="B123" s="32"/>
      <c r="C123" s="64" t="s">
        <v>245</v>
      </c>
      <c r="J123" s="116">
        <f>BK123</f>
        <v>0</v>
      </c>
      <c r="L123" s="32"/>
      <c r="M123" s="62"/>
      <c r="N123" s="53"/>
      <c r="O123" s="53"/>
      <c r="P123" s="117">
        <f>P124</f>
        <v>0</v>
      </c>
      <c r="Q123" s="53"/>
      <c r="R123" s="117">
        <f>R124</f>
        <v>0</v>
      </c>
      <c r="S123" s="53"/>
      <c r="T123" s="118">
        <f>T124</f>
        <v>0</v>
      </c>
      <c r="AT123" s="17" t="s">
        <v>79</v>
      </c>
      <c r="AU123" s="17" t="s">
        <v>231</v>
      </c>
      <c r="BK123" s="119">
        <f>BK124</f>
        <v>0</v>
      </c>
    </row>
    <row r="124" spans="2:65" s="10" customFormat="1" ht="25.9" customHeight="1">
      <c r="B124" s="120"/>
      <c r="D124" s="121" t="s">
        <v>79</v>
      </c>
      <c r="E124" s="122" t="s">
        <v>1384</v>
      </c>
      <c r="F124" s="122" t="s">
        <v>145</v>
      </c>
      <c r="I124" s="123"/>
      <c r="J124" s="124">
        <f>BK124</f>
        <v>0</v>
      </c>
      <c r="L124" s="120"/>
      <c r="M124" s="125"/>
      <c r="P124" s="126">
        <f>P125+P134</f>
        <v>0</v>
      </c>
      <c r="R124" s="126">
        <f>R125+R134</f>
        <v>0</v>
      </c>
      <c r="T124" s="127">
        <f>T125+T134</f>
        <v>0</v>
      </c>
      <c r="AR124" s="121" t="s">
        <v>89</v>
      </c>
      <c r="AT124" s="128" t="s">
        <v>79</v>
      </c>
      <c r="AU124" s="128" t="s">
        <v>80</v>
      </c>
      <c r="AY124" s="121" t="s">
        <v>248</v>
      </c>
      <c r="BK124" s="129">
        <f>BK125+BK134</f>
        <v>0</v>
      </c>
    </row>
    <row r="125" spans="2:65" s="10" customFormat="1" ht="22.9" customHeight="1">
      <c r="B125" s="120"/>
      <c r="D125" s="121" t="s">
        <v>79</v>
      </c>
      <c r="E125" s="155" t="s">
        <v>2659</v>
      </c>
      <c r="F125" s="155" t="s">
        <v>2770</v>
      </c>
      <c r="I125" s="123"/>
      <c r="J125" s="156">
        <f>BK125</f>
        <v>0</v>
      </c>
      <c r="L125" s="120"/>
      <c r="M125" s="125"/>
      <c r="P125" s="126">
        <f>SUM(P126:P133)</f>
        <v>0</v>
      </c>
      <c r="R125" s="126">
        <f>SUM(R126:R133)</f>
        <v>0</v>
      </c>
      <c r="T125" s="127">
        <f>SUM(T126:T133)</f>
        <v>0</v>
      </c>
      <c r="AR125" s="121" t="s">
        <v>89</v>
      </c>
      <c r="AT125" s="128" t="s">
        <v>79</v>
      </c>
      <c r="AU125" s="128" t="s">
        <v>87</v>
      </c>
      <c r="AY125" s="121" t="s">
        <v>248</v>
      </c>
      <c r="BK125" s="129">
        <f>SUM(BK126:BK133)</f>
        <v>0</v>
      </c>
    </row>
    <row r="126" spans="2:65" s="1" customFormat="1" ht="33" customHeight="1">
      <c r="B126" s="32"/>
      <c r="C126" s="188" t="s">
        <v>87</v>
      </c>
      <c r="D126" s="188" t="s">
        <v>301</v>
      </c>
      <c r="E126" s="189" t="s">
        <v>2771</v>
      </c>
      <c r="F126" s="190" t="s">
        <v>3551</v>
      </c>
      <c r="G126" s="191" t="s">
        <v>528</v>
      </c>
      <c r="H126" s="192">
        <v>20</v>
      </c>
      <c r="I126" s="193"/>
      <c r="J126" s="194">
        <f t="shared" ref="J126:J133" si="0">ROUND(I126*H126,2)</f>
        <v>0</v>
      </c>
      <c r="K126" s="190" t="s">
        <v>1</v>
      </c>
      <c r="L126" s="195"/>
      <c r="M126" s="196" t="s">
        <v>1</v>
      </c>
      <c r="N126" s="197" t="s">
        <v>45</v>
      </c>
      <c r="P126" s="139">
        <f t="shared" ref="P126:P133" si="1">O126*H126</f>
        <v>0</v>
      </c>
      <c r="Q126" s="139">
        <v>0</v>
      </c>
      <c r="R126" s="139">
        <f t="shared" ref="R126:R133" si="2">Q126*H126</f>
        <v>0</v>
      </c>
      <c r="S126" s="139">
        <v>0</v>
      </c>
      <c r="T126" s="140">
        <f t="shared" ref="T126:T133" si="3">S126*H126</f>
        <v>0</v>
      </c>
      <c r="AR126" s="141" t="s">
        <v>424</v>
      </c>
      <c r="AT126" s="141" t="s">
        <v>301</v>
      </c>
      <c r="AU126" s="141" t="s">
        <v>89</v>
      </c>
      <c r="AY126" s="17" t="s">
        <v>248</v>
      </c>
      <c r="BE126" s="142">
        <f t="shared" ref="BE126:BE133" si="4">IF(N126="základní",J126,0)</f>
        <v>0</v>
      </c>
      <c r="BF126" s="142">
        <f t="shared" ref="BF126:BF133" si="5">IF(N126="snížená",J126,0)</f>
        <v>0</v>
      </c>
      <c r="BG126" s="142">
        <f t="shared" ref="BG126:BG133" si="6">IF(N126="zákl. přenesená",J126,0)</f>
        <v>0</v>
      </c>
      <c r="BH126" s="142">
        <f t="shared" ref="BH126:BH133" si="7">IF(N126="sníž. přenesená",J126,0)</f>
        <v>0</v>
      </c>
      <c r="BI126" s="142">
        <f t="shared" ref="BI126:BI133" si="8">IF(N126="nulová",J126,0)</f>
        <v>0</v>
      </c>
      <c r="BJ126" s="17" t="s">
        <v>87</v>
      </c>
      <c r="BK126" s="142">
        <f t="shared" ref="BK126:BK133" si="9">ROUND(I126*H126,2)</f>
        <v>0</v>
      </c>
      <c r="BL126" s="17" t="s">
        <v>359</v>
      </c>
      <c r="BM126" s="141" t="s">
        <v>3552</v>
      </c>
    </row>
    <row r="127" spans="2:65" s="1" customFormat="1" ht="16.5" customHeight="1">
      <c r="B127" s="32"/>
      <c r="C127" s="188" t="s">
        <v>89</v>
      </c>
      <c r="D127" s="188" t="s">
        <v>301</v>
      </c>
      <c r="E127" s="189" t="s">
        <v>2775</v>
      </c>
      <c r="F127" s="190" t="s">
        <v>3553</v>
      </c>
      <c r="G127" s="191" t="s">
        <v>528</v>
      </c>
      <c r="H127" s="192">
        <v>20</v>
      </c>
      <c r="I127" s="193"/>
      <c r="J127" s="194">
        <f t="shared" si="0"/>
        <v>0</v>
      </c>
      <c r="K127" s="190" t="s">
        <v>1</v>
      </c>
      <c r="L127" s="195"/>
      <c r="M127" s="196" t="s">
        <v>1</v>
      </c>
      <c r="N127" s="197" t="s">
        <v>45</v>
      </c>
      <c r="P127" s="139">
        <f t="shared" si="1"/>
        <v>0</v>
      </c>
      <c r="Q127" s="139">
        <v>0</v>
      </c>
      <c r="R127" s="139">
        <f t="shared" si="2"/>
        <v>0</v>
      </c>
      <c r="S127" s="139">
        <v>0</v>
      </c>
      <c r="T127" s="140">
        <f t="shared" si="3"/>
        <v>0</v>
      </c>
      <c r="AR127" s="141" t="s">
        <v>424</v>
      </c>
      <c r="AT127" s="141" t="s">
        <v>301</v>
      </c>
      <c r="AU127" s="141" t="s">
        <v>89</v>
      </c>
      <c r="AY127" s="17" t="s">
        <v>248</v>
      </c>
      <c r="BE127" s="142">
        <f t="shared" si="4"/>
        <v>0</v>
      </c>
      <c r="BF127" s="142">
        <f t="shared" si="5"/>
        <v>0</v>
      </c>
      <c r="BG127" s="142">
        <f t="shared" si="6"/>
        <v>0</v>
      </c>
      <c r="BH127" s="142">
        <f t="shared" si="7"/>
        <v>0</v>
      </c>
      <c r="BI127" s="142">
        <f t="shared" si="8"/>
        <v>0</v>
      </c>
      <c r="BJ127" s="17" t="s">
        <v>87</v>
      </c>
      <c r="BK127" s="142">
        <f t="shared" si="9"/>
        <v>0</v>
      </c>
      <c r="BL127" s="17" t="s">
        <v>359</v>
      </c>
      <c r="BM127" s="141" t="s">
        <v>3554</v>
      </c>
    </row>
    <row r="128" spans="2:65" s="1" customFormat="1" ht="21.75" customHeight="1">
      <c r="B128" s="32"/>
      <c r="C128" s="130" t="s">
        <v>247</v>
      </c>
      <c r="D128" s="130" t="s">
        <v>249</v>
      </c>
      <c r="E128" s="131" t="s">
        <v>2778</v>
      </c>
      <c r="F128" s="132" t="s">
        <v>3555</v>
      </c>
      <c r="G128" s="133" t="s">
        <v>528</v>
      </c>
      <c r="H128" s="134">
        <v>20</v>
      </c>
      <c r="I128" s="135"/>
      <c r="J128" s="136">
        <f t="shared" si="0"/>
        <v>0</v>
      </c>
      <c r="K128" s="132" t="s">
        <v>1</v>
      </c>
      <c r="L128" s="32"/>
      <c r="M128" s="137" t="s">
        <v>1</v>
      </c>
      <c r="N128" s="138" t="s">
        <v>45</v>
      </c>
      <c r="P128" s="139">
        <f t="shared" si="1"/>
        <v>0</v>
      </c>
      <c r="Q128" s="139">
        <v>0</v>
      </c>
      <c r="R128" s="139">
        <f t="shared" si="2"/>
        <v>0</v>
      </c>
      <c r="S128" s="139">
        <v>0</v>
      </c>
      <c r="T128" s="140">
        <f t="shared" si="3"/>
        <v>0</v>
      </c>
      <c r="AR128" s="141" t="s">
        <v>359</v>
      </c>
      <c r="AT128" s="141" t="s">
        <v>249</v>
      </c>
      <c r="AU128" s="141" t="s">
        <v>89</v>
      </c>
      <c r="AY128" s="17" t="s">
        <v>248</v>
      </c>
      <c r="BE128" s="142">
        <f t="shared" si="4"/>
        <v>0</v>
      </c>
      <c r="BF128" s="142">
        <f t="shared" si="5"/>
        <v>0</v>
      </c>
      <c r="BG128" s="142">
        <f t="shared" si="6"/>
        <v>0</v>
      </c>
      <c r="BH128" s="142">
        <f t="shared" si="7"/>
        <v>0</v>
      </c>
      <c r="BI128" s="142">
        <f t="shared" si="8"/>
        <v>0</v>
      </c>
      <c r="BJ128" s="17" t="s">
        <v>87</v>
      </c>
      <c r="BK128" s="142">
        <f t="shared" si="9"/>
        <v>0</v>
      </c>
      <c r="BL128" s="17" t="s">
        <v>359</v>
      </c>
      <c r="BM128" s="141" t="s">
        <v>3556</v>
      </c>
    </row>
    <row r="129" spans="2:65" s="1" customFormat="1" ht="16.5" customHeight="1">
      <c r="B129" s="32"/>
      <c r="C129" s="130" t="s">
        <v>264</v>
      </c>
      <c r="D129" s="130" t="s">
        <v>249</v>
      </c>
      <c r="E129" s="131" t="s">
        <v>2781</v>
      </c>
      <c r="F129" s="132" t="s">
        <v>2807</v>
      </c>
      <c r="G129" s="133" t="s">
        <v>528</v>
      </c>
      <c r="H129" s="134">
        <v>20</v>
      </c>
      <c r="I129" s="135"/>
      <c r="J129" s="136">
        <f t="shared" si="0"/>
        <v>0</v>
      </c>
      <c r="K129" s="132" t="s">
        <v>1</v>
      </c>
      <c r="L129" s="32"/>
      <c r="M129" s="137" t="s">
        <v>1</v>
      </c>
      <c r="N129" s="138" t="s">
        <v>45</v>
      </c>
      <c r="P129" s="139">
        <f t="shared" si="1"/>
        <v>0</v>
      </c>
      <c r="Q129" s="139">
        <v>0</v>
      </c>
      <c r="R129" s="139">
        <f t="shared" si="2"/>
        <v>0</v>
      </c>
      <c r="S129" s="139">
        <v>0</v>
      </c>
      <c r="T129" s="140">
        <f t="shared" si="3"/>
        <v>0</v>
      </c>
      <c r="AR129" s="141" t="s">
        <v>359</v>
      </c>
      <c r="AT129" s="141" t="s">
        <v>249</v>
      </c>
      <c r="AU129" s="141" t="s">
        <v>89</v>
      </c>
      <c r="AY129" s="17" t="s">
        <v>248</v>
      </c>
      <c r="BE129" s="142">
        <f t="shared" si="4"/>
        <v>0</v>
      </c>
      <c r="BF129" s="142">
        <f t="shared" si="5"/>
        <v>0</v>
      </c>
      <c r="BG129" s="142">
        <f t="shared" si="6"/>
        <v>0</v>
      </c>
      <c r="BH129" s="142">
        <f t="shared" si="7"/>
        <v>0</v>
      </c>
      <c r="BI129" s="142">
        <f t="shared" si="8"/>
        <v>0</v>
      </c>
      <c r="BJ129" s="17" t="s">
        <v>87</v>
      </c>
      <c r="BK129" s="142">
        <f t="shared" si="9"/>
        <v>0</v>
      </c>
      <c r="BL129" s="17" t="s">
        <v>359</v>
      </c>
      <c r="BM129" s="141" t="s">
        <v>3557</v>
      </c>
    </row>
    <row r="130" spans="2:65" s="1" customFormat="1" ht="16.5" customHeight="1">
      <c r="B130" s="32"/>
      <c r="C130" s="130" t="s">
        <v>269</v>
      </c>
      <c r="D130" s="130" t="s">
        <v>249</v>
      </c>
      <c r="E130" s="131" t="s">
        <v>2784</v>
      </c>
      <c r="F130" s="132" t="s">
        <v>2785</v>
      </c>
      <c r="G130" s="133" t="s">
        <v>528</v>
      </c>
      <c r="H130" s="134">
        <v>20</v>
      </c>
      <c r="I130" s="135"/>
      <c r="J130" s="136">
        <f t="shared" si="0"/>
        <v>0</v>
      </c>
      <c r="K130" s="132" t="s">
        <v>1</v>
      </c>
      <c r="L130" s="32"/>
      <c r="M130" s="137" t="s">
        <v>1</v>
      </c>
      <c r="N130" s="138" t="s">
        <v>45</v>
      </c>
      <c r="P130" s="139">
        <f t="shared" si="1"/>
        <v>0</v>
      </c>
      <c r="Q130" s="139">
        <v>0</v>
      </c>
      <c r="R130" s="139">
        <f t="shared" si="2"/>
        <v>0</v>
      </c>
      <c r="S130" s="139">
        <v>0</v>
      </c>
      <c r="T130" s="140">
        <f t="shared" si="3"/>
        <v>0</v>
      </c>
      <c r="AR130" s="141" t="s">
        <v>359</v>
      </c>
      <c r="AT130" s="141" t="s">
        <v>249</v>
      </c>
      <c r="AU130" s="141" t="s">
        <v>89</v>
      </c>
      <c r="AY130" s="17" t="s">
        <v>248</v>
      </c>
      <c r="BE130" s="142">
        <f t="shared" si="4"/>
        <v>0</v>
      </c>
      <c r="BF130" s="142">
        <f t="shared" si="5"/>
        <v>0</v>
      </c>
      <c r="BG130" s="142">
        <f t="shared" si="6"/>
        <v>0</v>
      </c>
      <c r="BH130" s="142">
        <f t="shared" si="7"/>
        <v>0</v>
      </c>
      <c r="BI130" s="142">
        <f t="shared" si="8"/>
        <v>0</v>
      </c>
      <c r="BJ130" s="17" t="s">
        <v>87</v>
      </c>
      <c r="BK130" s="142">
        <f t="shared" si="9"/>
        <v>0</v>
      </c>
      <c r="BL130" s="17" t="s">
        <v>359</v>
      </c>
      <c r="BM130" s="141" t="s">
        <v>3558</v>
      </c>
    </row>
    <row r="131" spans="2:65" s="1" customFormat="1" ht="16.5" customHeight="1">
      <c r="B131" s="32"/>
      <c r="C131" s="130" t="s">
        <v>274</v>
      </c>
      <c r="D131" s="130" t="s">
        <v>249</v>
      </c>
      <c r="E131" s="131" t="s">
        <v>2787</v>
      </c>
      <c r="F131" s="132" t="s">
        <v>2788</v>
      </c>
      <c r="G131" s="133" t="s">
        <v>528</v>
      </c>
      <c r="H131" s="134">
        <v>20</v>
      </c>
      <c r="I131" s="135"/>
      <c r="J131" s="136">
        <f t="shared" si="0"/>
        <v>0</v>
      </c>
      <c r="K131" s="132" t="s">
        <v>1</v>
      </c>
      <c r="L131" s="32"/>
      <c r="M131" s="137" t="s">
        <v>1</v>
      </c>
      <c r="N131" s="138" t="s">
        <v>45</v>
      </c>
      <c r="P131" s="139">
        <f t="shared" si="1"/>
        <v>0</v>
      </c>
      <c r="Q131" s="139">
        <v>0</v>
      </c>
      <c r="R131" s="139">
        <f t="shared" si="2"/>
        <v>0</v>
      </c>
      <c r="S131" s="139">
        <v>0</v>
      </c>
      <c r="T131" s="140">
        <f t="shared" si="3"/>
        <v>0</v>
      </c>
      <c r="AR131" s="141" t="s">
        <v>359</v>
      </c>
      <c r="AT131" s="141" t="s">
        <v>249</v>
      </c>
      <c r="AU131" s="141" t="s">
        <v>89</v>
      </c>
      <c r="AY131" s="17" t="s">
        <v>248</v>
      </c>
      <c r="BE131" s="142">
        <f t="shared" si="4"/>
        <v>0</v>
      </c>
      <c r="BF131" s="142">
        <f t="shared" si="5"/>
        <v>0</v>
      </c>
      <c r="BG131" s="142">
        <f t="shared" si="6"/>
        <v>0</v>
      </c>
      <c r="BH131" s="142">
        <f t="shared" si="7"/>
        <v>0</v>
      </c>
      <c r="BI131" s="142">
        <f t="shared" si="8"/>
        <v>0</v>
      </c>
      <c r="BJ131" s="17" t="s">
        <v>87</v>
      </c>
      <c r="BK131" s="142">
        <f t="shared" si="9"/>
        <v>0</v>
      </c>
      <c r="BL131" s="17" t="s">
        <v>359</v>
      </c>
      <c r="BM131" s="141" t="s">
        <v>3559</v>
      </c>
    </row>
    <row r="132" spans="2:65" s="1" customFormat="1" ht="21.75" customHeight="1">
      <c r="B132" s="32"/>
      <c r="C132" s="188" t="s">
        <v>278</v>
      </c>
      <c r="D132" s="188" t="s">
        <v>301</v>
      </c>
      <c r="E132" s="189" t="s">
        <v>2790</v>
      </c>
      <c r="F132" s="190" t="s">
        <v>3560</v>
      </c>
      <c r="G132" s="191" t="s">
        <v>252</v>
      </c>
      <c r="H132" s="192">
        <v>1</v>
      </c>
      <c r="I132" s="193"/>
      <c r="J132" s="194">
        <f t="shared" si="0"/>
        <v>0</v>
      </c>
      <c r="K132" s="190" t="s">
        <v>1</v>
      </c>
      <c r="L132" s="195"/>
      <c r="M132" s="196" t="s">
        <v>1</v>
      </c>
      <c r="N132" s="197" t="s">
        <v>45</v>
      </c>
      <c r="P132" s="139">
        <f t="shared" si="1"/>
        <v>0</v>
      </c>
      <c r="Q132" s="139">
        <v>0</v>
      </c>
      <c r="R132" s="139">
        <f t="shared" si="2"/>
        <v>0</v>
      </c>
      <c r="S132" s="139">
        <v>0</v>
      </c>
      <c r="T132" s="140">
        <f t="shared" si="3"/>
        <v>0</v>
      </c>
      <c r="AR132" s="141" t="s">
        <v>424</v>
      </c>
      <c r="AT132" s="141" t="s">
        <v>301</v>
      </c>
      <c r="AU132" s="141" t="s">
        <v>89</v>
      </c>
      <c r="AY132" s="17" t="s">
        <v>248</v>
      </c>
      <c r="BE132" s="142">
        <f t="shared" si="4"/>
        <v>0</v>
      </c>
      <c r="BF132" s="142">
        <f t="shared" si="5"/>
        <v>0</v>
      </c>
      <c r="BG132" s="142">
        <f t="shared" si="6"/>
        <v>0</v>
      </c>
      <c r="BH132" s="142">
        <f t="shared" si="7"/>
        <v>0</v>
      </c>
      <c r="BI132" s="142">
        <f t="shared" si="8"/>
        <v>0</v>
      </c>
      <c r="BJ132" s="17" t="s">
        <v>87</v>
      </c>
      <c r="BK132" s="142">
        <f t="shared" si="9"/>
        <v>0</v>
      </c>
      <c r="BL132" s="17" t="s">
        <v>359</v>
      </c>
      <c r="BM132" s="141" t="s">
        <v>3561</v>
      </c>
    </row>
    <row r="133" spans="2:65" s="1" customFormat="1" ht="16.5" customHeight="1">
      <c r="B133" s="32"/>
      <c r="C133" s="130" t="s">
        <v>283</v>
      </c>
      <c r="D133" s="130" t="s">
        <v>249</v>
      </c>
      <c r="E133" s="131" t="s">
        <v>2793</v>
      </c>
      <c r="F133" s="132" t="s">
        <v>2797</v>
      </c>
      <c r="G133" s="133" t="s">
        <v>252</v>
      </c>
      <c r="H133" s="134">
        <v>1</v>
      </c>
      <c r="I133" s="135"/>
      <c r="J133" s="136">
        <f t="shared" si="0"/>
        <v>0</v>
      </c>
      <c r="K133" s="132" t="s">
        <v>1</v>
      </c>
      <c r="L133" s="32"/>
      <c r="M133" s="137" t="s">
        <v>1</v>
      </c>
      <c r="N133" s="138" t="s">
        <v>45</v>
      </c>
      <c r="P133" s="139">
        <f t="shared" si="1"/>
        <v>0</v>
      </c>
      <c r="Q133" s="139">
        <v>0</v>
      </c>
      <c r="R133" s="139">
        <f t="shared" si="2"/>
        <v>0</v>
      </c>
      <c r="S133" s="139">
        <v>0</v>
      </c>
      <c r="T133" s="140">
        <f t="shared" si="3"/>
        <v>0</v>
      </c>
      <c r="AR133" s="141" t="s">
        <v>359</v>
      </c>
      <c r="AT133" s="141" t="s">
        <v>249</v>
      </c>
      <c r="AU133" s="141" t="s">
        <v>89</v>
      </c>
      <c r="AY133" s="17" t="s">
        <v>248</v>
      </c>
      <c r="BE133" s="142">
        <f t="shared" si="4"/>
        <v>0</v>
      </c>
      <c r="BF133" s="142">
        <f t="shared" si="5"/>
        <v>0</v>
      </c>
      <c r="BG133" s="142">
        <f t="shared" si="6"/>
        <v>0</v>
      </c>
      <c r="BH133" s="142">
        <f t="shared" si="7"/>
        <v>0</v>
      </c>
      <c r="BI133" s="142">
        <f t="shared" si="8"/>
        <v>0</v>
      </c>
      <c r="BJ133" s="17" t="s">
        <v>87</v>
      </c>
      <c r="BK133" s="142">
        <f t="shared" si="9"/>
        <v>0</v>
      </c>
      <c r="BL133" s="17" t="s">
        <v>359</v>
      </c>
      <c r="BM133" s="141" t="s">
        <v>3562</v>
      </c>
    </row>
    <row r="134" spans="2:65" s="10" customFormat="1" ht="22.9" customHeight="1">
      <c r="B134" s="120"/>
      <c r="D134" s="121" t="s">
        <v>79</v>
      </c>
      <c r="E134" s="155" t="s">
        <v>2670</v>
      </c>
      <c r="F134" s="155" t="s">
        <v>2828</v>
      </c>
      <c r="I134" s="123"/>
      <c r="J134" s="156">
        <f>BK134</f>
        <v>0</v>
      </c>
      <c r="L134" s="120"/>
      <c r="M134" s="125"/>
      <c r="P134" s="126">
        <f>SUM(P135:P137)</f>
        <v>0</v>
      </c>
      <c r="R134" s="126">
        <f>SUM(R135:R137)</f>
        <v>0</v>
      </c>
      <c r="T134" s="127">
        <f>SUM(T135:T137)</f>
        <v>0</v>
      </c>
      <c r="AR134" s="121" t="s">
        <v>89</v>
      </c>
      <c r="AT134" s="128" t="s">
        <v>79</v>
      </c>
      <c r="AU134" s="128" t="s">
        <v>87</v>
      </c>
      <c r="AY134" s="121" t="s">
        <v>248</v>
      </c>
      <c r="BK134" s="129">
        <f>SUM(BK135:BK137)</f>
        <v>0</v>
      </c>
    </row>
    <row r="135" spans="2:65" s="1" customFormat="1" ht="16.5" customHeight="1">
      <c r="B135" s="32"/>
      <c r="C135" s="130" t="s">
        <v>288</v>
      </c>
      <c r="D135" s="130" t="s">
        <v>249</v>
      </c>
      <c r="E135" s="131" t="s">
        <v>2800</v>
      </c>
      <c r="F135" s="132" t="s">
        <v>2830</v>
      </c>
      <c r="G135" s="133" t="s">
        <v>258</v>
      </c>
      <c r="H135" s="134">
        <v>1</v>
      </c>
      <c r="I135" s="135"/>
      <c r="J135" s="136">
        <f>ROUND(I135*H135,2)</f>
        <v>0</v>
      </c>
      <c r="K135" s="132" t="s">
        <v>1</v>
      </c>
      <c r="L135" s="32"/>
      <c r="M135" s="137" t="s">
        <v>1</v>
      </c>
      <c r="N135" s="138" t="s">
        <v>45</v>
      </c>
      <c r="P135" s="139">
        <f>O135*H135</f>
        <v>0</v>
      </c>
      <c r="Q135" s="139">
        <v>0</v>
      </c>
      <c r="R135" s="139">
        <f>Q135*H135</f>
        <v>0</v>
      </c>
      <c r="S135" s="139">
        <v>0</v>
      </c>
      <c r="T135" s="140">
        <f>S135*H135</f>
        <v>0</v>
      </c>
      <c r="AR135" s="141" t="s">
        <v>359</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359</v>
      </c>
      <c r="BM135" s="141" t="s">
        <v>3563</v>
      </c>
    </row>
    <row r="136" spans="2:65" s="1" customFormat="1" ht="16.5" customHeight="1">
      <c r="B136" s="32"/>
      <c r="C136" s="130" t="s">
        <v>336</v>
      </c>
      <c r="D136" s="130" t="s">
        <v>249</v>
      </c>
      <c r="E136" s="131" t="s">
        <v>2803</v>
      </c>
      <c r="F136" s="132" t="s">
        <v>2833</v>
      </c>
      <c r="G136" s="133" t="s">
        <v>258</v>
      </c>
      <c r="H136" s="134">
        <v>1</v>
      </c>
      <c r="I136" s="135"/>
      <c r="J136" s="136">
        <f>ROUND(I136*H136,2)</f>
        <v>0</v>
      </c>
      <c r="K136" s="132" t="s">
        <v>1</v>
      </c>
      <c r="L136" s="32"/>
      <c r="M136" s="137" t="s">
        <v>1</v>
      </c>
      <c r="N136" s="138" t="s">
        <v>45</v>
      </c>
      <c r="P136" s="139">
        <f>O136*H136</f>
        <v>0</v>
      </c>
      <c r="Q136" s="139">
        <v>0</v>
      </c>
      <c r="R136" s="139">
        <f>Q136*H136</f>
        <v>0</v>
      </c>
      <c r="S136" s="139">
        <v>0</v>
      </c>
      <c r="T136" s="140">
        <f>S136*H136</f>
        <v>0</v>
      </c>
      <c r="AR136" s="141" t="s">
        <v>359</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359</v>
      </c>
      <c r="BM136" s="141" t="s">
        <v>3564</v>
      </c>
    </row>
    <row r="137" spans="2:65" s="1" customFormat="1" ht="39">
      <c r="B137" s="32"/>
      <c r="D137" s="143" t="s">
        <v>255</v>
      </c>
      <c r="F137" s="144" t="s">
        <v>1693</v>
      </c>
      <c r="I137" s="145"/>
      <c r="L137" s="32"/>
      <c r="M137" s="148"/>
      <c r="N137" s="149"/>
      <c r="O137" s="149"/>
      <c r="P137" s="149"/>
      <c r="Q137" s="149"/>
      <c r="R137" s="149"/>
      <c r="S137" s="149"/>
      <c r="T137" s="150"/>
      <c r="AT137" s="17" t="s">
        <v>255</v>
      </c>
      <c r="AU137" s="17" t="s">
        <v>89</v>
      </c>
    </row>
    <row r="138" spans="2:65" s="1" customFormat="1" ht="6.95" customHeight="1">
      <c r="B138" s="44"/>
      <c r="C138" s="45"/>
      <c r="D138" s="45"/>
      <c r="E138" s="45"/>
      <c r="F138" s="45"/>
      <c r="G138" s="45"/>
      <c r="H138" s="45"/>
      <c r="I138" s="45"/>
      <c r="J138" s="45"/>
      <c r="K138" s="45"/>
      <c r="L138" s="32"/>
    </row>
  </sheetData>
  <sheetProtection algorithmName="SHA-512" hashValue="TsbrTvWbC23jgE2q/cIFX4y0AVVYeipj7W5Q5Z6iQIWNRNoI60Bbhw7DiyI+BOQ8onsx/w4cT8t3J2Nb6zcq2Q==" saltValue="caxfdIvc4a1IS8ZHVM4N1ChnBqOiApRf/jxAJJ7RYCuIZz0XqS0+rsQpzJld8i4SIJSN5XUaxcXTmiFjfBudmw==" spinCount="100000" sheet="1" objects="1" scenarios="1" formatColumns="0" formatRows="0" autoFilter="0"/>
  <autoFilter ref="C122:K137" xr:uid="{00000000-0009-0000-0000-000012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5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160</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2835</v>
      </c>
      <c r="F9" s="251"/>
      <c r="G9" s="251"/>
      <c r="H9" s="251"/>
      <c r="L9" s="32"/>
    </row>
    <row r="10" spans="2:46" s="1" customFormat="1" ht="12" customHeight="1">
      <c r="B10" s="32"/>
      <c r="D10" s="27" t="s">
        <v>224</v>
      </c>
      <c r="L10" s="32"/>
    </row>
    <row r="11" spans="2:46" s="1" customFormat="1" ht="16.5" customHeight="1">
      <c r="B11" s="32"/>
      <c r="E11" s="230" t="s">
        <v>3565</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2628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ROUND((SUM(BE123:BE153)),  2)</f>
        <v>0</v>
      </c>
      <c r="I35" s="96">
        <v>0.21</v>
      </c>
      <c r="J35" s="86">
        <f>ROUND(((SUM(BE123:BE153))*I35),  2)</f>
        <v>0</v>
      </c>
      <c r="L35" s="32"/>
    </row>
    <row r="36" spans="2:12" s="1" customFormat="1" ht="14.45" customHeight="1">
      <c r="B36" s="32"/>
      <c r="E36" s="27" t="s">
        <v>46</v>
      </c>
      <c r="F36" s="86">
        <f>ROUND((SUM(BF123:BF153)),  2)</f>
        <v>0</v>
      </c>
      <c r="I36" s="96">
        <v>0.12</v>
      </c>
      <c r="J36" s="86">
        <f>ROUND(((SUM(BF123:BF153))*I36),  2)</f>
        <v>0</v>
      </c>
      <c r="L36" s="32"/>
    </row>
    <row r="37" spans="2:12" s="1" customFormat="1" ht="14.45" hidden="1" customHeight="1">
      <c r="B37" s="32"/>
      <c r="E37" s="27" t="s">
        <v>47</v>
      </c>
      <c r="F37" s="86">
        <f>ROUND((SUM(BG123:BG153)),  2)</f>
        <v>0</v>
      </c>
      <c r="I37" s="96">
        <v>0.21</v>
      </c>
      <c r="J37" s="86">
        <f>0</f>
        <v>0</v>
      </c>
      <c r="L37" s="32"/>
    </row>
    <row r="38" spans="2:12" s="1" customFormat="1" ht="14.45" hidden="1" customHeight="1">
      <c r="B38" s="32"/>
      <c r="E38" s="27" t="s">
        <v>48</v>
      </c>
      <c r="F38" s="86">
        <f>ROUND((SUM(BH123:BH153)),  2)</f>
        <v>0</v>
      </c>
      <c r="I38" s="96">
        <v>0.12</v>
      </c>
      <c r="J38" s="86">
        <f>0</f>
        <v>0</v>
      </c>
      <c r="L38" s="32"/>
    </row>
    <row r="39" spans="2:12" s="1" customFormat="1" ht="14.45" hidden="1" customHeight="1">
      <c r="B39" s="32"/>
      <c r="E39" s="27" t="s">
        <v>49</v>
      </c>
      <c r="F39" s="86">
        <f>ROUND((SUM(BI123:BI153)),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2835</v>
      </c>
      <c r="F87" s="251"/>
      <c r="G87" s="251"/>
      <c r="H87" s="251"/>
      <c r="L87" s="32"/>
    </row>
    <row r="88" spans="2:12" s="1" customFormat="1" ht="12" customHeight="1">
      <c r="B88" s="32"/>
      <c r="C88" s="27" t="s">
        <v>224</v>
      </c>
      <c r="L88" s="32"/>
    </row>
    <row r="89" spans="2:12" s="1" customFormat="1" ht="16.5" customHeight="1">
      <c r="B89" s="32"/>
      <c r="E89" s="230" t="str">
        <f>E11</f>
        <v>D.1.404.5 - Vzduchotechnika</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Mirko Mazuch</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J123</f>
        <v>0</v>
      </c>
      <c r="L98" s="32"/>
      <c r="AU98" s="17" t="s">
        <v>231</v>
      </c>
    </row>
    <row r="99" spans="2:47" s="8" customFormat="1" ht="24.95" customHeight="1">
      <c r="B99" s="108"/>
      <c r="D99" s="109" t="s">
        <v>2629</v>
      </c>
      <c r="E99" s="110"/>
      <c r="F99" s="110"/>
      <c r="G99" s="110"/>
      <c r="H99" s="110"/>
      <c r="I99" s="110"/>
      <c r="J99" s="111">
        <f>J124</f>
        <v>0</v>
      </c>
      <c r="L99" s="108"/>
    </row>
    <row r="100" spans="2:47" s="11" customFormat="1" ht="19.899999999999999" customHeight="1">
      <c r="B100" s="151"/>
      <c r="D100" s="152" t="s">
        <v>3566</v>
      </c>
      <c r="E100" s="153"/>
      <c r="F100" s="153"/>
      <c r="G100" s="153"/>
      <c r="H100" s="153"/>
      <c r="I100" s="153"/>
      <c r="J100" s="154">
        <f>J125</f>
        <v>0</v>
      </c>
      <c r="L100" s="151"/>
    </row>
    <row r="101" spans="2:47" s="11" customFormat="1" ht="19.899999999999999" customHeight="1">
      <c r="B101" s="151"/>
      <c r="D101" s="152" t="s">
        <v>3567</v>
      </c>
      <c r="E101" s="153"/>
      <c r="F101" s="153"/>
      <c r="G101" s="153"/>
      <c r="H101" s="153"/>
      <c r="I101" s="153"/>
      <c r="J101" s="154">
        <f>J144</f>
        <v>0</v>
      </c>
      <c r="L101" s="151"/>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233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2" t="str">
        <f>E7</f>
        <v>MLADÁ BOLESLAV ČOV II - REKONSTRUKCE</v>
      </c>
      <c r="F111" s="253"/>
      <c r="G111" s="253"/>
      <c r="H111" s="253"/>
      <c r="L111" s="32"/>
    </row>
    <row r="112" spans="2:47" ht="12" customHeight="1">
      <c r="B112" s="20"/>
      <c r="C112" s="27" t="s">
        <v>222</v>
      </c>
      <c r="L112" s="20"/>
    </row>
    <row r="113" spans="2:65" s="1" customFormat="1" ht="16.5" customHeight="1">
      <c r="B113" s="32"/>
      <c r="E113" s="252" t="s">
        <v>2835</v>
      </c>
      <c r="F113" s="251"/>
      <c r="G113" s="251"/>
      <c r="H113" s="251"/>
      <c r="L113" s="32"/>
    </row>
    <row r="114" spans="2:65" s="1" customFormat="1" ht="12" customHeight="1">
      <c r="B114" s="32"/>
      <c r="C114" s="27" t="s">
        <v>224</v>
      </c>
      <c r="L114" s="32"/>
    </row>
    <row r="115" spans="2:65" s="1" customFormat="1" ht="16.5" customHeight="1">
      <c r="B115" s="32"/>
      <c r="E115" s="230" t="str">
        <f>E11</f>
        <v>D.1.404.5 - Vzduchotechnika</v>
      </c>
      <c r="F115" s="251"/>
      <c r="G115" s="251"/>
      <c r="H115" s="251"/>
      <c r="L115" s="32"/>
    </row>
    <row r="116" spans="2:65" s="1" customFormat="1" ht="6.95" customHeight="1">
      <c r="B116" s="32"/>
      <c r="L116" s="32"/>
    </row>
    <row r="117" spans="2:65" s="1" customFormat="1" ht="12" customHeight="1">
      <c r="B117" s="32"/>
      <c r="C117" s="27" t="s">
        <v>20</v>
      </c>
      <c r="F117" s="25" t="str">
        <f>F14</f>
        <v>Mladá Boleslav</v>
      </c>
      <c r="I117" s="27" t="s">
        <v>22</v>
      </c>
      <c r="J117" s="52" t="str">
        <f>IF(J14="","",J14)</f>
        <v>30. 10. 2024</v>
      </c>
      <c r="L117" s="32"/>
    </row>
    <row r="118" spans="2:65" s="1" customFormat="1" ht="6.95" customHeight="1">
      <c r="B118" s="32"/>
      <c r="L118" s="32"/>
    </row>
    <row r="119" spans="2:65" s="1" customFormat="1" ht="40.15" customHeight="1">
      <c r="B119" s="32"/>
      <c r="C119" s="27" t="s">
        <v>24</v>
      </c>
      <c r="F119" s="25" t="str">
        <f>E17</f>
        <v>VaK Mladá Boleslav a.s., Čechova 1151, Ml.Boleslav</v>
      </c>
      <c r="I119" s="27" t="s">
        <v>32</v>
      </c>
      <c r="J119" s="30" t="str">
        <f>E23</f>
        <v>Aquaprocon s.r.o. divize Praha, Dukelských hrdinů</v>
      </c>
      <c r="L119" s="32"/>
    </row>
    <row r="120" spans="2:65" s="1" customFormat="1" ht="15.2" customHeight="1">
      <c r="B120" s="32"/>
      <c r="C120" s="27" t="s">
        <v>30</v>
      </c>
      <c r="F120" s="25" t="str">
        <f>IF(E20="","",E20)</f>
        <v>Vyplň údaj</v>
      </c>
      <c r="I120" s="27" t="s">
        <v>37</v>
      </c>
      <c r="J120" s="30" t="str">
        <f>E26</f>
        <v>ing. Mirko Mazuch</v>
      </c>
      <c r="L120" s="32"/>
    </row>
    <row r="121" spans="2:65" s="1" customFormat="1" ht="10.35" customHeight="1">
      <c r="B121" s="32"/>
      <c r="L121" s="32"/>
    </row>
    <row r="122" spans="2:65" s="9" customFormat="1" ht="29.25" customHeight="1">
      <c r="B122" s="112"/>
      <c r="C122" s="113" t="s">
        <v>234</v>
      </c>
      <c r="D122" s="114" t="s">
        <v>65</v>
      </c>
      <c r="E122" s="114" t="s">
        <v>61</v>
      </c>
      <c r="F122" s="114" t="s">
        <v>62</v>
      </c>
      <c r="G122" s="114" t="s">
        <v>235</v>
      </c>
      <c r="H122" s="114" t="s">
        <v>236</v>
      </c>
      <c r="I122" s="114" t="s">
        <v>237</v>
      </c>
      <c r="J122" s="114" t="s">
        <v>229</v>
      </c>
      <c r="K122" s="115" t="s">
        <v>238</v>
      </c>
      <c r="L122" s="112"/>
      <c r="M122" s="59" t="s">
        <v>1</v>
      </c>
      <c r="N122" s="60" t="s">
        <v>44</v>
      </c>
      <c r="O122" s="60" t="s">
        <v>239</v>
      </c>
      <c r="P122" s="60" t="s">
        <v>240</v>
      </c>
      <c r="Q122" s="60" t="s">
        <v>241</v>
      </c>
      <c r="R122" s="60" t="s">
        <v>242</v>
      </c>
      <c r="S122" s="60" t="s">
        <v>243</v>
      </c>
      <c r="T122" s="61" t="s">
        <v>244</v>
      </c>
    </row>
    <row r="123" spans="2:65" s="1" customFormat="1" ht="22.9" customHeight="1">
      <c r="B123" s="32"/>
      <c r="C123" s="64" t="s">
        <v>245</v>
      </c>
      <c r="J123" s="116">
        <f>BK123</f>
        <v>0</v>
      </c>
      <c r="L123" s="32"/>
      <c r="M123" s="62"/>
      <c r="N123" s="53"/>
      <c r="O123" s="53"/>
      <c r="P123" s="117">
        <f>P124</f>
        <v>0</v>
      </c>
      <c r="Q123" s="53"/>
      <c r="R123" s="117">
        <f>R124</f>
        <v>0</v>
      </c>
      <c r="S123" s="53"/>
      <c r="T123" s="118">
        <f>T124</f>
        <v>0</v>
      </c>
      <c r="AT123" s="17" t="s">
        <v>79</v>
      </c>
      <c r="AU123" s="17" t="s">
        <v>231</v>
      </c>
      <c r="BK123" s="119">
        <f>BK124</f>
        <v>0</v>
      </c>
    </row>
    <row r="124" spans="2:65" s="10" customFormat="1" ht="25.9" customHeight="1">
      <c r="B124" s="120"/>
      <c r="D124" s="121" t="s">
        <v>79</v>
      </c>
      <c r="E124" s="122" t="s">
        <v>79</v>
      </c>
      <c r="F124" s="122" t="s">
        <v>2634</v>
      </c>
      <c r="I124" s="123"/>
      <c r="J124" s="124">
        <f>BK124</f>
        <v>0</v>
      </c>
      <c r="L124" s="120"/>
      <c r="M124" s="125"/>
      <c r="P124" s="126">
        <f>P125+P144</f>
        <v>0</v>
      </c>
      <c r="R124" s="126">
        <f>R125+R144</f>
        <v>0</v>
      </c>
      <c r="T124" s="127">
        <f>T125+T144</f>
        <v>0</v>
      </c>
      <c r="AR124" s="121" t="s">
        <v>247</v>
      </c>
      <c r="AT124" s="128" t="s">
        <v>79</v>
      </c>
      <c r="AU124" s="128" t="s">
        <v>80</v>
      </c>
      <c r="AY124" s="121" t="s">
        <v>248</v>
      </c>
      <c r="BK124" s="129">
        <f>BK125+BK144</f>
        <v>0</v>
      </c>
    </row>
    <row r="125" spans="2:65" s="10" customFormat="1" ht="22.9" customHeight="1">
      <c r="B125" s="120"/>
      <c r="D125" s="121" t="s">
        <v>79</v>
      </c>
      <c r="E125" s="155" t="s">
        <v>1384</v>
      </c>
      <c r="F125" s="155" t="s">
        <v>3568</v>
      </c>
      <c r="I125" s="123"/>
      <c r="J125" s="156">
        <f>BK125</f>
        <v>0</v>
      </c>
      <c r="L125" s="120"/>
      <c r="M125" s="125"/>
      <c r="P125" s="126">
        <f>SUM(P126:P143)</f>
        <v>0</v>
      </c>
      <c r="R125" s="126">
        <f>SUM(R126:R143)</f>
        <v>0</v>
      </c>
      <c r="T125" s="127">
        <f>SUM(T126:T143)</f>
        <v>0</v>
      </c>
      <c r="AR125" s="121" t="s">
        <v>87</v>
      </c>
      <c r="AT125" s="128" t="s">
        <v>79</v>
      </c>
      <c r="AU125" s="128" t="s">
        <v>87</v>
      </c>
      <c r="AY125" s="121" t="s">
        <v>248</v>
      </c>
      <c r="BK125" s="129">
        <f>SUM(BK126:BK143)</f>
        <v>0</v>
      </c>
    </row>
    <row r="126" spans="2:65" s="1" customFormat="1" ht="55.5" customHeight="1">
      <c r="B126" s="32"/>
      <c r="C126" s="130" t="s">
        <v>87</v>
      </c>
      <c r="D126" s="130" t="s">
        <v>249</v>
      </c>
      <c r="E126" s="131" t="s">
        <v>3569</v>
      </c>
      <c r="F126" s="132" t="s">
        <v>3570</v>
      </c>
      <c r="G126" s="133" t="s">
        <v>252</v>
      </c>
      <c r="H126" s="134">
        <v>2</v>
      </c>
      <c r="I126" s="135"/>
      <c r="J126" s="136">
        <f>ROUND(I126*H126,2)</f>
        <v>0</v>
      </c>
      <c r="K126" s="132" t="s">
        <v>1</v>
      </c>
      <c r="L126" s="32"/>
      <c r="M126" s="137" t="s">
        <v>1</v>
      </c>
      <c r="N126" s="138" t="s">
        <v>45</v>
      </c>
      <c r="P126" s="139">
        <f>O126*H126</f>
        <v>0</v>
      </c>
      <c r="Q126" s="139">
        <v>0</v>
      </c>
      <c r="R126" s="139">
        <f>Q126*H126</f>
        <v>0</v>
      </c>
      <c r="S126" s="139">
        <v>0</v>
      </c>
      <c r="T126" s="140">
        <f>S126*H126</f>
        <v>0</v>
      </c>
      <c r="AR126" s="141" t="s">
        <v>253</v>
      </c>
      <c r="AT126" s="141" t="s">
        <v>249</v>
      </c>
      <c r="AU126" s="141" t="s">
        <v>89</v>
      </c>
      <c r="AY126" s="17" t="s">
        <v>248</v>
      </c>
      <c r="BE126" s="142">
        <f>IF(N126="základní",J126,0)</f>
        <v>0</v>
      </c>
      <c r="BF126" s="142">
        <f>IF(N126="snížená",J126,0)</f>
        <v>0</v>
      </c>
      <c r="BG126" s="142">
        <f>IF(N126="zákl. přenesená",J126,0)</f>
        <v>0</v>
      </c>
      <c r="BH126" s="142">
        <f>IF(N126="sníž. přenesená",J126,0)</f>
        <v>0</v>
      </c>
      <c r="BI126" s="142">
        <f>IF(N126="nulová",J126,0)</f>
        <v>0</v>
      </c>
      <c r="BJ126" s="17" t="s">
        <v>87</v>
      </c>
      <c r="BK126" s="142">
        <f>ROUND(I126*H126,2)</f>
        <v>0</v>
      </c>
      <c r="BL126" s="17" t="s">
        <v>253</v>
      </c>
      <c r="BM126" s="141" t="s">
        <v>3571</v>
      </c>
    </row>
    <row r="127" spans="2:65" s="1" customFormat="1" ht="19.5">
      <c r="B127" s="32"/>
      <c r="D127" s="143" t="s">
        <v>255</v>
      </c>
      <c r="F127" s="144" t="s">
        <v>2639</v>
      </c>
      <c r="I127" s="145"/>
      <c r="L127" s="32"/>
      <c r="M127" s="146"/>
      <c r="T127" s="56"/>
      <c r="AT127" s="17" t="s">
        <v>255</v>
      </c>
      <c r="AU127" s="17" t="s">
        <v>89</v>
      </c>
    </row>
    <row r="128" spans="2:65" s="1" customFormat="1" ht="37.9" customHeight="1">
      <c r="B128" s="32"/>
      <c r="C128" s="130" t="s">
        <v>89</v>
      </c>
      <c r="D128" s="130" t="s">
        <v>249</v>
      </c>
      <c r="E128" s="131" t="s">
        <v>3572</v>
      </c>
      <c r="F128" s="132" t="s">
        <v>3573</v>
      </c>
      <c r="G128" s="133" t="s">
        <v>252</v>
      </c>
      <c r="H128" s="134">
        <v>1</v>
      </c>
      <c r="I128" s="135"/>
      <c r="J128" s="136">
        <f>ROUND(I128*H128,2)</f>
        <v>0</v>
      </c>
      <c r="K128" s="132" t="s">
        <v>1</v>
      </c>
      <c r="L128" s="32"/>
      <c r="M128" s="137" t="s">
        <v>1</v>
      </c>
      <c r="N128" s="138" t="s">
        <v>45</v>
      </c>
      <c r="P128" s="139">
        <f>O128*H128</f>
        <v>0</v>
      </c>
      <c r="Q128" s="139">
        <v>0</v>
      </c>
      <c r="R128" s="139">
        <f>Q128*H128</f>
        <v>0</v>
      </c>
      <c r="S128" s="139">
        <v>0</v>
      </c>
      <c r="T128" s="140">
        <f>S128*H128</f>
        <v>0</v>
      </c>
      <c r="AR128" s="141" t="s">
        <v>253</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253</v>
      </c>
      <c r="BM128" s="141" t="s">
        <v>3574</v>
      </c>
    </row>
    <row r="129" spans="2:65" s="1" customFormat="1" ht="19.5">
      <c r="B129" s="32"/>
      <c r="D129" s="143" t="s">
        <v>255</v>
      </c>
      <c r="F129" s="144" t="s">
        <v>2639</v>
      </c>
      <c r="I129" s="145"/>
      <c r="L129" s="32"/>
      <c r="M129" s="146"/>
      <c r="T129" s="56"/>
      <c r="AT129" s="17" t="s">
        <v>255</v>
      </c>
      <c r="AU129" s="17" t="s">
        <v>89</v>
      </c>
    </row>
    <row r="130" spans="2:65" s="1" customFormat="1" ht="49.15" customHeight="1">
      <c r="B130" s="32"/>
      <c r="C130" s="130" t="s">
        <v>247</v>
      </c>
      <c r="D130" s="130" t="s">
        <v>249</v>
      </c>
      <c r="E130" s="131" t="s">
        <v>3575</v>
      </c>
      <c r="F130" s="132" t="s">
        <v>3576</v>
      </c>
      <c r="G130" s="133" t="s">
        <v>252</v>
      </c>
      <c r="H130" s="134">
        <v>6</v>
      </c>
      <c r="I130" s="135"/>
      <c r="J130" s="136">
        <f>ROUND(I130*H130,2)</f>
        <v>0</v>
      </c>
      <c r="K130" s="132" t="s">
        <v>1</v>
      </c>
      <c r="L130" s="32"/>
      <c r="M130" s="137" t="s">
        <v>1</v>
      </c>
      <c r="N130" s="138" t="s">
        <v>45</v>
      </c>
      <c r="P130" s="139">
        <f>O130*H130</f>
        <v>0</v>
      </c>
      <c r="Q130" s="139">
        <v>0</v>
      </c>
      <c r="R130" s="139">
        <f>Q130*H130</f>
        <v>0</v>
      </c>
      <c r="S130" s="139">
        <v>0</v>
      </c>
      <c r="T130" s="140">
        <f>S130*H130</f>
        <v>0</v>
      </c>
      <c r="AR130" s="141" t="s">
        <v>253</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253</v>
      </c>
      <c r="BM130" s="141" t="s">
        <v>3577</v>
      </c>
    </row>
    <row r="131" spans="2:65" s="1" customFormat="1" ht="19.5">
      <c r="B131" s="32"/>
      <c r="D131" s="143" t="s">
        <v>255</v>
      </c>
      <c r="F131" s="144" t="s">
        <v>2639</v>
      </c>
      <c r="I131" s="145"/>
      <c r="L131" s="32"/>
      <c r="M131" s="146"/>
      <c r="T131" s="56"/>
      <c r="AT131" s="17" t="s">
        <v>255</v>
      </c>
      <c r="AU131" s="17" t="s">
        <v>89</v>
      </c>
    </row>
    <row r="132" spans="2:65" s="1" customFormat="1" ht="62.65" customHeight="1">
      <c r="B132" s="32"/>
      <c r="C132" s="130" t="s">
        <v>264</v>
      </c>
      <c r="D132" s="130" t="s">
        <v>249</v>
      </c>
      <c r="E132" s="131" t="s">
        <v>3578</v>
      </c>
      <c r="F132" s="132" t="s">
        <v>3579</v>
      </c>
      <c r="G132" s="133" t="s">
        <v>252</v>
      </c>
      <c r="H132" s="134">
        <v>2</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3580</v>
      </c>
    </row>
    <row r="133" spans="2:65" s="1" customFormat="1" ht="19.5">
      <c r="B133" s="32"/>
      <c r="D133" s="143" t="s">
        <v>255</v>
      </c>
      <c r="F133" s="144" t="s">
        <v>2639</v>
      </c>
      <c r="I133" s="145"/>
      <c r="L133" s="32"/>
      <c r="M133" s="146"/>
      <c r="T133" s="56"/>
      <c r="AT133" s="17" t="s">
        <v>255</v>
      </c>
      <c r="AU133" s="17" t="s">
        <v>89</v>
      </c>
    </row>
    <row r="134" spans="2:65" s="1" customFormat="1" ht="55.5" customHeight="1">
      <c r="B134" s="32"/>
      <c r="C134" s="130" t="s">
        <v>269</v>
      </c>
      <c r="D134" s="130" t="s">
        <v>249</v>
      </c>
      <c r="E134" s="131" t="s">
        <v>3581</v>
      </c>
      <c r="F134" s="132" t="s">
        <v>3582</v>
      </c>
      <c r="G134" s="133" t="s">
        <v>252</v>
      </c>
      <c r="H134" s="134">
        <v>1</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3583</v>
      </c>
    </row>
    <row r="135" spans="2:65" s="1" customFormat="1" ht="19.5">
      <c r="B135" s="32"/>
      <c r="D135" s="143" t="s">
        <v>255</v>
      </c>
      <c r="F135" s="144" t="s">
        <v>2639</v>
      </c>
      <c r="I135" s="145"/>
      <c r="L135" s="32"/>
      <c r="M135" s="146"/>
      <c r="T135" s="56"/>
      <c r="AT135" s="17" t="s">
        <v>255</v>
      </c>
      <c r="AU135" s="17" t="s">
        <v>89</v>
      </c>
    </row>
    <row r="136" spans="2:65" s="1" customFormat="1" ht="49.15" customHeight="1">
      <c r="B136" s="32"/>
      <c r="C136" s="130" t="s">
        <v>274</v>
      </c>
      <c r="D136" s="130" t="s">
        <v>249</v>
      </c>
      <c r="E136" s="131" t="s">
        <v>3584</v>
      </c>
      <c r="F136" s="132" t="s">
        <v>3585</v>
      </c>
      <c r="G136" s="133" t="s">
        <v>252</v>
      </c>
      <c r="H136" s="134">
        <v>1</v>
      </c>
      <c r="I136" s="135"/>
      <c r="J136" s="136">
        <f>ROUND(I136*H136,2)</f>
        <v>0</v>
      </c>
      <c r="K136" s="132" t="s">
        <v>1</v>
      </c>
      <c r="L136" s="32"/>
      <c r="M136" s="137" t="s">
        <v>1</v>
      </c>
      <c r="N136" s="138" t="s">
        <v>45</v>
      </c>
      <c r="P136" s="139">
        <f>O136*H136</f>
        <v>0</v>
      </c>
      <c r="Q136" s="139">
        <v>0</v>
      </c>
      <c r="R136" s="139">
        <f>Q136*H136</f>
        <v>0</v>
      </c>
      <c r="S136" s="139">
        <v>0</v>
      </c>
      <c r="T136" s="140">
        <f>S136*H136</f>
        <v>0</v>
      </c>
      <c r="AR136" s="141" t="s">
        <v>253</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253</v>
      </c>
      <c r="BM136" s="141" t="s">
        <v>3586</v>
      </c>
    </row>
    <row r="137" spans="2:65" s="1" customFormat="1" ht="19.5">
      <c r="B137" s="32"/>
      <c r="D137" s="143" t="s">
        <v>255</v>
      </c>
      <c r="F137" s="144" t="s">
        <v>2639</v>
      </c>
      <c r="I137" s="145"/>
      <c r="L137" s="32"/>
      <c r="M137" s="146"/>
      <c r="T137" s="56"/>
      <c r="AT137" s="17" t="s">
        <v>255</v>
      </c>
      <c r="AU137" s="17" t="s">
        <v>89</v>
      </c>
    </row>
    <row r="138" spans="2:65" s="1" customFormat="1" ht="55.5" customHeight="1">
      <c r="B138" s="32"/>
      <c r="C138" s="130" t="s">
        <v>278</v>
      </c>
      <c r="D138" s="130" t="s">
        <v>249</v>
      </c>
      <c r="E138" s="131" t="s">
        <v>3587</v>
      </c>
      <c r="F138" s="132" t="s">
        <v>3588</v>
      </c>
      <c r="G138" s="133" t="s">
        <v>252</v>
      </c>
      <c r="H138" s="134">
        <v>1</v>
      </c>
      <c r="I138" s="135"/>
      <c r="J138" s="136">
        <f>ROUND(I138*H138,2)</f>
        <v>0</v>
      </c>
      <c r="K138" s="132" t="s">
        <v>1</v>
      </c>
      <c r="L138" s="32"/>
      <c r="M138" s="137" t="s">
        <v>1</v>
      </c>
      <c r="N138" s="138" t="s">
        <v>45</v>
      </c>
      <c r="P138" s="139">
        <f>O138*H138</f>
        <v>0</v>
      </c>
      <c r="Q138" s="139">
        <v>0</v>
      </c>
      <c r="R138" s="139">
        <f>Q138*H138</f>
        <v>0</v>
      </c>
      <c r="S138" s="139">
        <v>0</v>
      </c>
      <c r="T138" s="140">
        <f>S138*H138</f>
        <v>0</v>
      </c>
      <c r="AR138" s="141" t="s">
        <v>253</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253</v>
      </c>
      <c r="BM138" s="141" t="s">
        <v>3589</v>
      </c>
    </row>
    <row r="139" spans="2:65" s="1" customFormat="1" ht="19.5">
      <c r="B139" s="32"/>
      <c r="D139" s="143" t="s">
        <v>255</v>
      </c>
      <c r="F139" s="144" t="s">
        <v>2639</v>
      </c>
      <c r="I139" s="145"/>
      <c r="L139" s="32"/>
      <c r="M139" s="146"/>
      <c r="T139" s="56"/>
      <c r="AT139" s="17" t="s">
        <v>255</v>
      </c>
      <c r="AU139" s="17" t="s">
        <v>89</v>
      </c>
    </row>
    <row r="140" spans="2:65" s="1" customFormat="1" ht="24.2" customHeight="1">
      <c r="B140" s="32"/>
      <c r="C140" s="130" t="s">
        <v>283</v>
      </c>
      <c r="D140" s="130" t="s">
        <v>249</v>
      </c>
      <c r="E140" s="131" t="s">
        <v>3590</v>
      </c>
      <c r="F140" s="132" t="s">
        <v>3591</v>
      </c>
      <c r="G140" s="133" t="s">
        <v>2654</v>
      </c>
      <c r="H140" s="134">
        <v>5</v>
      </c>
      <c r="I140" s="135"/>
      <c r="J140" s="136">
        <f>ROUND(I140*H140,2)</f>
        <v>0</v>
      </c>
      <c r="K140" s="132" t="s">
        <v>1</v>
      </c>
      <c r="L140" s="32"/>
      <c r="M140" s="137" t="s">
        <v>1</v>
      </c>
      <c r="N140" s="138" t="s">
        <v>45</v>
      </c>
      <c r="P140" s="139">
        <f>O140*H140</f>
        <v>0</v>
      </c>
      <c r="Q140" s="139">
        <v>0</v>
      </c>
      <c r="R140" s="139">
        <f>Q140*H140</f>
        <v>0</v>
      </c>
      <c r="S140" s="139">
        <v>0</v>
      </c>
      <c r="T140" s="140">
        <f>S140*H140</f>
        <v>0</v>
      </c>
      <c r="AR140" s="141" t="s">
        <v>253</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253</v>
      </c>
      <c r="BM140" s="141" t="s">
        <v>3592</v>
      </c>
    </row>
    <row r="141" spans="2:65" s="1" customFormat="1" ht="19.5">
      <c r="B141" s="32"/>
      <c r="D141" s="143" t="s">
        <v>255</v>
      </c>
      <c r="F141" s="144" t="s">
        <v>2639</v>
      </c>
      <c r="I141" s="145"/>
      <c r="L141" s="32"/>
      <c r="M141" s="146"/>
      <c r="T141" s="56"/>
      <c r="AT141" s="17" t="s">
        <v>255</v>
      </c>
      <c r="AU141" s="17" t="s">
        <v>89</v>
      </c>
    </row>
    <row r="142" spans="2:65" s="1" customFormat="1" ht="49.15" customHeight="1">
      <c r="B142" s="32"/>
      <c r="C142" s="130" t="s">
        <v>288</v>
      </c>
      <c r="D142" s="130" t="s">
        <v>249</v>
      </c>
      <c r="E142" s="131" t="s">
        <v>3593</v>
      </c>
      <c r="F142" s="132" t="s">
        <v>3594</v>
      </c>
      <c r="G142" s="133" t="s">
        <v>2654</v>
      </c>
      <c r="H142" s="134">
        <v>1</v>
      </c>
      <c r="I142" s="135"/>
      <c r="J142" s="136">
        <f>ROUND(I142*H142,2)</f>
        <v>0</v>
      </c>
      <c r="K142" s="132" t="s">
        <v>1</v>
      </c>
      <c r="L142" s="32"/>
      <c r="M142" s="137" t="s">
        <v>1</v>
      </c>
      <c r="N142" s="138" t="s">
        <v>45</v>
      </c>
      <c r="P142" s="139">
        <f>O142*H142</f>
        <v>0</v>
      </c>
      <c r="Q142" s="139">
        <v>0</v>
      </c>
      <c r="R142" s="139">
        <f>Q142*H142</f>
        <v>0</v>
      </c>
      <c r="S142" s="139">
        <v>0</v>
      </c>
      <c r="T142" s="140">
        <f>S142*H142</f>
        <v>0</v>
      </c>
      <c r="AR142" s="141" t="s">
        <v>253</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253</v>
      </c>
      <c r="BM142" s="141" t="s">
        <v>3595</v>
      </c>
    </row>
    <row r="143" spans="2:65" s="1" customFormat="1" ht="19.5">
      <c r="B143" s="32"/>
      <c r="D143" s="143" t="s">
        <v>255</v>
      </c>
      <c r="F143" s="144" t="s">
        <v>2639</v>
      </c>
      <c r="I143" s="145"/>
      <c r="L143" s="32"/>
      <c r="M143" s="146"/>
      <c r="T143" s="56"/>
      <c r="AT143" s="17" t="s">
        <v>255</v>
      </c>
      <c r="AU143" s="17" t="s">
        <v>89</v>
      </c>
    </row>
    <row r="144" spans="2:65" s="10" customFormat="1" ht="22.9" customHeight="1">
      <c r="B144" s="120"/>
      <c r="D144" s="121" t="s">
        <v>79</v>
      </c>
      <c r="E144" s="155" t="s">
        <v>2659</v>
      </c>
      <c r="F144" s="155" t="s">
        <v>3596</v>
      </c>
      <c r="I144" s="123"/>
      <c r="J144" s="156">
        <f>BK144</f>
        <v>0</v>
      </c>
      <c r="L144" s="120"/>
      <c r="M144" s="125"/>
      <c r="P144" s="126">
        <f>SUM(P145:P153)</f>
        <v>0</v>
      </c>
      <c r="R144" s="126">
        <f>SUM(R145:R153)</f>
        <v>0</v>
      </c>
      <c r="T144" s="127">
        <f>SUM(T145:T153)</f>
        <v>0</v>
      </c>
      <c r="AR144" s="121" t="s">
        <v>87</v>
      </c>
      <c r="AT144" s="128" t="s">
        <v>79</v>
      </c>
      <c r="AU144" s="128" t="s">
        <v>87</v>
      </c>
      <c r="AY144" s="121" t="s">
        <v>248</v>
      </c>
      <c r="BK144" s="129">
        <f>SUM(BK145:BK153)</f>
        <v>0</v>
      </c>
    </row>
    <row r="145" spans="2:65" s="1" customFormat="1" ht="16.5" customHeight="1">
      <c r="B145" s="32"/>
      <c r="C145" s="130" t="s">
        <v>336</v>
      </c>
      <c r="D145" s="130" t="s">
        <v>249</v>
      </c>
      <c r="E145" s="131" t="s">
        <v>2771</v>
      </c>
      <c r="F145" s="132" t="s">
        <v>2696</v>
      </c>
      <c r="G145" s="133" t="s">
        <v>2697</v>
      </c>
      <c r="H145" s="134">
        <v>180</v>
      </c>
      <c r="I145" s="135"/>
      <c r="J145" s="136">
        <f t="shared" ref="J145:J153" si="0">ROUND(I145*H145,2)</f>
        <v>0</v>
      </c>
      <c r="K145" s="132" t="s">
        <v>1</v>
      </c>
      <c r="L145" s="32"/>
      <c r="M145" s="137" t="s">
        <v>1</v>
      </c>
      <c r="N145" s="138" t="s">
        <v>45</v>
      </c>
      <c r="P145" s="139">
        <f t="shared" ref="P145:P153" si="1">O145*H145</f>
        <v>0</v>
      </c>
      <c r="Q145" s="139">
        <v>0</v>
      </c>
      <c r="R145" s="139">
        <f t="shared" ref="R145:R153" si="2">Q145*H145</f>
        <v>0</v>
      </c>
      <c r="S145" s="139">
        <v>0</v>
      </c>
      <c r="T145" s="140">
        <f t="shared" ref="T145:T153" si="3">S145*H145</f>
        <v>0</v>
      </c>
      <c r="AR145" s="141" t="s">
        <v>253</v>
      </c>
      <c r="AT145" s="141" t="s">
        <v>249</v>
      </c>
      <c r="AU145" s="141" t="s">
        <v>89</v>
      </c>
      <c r="AY145" s="17" t="s">
        <v>248</v>
      </c>
      <c r="BE145" s="142">
        <f t="shared" ref="BE145:BE153" si="4">IF(N145="základní",J145,0)</f>
        <v>0</v>
      </c>
      <c r="BF145" s="142">
        <f t="shared" ref="BF145:BF153" si="5">IF(N145="snížená",J145,0)</f>
        <v>0</v>
      </c>
      <c r="BG145" s="142">
        <f t="shared" ref="BG145:BG153" si="6">IF(N145="zákl. přenesená",J145,0)</f>
        <v>0</v>
      </c>
      <c r="BH145" s="142">
        <f t="shared" ref="BH145:BH153" si="7">IF(N145="sníž. přenesená",J145,0)</f>
        <v>0</v>
      </c>
      <c r="BI145" s="142">
        <f t="shared" ref="BI145:BI153" si="8">IF(N145="nulová",J145,0)</f>
        <v>0</v>
      </c>
      <c r="BJ145" s="17" t="s">
        <v>87</v>
      </c>
      <c r="BK145" s="142">
        <f t="shared" ref="BK145:BK153" si="9">ROUND(I145*H145,2)</f>
        <v>0</v>
      </c>
      <c r="BL145" s="17" t="s">
        <v>253</v>
      </c>
      <c r="BM145" s="141" t="s">
        <v>3597</v>
      </c>
    </row>
    <row r="146" spans="2:65" s="1" customFormat="1" ht="16.5" customHeight="1">
      <c r="B146" s="32"/>
      <c r="C146" s="130" t="s">
        <v>340</v>
      </c>
      <c r="D146" s="130" t="s">
        <v>249</v>
      </c>
      <c r="E146" s="131" t="s">
        <v>2775</v>
      </c>
      <c r="F146" s="132" t="s">
        <v>3598</v>
      </c>
      <c r="G146" s="133" t="s">
        <v>2455</v>
      </c>
      <c r="H146" s="134">
        <v>7</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3599</v>
      </c>
    </row>
    <row r="147" spans="2:65" s="1" customFormat="1" ht="24.2" customHeight="1">
      <c r="B147" s="32"/>
      <c r="C147" s="130" t="s">
        <v>8</v>
      </c>
      <c r="D147" s="130" t="s">
        <v>249</v>
      </c>
      <c r="E147" s="131" t="s">
        <v>2778</v>
      </c>
      <c r="F147" s="132" t="s">
        <v>3600</v>
      </c>
      <c r="G147" s="133" t="s">
        <v>2455</v>
      </c>
      <c r="H147" s="134">
        <v>6</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3601</v>
      </c>
    </row>
    <row r="148" spans="2:65" s="1" customFormat="1" ht="24.2" customHeight="1">
      <c r="B148" s="32"/>
      <c r="C148" s="130" t="s">
        <v>347</v>
      </c>
      <c r="D148" s="130" t="s">
        <v>249</v>
      </c>
      <c r="E148" s="131" t="s">
        <v>2781</v>
      </c>
      <c r="F148" s="132" t="s">
        <v>3602</v>
      </c>
      <c r="G148" s="133" t="s">
        <v>2654</v>
      </c>
      <c r="H148" s="134">
        <v>8</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3603</v>
      </c>
    </row>
    <row r="149" spans="2:65" s="1" customFormat="1" ht="16.5" customHeight="1">
      <c r="B149" s="32"/>
      <c r="C149" s="130" t="s">
        <v>351</v>
      </c>
      <c r="D149" s="130" t="s">
        <v>249</v>
      </c>
      <c r="E149" s="131" t="s">
        <v>2784</v>
      </c>
      <c r="F149" s="132" t="s">
        <v>2712</v>
      </c>
      <c r="G149" s="133" t="s">
        <v>2654</v>
      </c>
      <c r="H149" s="134">
        <v>20</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3604</v>
      </c>
    </row>
    <row r="150" spans="2:65" s="1" customFormat="1" ht="24.2" customHeight="1">
      <c r="B150" s="32"/>
      <c r="C150" s="130" t="s">
        <v>355</v>
      </c>
      <c r="D150" s="130" t="s">
        <v>249</v>
      </c>
      <c r="E150" s="131" t="s">
        <v>2787</v>
      </c>
      <c r="F150" s="132" t="s">
        <v>3605</v>
      </c>
      <c r="G150" s="133" t="s">
        <v>1662</v>
      </c>
      <c r="H150" s="134">
        <v>2</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3606</v>
      </c>
    </row>
    <row r="151" spans="2:65" s="1" customFormat="1" ht="24.2" customHeight="1">
      <c r="B151" s="32"/>
      <c r="C151" s="130" t="s">
        <v>359</v>
      </c>
      <c r="D151" s="130" t="s">
        <v>249</v>
      </c>
      <c r="E151" s="131" t="s">
        <v>2790</v>
      </c>
      <c r="F151" s="132" t="s">
        <v>3607</v>
      </c>
      <c r="G151" s="133" t="s">
        <v>1662</v>
      </c>
      <c r="H151" s="134">
        <v>8</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3608</v>
      </c>
    </row>
    <row r="152" spans="2:65" s="1" customFormat="1" ht="16.5" customHeight="1">
      <c r="B152" s="32"/>
      <c r="C152" s="130" t="s">
        <v>363</v>
      </c>
      <c r="D152" s="130" t="s">
        <v>249</v>
      </c>
      <c r="E152" s="131" t="s">
        <v>2793</v>
      </c>
      <c r="F152" s="132" t="s">
        <v>2705</v>
      </c>
      <c r="G152" s="133" t="s">
        <v>2706</v>
      </c>
      <c r="H152" s="134">
        <v>12</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3609</v>
      </c>
    </row>
    <row r="153" spans="2:65" s="1" customFormat="1" ht="16.5" customHeight="1">
      <c r="B153" s="32"/>
      <c r="C153" s="130" t="s">
        <v>367</v>
      </c>
      <c r="D153" s="130" t="s">
        <v>249</v>
      </c>
      <c r="E153" s="131" t="s">
        <v>2796</v>
      </c>
      <c r="F153" s="132" t="s">
        <v>2718</v>
      </c>
      <c r="G153" s="133" t="s">
        <v>2706</v>
      </c>
      <c r="H153" s="134">
        <v>32</v>
      </c>
      <c r="I153" s="135"/>
      <c r="J153" s="136">
        <f t="shared" si="0"/>
        <v>0</v>
      </c>
      <c r="K153" s="132" t="s">
        <v>1</v>
      </c>
      <c r="L153" s="32"/>
      <c r="M153" s="157" t="s">
        <v>1</v>
      </c>
      <c r="N153" s="158" t="s">
        <v>45</v>
      </c>
      <c r="O153" s="149"/>
      <c r="P153" s="159">
        <f t="shared" si="1"/>
        <v>0</v>
      </c>
      <c r="Q153" s="159">
        <v>0</v>
      </c>
      <c r="R153" s="159">
        <f t="shared" si="2"/>
        <v>0</v>
      </c>
      <c r="S153" s="159">
        <v>0</v>
      </c>
      <c r="T153" s="16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3610</v>
      </c>
    </row>
    <row r="154" spans="2:65" s="1" customFormat="1" ht="6.95" customHeight="1">
      <c r="B154" s="44"/>
      <c r="C154" s="45"/>
      <c r="D154" s="45"/>
      <c r="E154" s="45"/>
      <c r="F154" s="45"/>
      <c r="G154" s="45"/>
      <c r="H154" s="45"/>
      <c r="I154" s="45"/>
      <c r="J154" s="45"/>
      <c r="K154" s="45"/>
      <c r="L154" s="32"/>
    </row>
  </sheetData>
  <sheetProtection algorithmName="SHA-512" hashValue="b4pGlBHQaDv9TQOrYlh9uuvp75rki07GMXx/gmGN0sqlhJ2L7sIoKhrRnwqnVPvqFgitn32MF4zgpV/EpaVcuw==" saltValue="kcP8iR9ZFph5llTj5uHYihHtrpxvUwVdZMaGBDPQBpBkOfDRkgJ7NPwRKWNwN0tcfJGWQWO4Vl2jNKg8cPERuQ==" spinCount="100000" sheet="1" objects="1" scenarios="1" formatColumns="0" formatRows="0" autoFilter="0"/>
  <autoFilter ref="C122:K153" xr:uid="{00000000-0009-0000-0000-00001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70"/>
  <sheetViews>
    <sheetView showGridLines="0" topLeftCell="A252" workbookViewId="0">
      <selection activeCell="I263" sqref="I2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166</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3611</v>
      </c>
      <c r="F9" s="251"/>
      <c r="G9" s="251"/>
      <c r="H9" s="251"/>
      <c r="L9" s="32"/>
    </row>
    <row r="10" spans="2:46" s="1" customFormat="1" ht="12" customHeight="1">
      <c r="B10" s="32"/>
      <c r="D10" s="27" t="s">
        <v>224</v>
      </c>
      <c r="L10" s="32"/>
    </row>
    <row r="11" spans="2:46" s="1" customFormat="1" ht="30" customHeight="1">
      <c r="B11" s="32"/>
      <c r="E11" s="230" t="s">
        <v>3612</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ROUND((SUM(BE130:BE269)),  2)</f>
        <v>0</v>
      </c>
      <c r="I35" s="96">
        <v>0.21</v>
      </c>
      <c r="J35" s="86">
        <f>ROUND(((SUM(BE130:BE269))*I35),  2)</f>
        <v>0</v>
      </c>
      <c r="L35" s="32"/>
    </row>
    <row r="36" spans="2:12" s="1" customFormat="1" ht="14.45" customHeight="1">
      <c r="B36" s="32"/>
      <c r="E36" s="27" t="s">
        <v>46</v>
      </c>
      <c r="F36" s="86">
        <f>ROUND((SUM(BF130:BF269)),  2)</f>
        <v>0</v>
      </c>
      <c r="I36" s="96">
        <v>0.12</v>
      </c>
      <c r="J36" s="86">
        <f>ROUND(((SUM(BF130:BF269))*I36),  2)</f>
        <v>0</v>
      </c>
      <c r="L36" s="32"/>
    </row>
    <row r="37" spans="2:12" s="1" customFormat="1" ht="14.45" hidden="1" customHeight="1">
      <c r="B37" s="32"/>
      <c r="E37" s="27" t="s">
        <v>47</v>
      </c>
      <c r="F37" s="86">
        <f>ROUND((SUM(BG130:BG269)),  2)</f>
        <v>0</v>
      </c>
      <c r="I37" s="96">
        <v>0.21</v>
      </c>
      <c r="J37" s="86">
        <f>0</f>
        <v>0</v>
      </c>
      <c r="L37" s="32"/>
    </row>
    <row r="38" spans="2:12" s="1" customFormat="1" ht="14.45" hidden="1" customHeight="1">
      <c r="B38" s="32"/>
      <c r="E38" s="27" t="s">
        <v>48</v>
      </c>
      <c r="F38" s="86">
        <f>ROUND((SUM(BH130:BH269)),  2)</f>
        <v>0</v>
      </c>
      <c r="I38" s="96">
        <v>0.12</v>
      </c>
      <c r="J38" s="86">
        <f>0</f>
        <v>0</v>
      </c>
      <c r="L38" s="32"/>
    </row>
    <row r="39" spans="2:12" s="1" customFormat="1" ht="14.45" hidden="1" customHeight="1">
      <c r="B39" s="32"/>
      <c r="E39" s="27" t="s">
        <v>49</v>
      </c>
      <c r="F39" s="86">
        <f>ROUND((SUM(BI130:BI269)),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3611</v>
      </c>
      <c r="F87" s="251"/>
      <c r="G87" s="251"/>
      <c r="H87" s="251"/>
      <c r="L87" s="32"/>
    </row>
    <row r="88" spans="2:12" s="1" customFormat="1" ht="12" customHeight="1">
      <c r="B88" s="32"/>
      <c r="C88" s="27" t="s">
        <v>224</v>
      </c>
      <c r="L88" s="32"/>
    </row>
    <row r="89" spans="2:12" s="1" customFormat="1" ht="30" customHeight="1">
      <c r="B89" s="32"/>
      <c r="E89" s="230" t="str">
        <f>E11</f>
        <v>F.1.408.1.1 - Architektonicko-stavební část - udržovací práce linka 3</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J130</f>
        <v>0</v>
      </c>
      <c r="L98" s="32"/>
      <c r="AU98" s="17" t="s">
        <v>231</v>
      </c>
    </row>
    <row r="99" spans="2:47" s="8" customFormat="1" ht="24.95" customHeight="1">
      <c r="B99" s="108"/>
      <c r="D99" s="109" t="s">
        <v>1636</v>
      </c>
      <c r="E99" s="110"/>
      <c r="F99" s="110"/>
      <c r="G99" s="110"/>
      <c r="H99" s="110"/>
      <c r="I99" s="110"/>
      <c r="J99" s="111">
        <f>J131</f>
        <v>0</v>
      </c>
      <c r="L99" s="108"/>
    </row>
    <row r="100" spans="2:47" s="11" customFormat="1" ht="19.899999999999999" customHeight="1">
      <c r="B100" s="151"/>
      <c r="D100" s="152" t="s">
        <v>1639</v>
      </c>
      <c r="E100" s="153"/>
      <c r="F100" s="153"/>
      <c r="G100" s="153"/>
      <c r="H100" s="153"/>
      <c r="I100" s="153"/>
      <c r="J100" s="154">
        <f>J132</f>
        <v>0</v>
      </c>
      <c r="L100" s="151"/>
    </row>
    <row r="101" spans="2:47" s="11" customFormat="1" ht="19.899999999999999" customHeight="1">
      <c r="B101" s="151"/>
      <c r="D101" s="152" t="s">
        <v>1641</v>
      </c>
      <c r="E101" s="153"/>
      <c r="F101" s="153"/>
      <c r="G101" s="153"/>
      <c r="H101" s="153"/>
      <c r="I101" s="153"/>
      <c r="J101" s="154">
        <f>J140</f>
        <v>0</v>
      </c>
      <c r="L101" s="151"/>
    </row>
    <row r="102" spans="2:47" s="11" customFormat="1" ht="19.899999999999999" customHeight="1">
      <c r="B102" s="151"/>
      <c r="D102" s="152" t="s">
        <v>1642</v>
      </c>
      <c r="E102" s="153"/>
      <c r="F102" s="153"/>
      <c r="G102" s="153"/>
      <c r="H102" s="153"/>
      <c r="I102" s="153"/>
      <c r="J102" s="154">
        <f>J155</f>
        <v>0</v>
      </c>
      <c r="L102" s="151"/>
    </row>
    <row r="103" spans="2:47" s="11" customFormat="1" ht="19.899999999999999" customHeight="1">
      <c r="B103" s="151"/>
      <c r="D103" s="152" t="s">
        <v>1644</v>
      </c>
      <c r="E103" s="153"/>
      <c r="F103" s="153"/>
      <c r="G103" s="153"/>
      <c r="H103" s="153"/>
      <c r="I103" s="153"/>
      <c r="J103" s="154">
        <f>J183</f>
        <v>0</v>
      </c>
      <c r="L103" s="151"/>
    </row>
    <row r="104" spans="2:47" s="11" customFormat="1" ht="19.899999999999999" customHeight="1">
      <c r="B104" s="151"/>
      <c r="D104" s="152" t="s">
        <v>2838</v>
      </c>
      <c r="E104" s="153"/>
      <c r="F104" s="153"/>
      <c r="G104" s="153"/>
      <c r="H104" s="153"/>
      <c r="I104" s="153"/>
      <c r="J104" s="154">
        <f>J188</f>
        <v>0</v>
      </c>
      <c r="L104" s="151"/>
    </row>
    <row r="105" spans="2:47" s="11" customFormat="1" ht="19.899999999999999" customHeight="1">
      <c r="B105" s="151"/>
      <c r="D105" s="152" t="s">
        <v>1646</v>
      </c>
      <c r="E105" s="153"/>
      <c r="F105" s="153"/>
      <c r="G105" s="153"/>
      <c r="H105" s="153"/>
      <c r="I105" s="153"/>
      <c r="J105" s="154">
        <f>J250</f>
        <v>0</v>
      </c>
      <c r="L105" s="151"/>
    </row>
    <row r="106" spans="2:47" s="11" customFormat="1" ht="19.899999999999999" customHeight="1">
      <c r="B106" s="151"/>
      <c r="D106" s="152" t="s">
        <v>3613</v>
      </c>
      <c r="E106" s="153"/>
      <c r="F106" s="153"/>
      <c r="G106" s="153"/>
      <c r="H106" s="153"/>
      <c r="I106" s="153"/>
      <c r="J106" s="154">
        <f>J262</f>
        <v>0</v>
      </c>
      <c r="L106" s="151"/>
    </row>
    <row r="107" spans="2:47" s="8" customFormat="1" ht="24.95" customHeight="1">
      <c r="B107" s="108"/>
      <c r="D107" s="109" t="s">
        <v>1647</v>
      </c>
      <c r="E107" s="110"/>
      <c r="F107" s="110"/>
      <c r="G107" s="110"/>
      <c r="H107" s="110"/>
      <c r="I107" s="110"/>
      <c r="J107" s="111">
        <f>J264</f>
        <v>0</v>
      </c>
      <c r="L107" s="108"/>
    </row>
    <row r="108" spans="2:47" s="11" customFormat="1" ht="19.899999999999999" customHeight="1">
      <c r="B108" s="151"/>
      <c r="D108" s="152" t="s">
        <v>1653</v>
      </c>
      <c r="E108" s="153"/>
      <c r="F108" s="153"/>
      <c r="G108" s="153"/>
      <c r="H108" s="153"/>
      <c r="I108" s="153"/>
      <c r="J108" s="154">
        <f>J265</f>
        <v>0</v>
      </c>
      <c r="L108" s="151"/>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233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2" t="str">
        <f>E7</f>
        <v>MLADÁ BOLESLAV ČOV II - REKONSTRUKCE</v>
      </c>
      <c r="F118" s="253"/>
      <c r="G118" s="253"/>
      <c r="H118" s="253"/>
      <c r="L118" s="32"/>
    </row>
    <row r="119" spans="2:12" ht="12" customHeight="1">
      <c r="B119" s="20"/>
      <c r="C119" s="27" t="s">
        <v>222</v>
      </c>
      <c r="L119" s="20"/>
    </row>
    <row r="120" spans="2:12" s="1" customFormat="1" ht="16.5" customHeight="1">
      <c r="B120" s="32"/>
      <c r="E120" s="252" t="s">
        <v>3611</v>
      </c>
      <c r="F120" s="251"/>
      <c r="G120" s="251"/>
      <c r="H120" s="251"/>
      <c r="L120" s="32"/>
    </row>
    <row r="121" spans="2:12" s="1" customFormat="1" ht="12" customHeight="1">
      <c r="B121" s="32"/>
      <c r="C121" s="27" t="s">
        <v>224</v>
      </c>
      <c r="L121" s="32"/>
    </row>
    <row r="122" spans="2:12" s="1" customFormat="1" ht="30" customHeight="1">
      <c r="B122" s="32"/>
      <c r="E122" s="230" t="str">
        <f>E11</f>
        <v>F.1.408.1.1 - Architektonicko-stavební část - udržovací práce linka 3</v>
      </c>
      <c r="F122" s="251"/>
      <c r="G122" s="251"/>
      <c r="H122" s="251"/>
      <c r="L122" s="32"/>
    </row>
    <row r="123" spans="2:12" s="1" customFormat="1" ht="6.95" customHeight="1">
      <c r="B123" s="32"/>
      <c r="L123" s="32"/>
    </row>
    <row r="124" spans="2:12" s="1" customFormat="1" ht="12" customHeight="1">
      <c r="B124" s="32"/>
      <c r="C124" s="27" t="s">
        <v>20</v>
      </c>
      <c r="F124" s="25" t="str">
        <f>F14</f>
        <v>Mladá Boleslav</v>
      </c>
      <c r="I124" s="27" t="s">
        <v>22</v>
      </c>
      <c r="J124" s="52" t="str">
        <f>IF(J14="","",J14)</f>
        <v>30. 10. 2024</v>
      </c>
      <c r="L124" s="32"/>
    </row>
    <row r="125" spans="2:12" s="1" customFormat="1" ht="6.95" customHeight="1">
      <c r="B125" s="32"/>
      <c r="L125" s="32"/>
    </row>
    <row r="126" spans="2:12" s="1" customFormat="1" ht="40.15" customHeight="1">
      <c r="B126" s="32"/>
      <c r="C126" s="27" t="s">
        <v>24</v>
      </c>
      <c r="F126" s="25" t="str">
        <f>E17</f>
        <v>VaK Mladá Boleslav a.s., Čechova 1151, Ml.Boleslav</v>
      </c>
      <c r="I126" s="27" t="s">
        <v>32</v>
      </c>
      <c r="J126" s="30" t="str">
        <f>E23</f>
        <v>Aquaprocon s.r.o. divize Praha, Dukelských hrdinů</v>
      </c>
      <c r="L126" s="32"/>
    </row>
    <row r="127" spans="2:12" s="1" customFormat="1" ht="15.2" customHeight="1">
      <c r="B127" s="32"/>
      <c r="C127" s="27" t="s">
        <v>30</v>
      </c>
      <c r="F127" s="25" t="str">
        <f>IF(E20="","",E20)</f>
        <v>Vyplň údaj</v>
      </c>
      <c r="I127" s="27" t="s">
        <v>37</v>
      </c>
      <c r="J127" s="30" t="str">
        <f>E26</f>
        <v>ing. Iveta Heřmanská</v>
      </c>
      <c r="L127" s="32"/>
    </row>
    <row r="128" spans="2:12" s="1" customFormat="1" ht="10.35" customHeight="1">
      <c r="B128" s="32"/>
      <c r="L128" s="32"/>
    </row>
    <row r="129" spans="2:65" s="9" customFormat="1" ht="29.25" customHeight="1">
      <c r="B129" s="112"/>
      <c r="C129" s="113" t="s">
        <v>234</v>
      </c>
      <c r="D129" s="114" t="s">
        <v>65</v>
      </c>
      <c r="E129" s="114" t="s">
        <v>61</v>
      </c>
      <c r="F129" s="114" t="s">
        <v>62</v>
      </c>
      <c r="G129" s="114" t="s">
        <v>235</v>
      </c>
      <c r="H129" s="114" t="s">
        <v>236</v>
      </c>
      <c r="I129" s="114" t="s">
        <v>237</v>
      </c>
      <c r="J129" s="114" t="s">
        <v>229</v>
      </c>
      <c r="K129" s="115" t="s">
        <v>238</v>
      </c>
      <c r="L129" s="112"/>
      <c r="M129" s="59" t="s">
        <v>1</v>
      </c>
      <c r="N129" s="60" t="s">
        <v>44</v>
      </c>
      <c r="O129" s="60" t="s">
        <v>239</v>
      </c>
      <c r="P129" s="60" t="s">
        <v>240</v>
      </c>
      <c r="Q129" s="60" t="s">
        <v>241</v>
      </c>
      <c r="R129" s="60" t="s">
        <v>242</v>
      </c>
      <c r="S129" s="60" t="s">
        <v>243</v>
      </c>
      <c r="T129" s="61" t="s">
        <v>244</v>
      </c>
    </row>
    <row r="130" spans="2:65" s="1" customFormat="1" ht="22.9" customHeight="1">
      <c r="B130" s="32"/>
      <c r="C130" s="64" t="s">
        <v>245</v>
      </c>
      <c r="J130" s="116">
        <f>BK130</f>
        <v>0</v>
      </c>
      <c r="L130" s="32"/>
      <c r="M130" s="62"/>
      <c r="N130" s="53"/>
      <c r="O130" s="53"/>
      <c r="P130" s="117">
        <f>P131+P264</f>
        <v>0</v>
      </c>
      <c r="Q130" s="53"/>
      <c r="R130" s="117">
        <f>R131+R264</f>
        <v>269.73297862999999</v>
      </c>
      <c r="S130" s="53"/>
      <c r="T130" s="118">
        <f>T131+T264</f>
        <v>267.02736000000004</v>
      </c>
      <c r="AT130" s="17" t="s">
        <v>79</v>
      </c>
      <c r="AU130" s="17" t="s">
        <v>231</v>
      </c>
      <c r="BK130" s="119">
        <f>BK131+BK264</f>
        <v>0</v>
      </c>
    </row>
    <row r="131" spans="2:65" s="10" customFormat="1" ht="25.9" customHeight="1">
      <c r="B131" s="120"/>
      <c r="D131" s="121" t="s">
        <v>79</v>
      </c>
      <c r="E131" s="122" t="s">
        <v>1658</v>
      </c>
      <c r="F131" s="122" t="s">
        <v>1659</v>
      </c>
      <c r="I131" s="123"/>
      <c r="J131" s="124">
        <f>BK131</f>
        <v>0</v>
      </c>
      <c r="L131" s="120"/>
      <c r="M131" s="125"/>
      <c r="P131" s="126">
        <f>P132+P140+P155+P183+P188+P250+P262</f>
        <v>0</v>
      </c>
      <c r="R131" s="126">
        <f>R132+R140+R155+R183+R188+R250+R262</f>
        <v>269.73297862999999</v>
      </c>
      <c r="T131" s="127">
        <f>T132+T140+T155+T183+T188+T250+T262</f>
        <v>267.02736000000004</v>
      </c>
      <c r="AR131" s="121" t="s">
        <v>87</v>
      </c>
      <c r="AT131" s="128" t="s">
        <v>79</v>
      </c>
      <c r="AU131" s="128" t="s">
        <v>80</v>
      </c>
      <c r="AY131" s="121" t="s">
        <v>248</v>
      </c>
      <c r="BK131" s="129">
        <f>BK132+BK140+BK155+BK183+BK188+BK250+BK262</f>
        <v>0</v>
      </c>
    </row>
    <row r="132" spans="2:65" s="10" customFormat="1" ht="22.9" customHeight="1">
      <c r="B132" s="120"/>
      <c r="D132" s="121" t="s">
        <v>79</v>
      </c>
      <c r="E132" s="155" t="s">
        <v>247</v>
      </c>
      <c r="F132" s="155" t="s">
        <v>1709</v>
      </c>
      <c r="I132" s="123"/>
      <c r="J132" s="156">
        <f>BK132</f>
        <v>0</v>
      </c>
      <c r="L132" s="120"/>
      <c r="M132" s="125"/>
      <c r="P132" s="126">
        <f>SUM(P133:P139)</f>
        <v>0</v>
      </c>
      <c r="R132" s="126">
        <f>SUM(R133:R139)</f>
        <v>0.28419222</v>
      </c>
      <c r="T132" s="127">
        <f>SUM(T133:T139)</f>
        <v>0</v>
      </c>
      <c r="AR132" s="121" t="s">
        <v>87</v>
      </c>
      <c r="AT132" s="128" t="s">
        <v>79</v>
      </c>
      <c r="AU132" s="128" t="s">
        <v>87</v>
      </c>
      <c r="AY132" s="121" t="s">
        <v>248</v>
      </c>
      <c r="BK132" s="129">
        <f>SUM(BK133:BK139)</f>
        <v>0</v>
      </c>
    </row>
    <row r="133" spans="2:65" s="1" customFormat="1" ht="24.2" customHeight="1">
      <c r="B133" s="32"/>
      <c r="C133" s="130" t="s">
        <v>87</v>
      </c>
      <c r="D133" s="130" t="s">
        <v>249</v>
      </c>
      <c r="E133" s="131" t="s">
        <v>3614</v>
      </c>
      <c r="F133" s="132" t="s">
        <v>3615</v>
      </c>
      <c r="G133" s="133" t="s">
        <v>1671</v>
      </c>
      <c r="H133" s="134">
        <v>0.106</v>
      </c>
      <c r="I133" s="135"/>
      <c r="J133" s="136">
        <f>ROUND(I133*H133,2)</f>
        <v>0</v>
      </c>
      <c r="K133" s="132" t="s">
        <v>1663</v>
      </c>
      <c r="L133" s="32"/>
      <c r="M133" s="137" t="s">
        <v>1</v>
      </c>
      <c r="N133" s="138" t="s">
        <v>45</v>
      </c>
      <c r="P133" s="139">
        <f>O133*H133</f>
        <v>0</v>
      </c>
      <c r="Q133" s="139">
        <v>2.39757</v>
      </c>
      <c r="R133" s="139">
        <f>Q133*H133</f>
        <v>0.25414241999999998</v>
      </c>
      <c r="S133" s="139">
        <v>0</v>
      </c>
      <c r="T133" s="140">
        <f>S133*H133</f>
        <v>0</v>
      </c>
      <c r="AR133" s="141" t="s">
        <v>264</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264</v>
      </c>
      <c r="BM133" s="141" t="s">
        <v>3616</v>
      </c>
    </row>
    <row r="134" spans="2:65" s="12" customFormat="1">
      <c r="B134" s="161"/>
      <c r="D134" s="143" t="s">
        <v>1665</v>
      </c>
      <c r="E134" s="162" t="s">
        <v>1</v>
      </c>
      <c r="F134" s="163" t="s">
        <v>3617</v>
      </c>
      <c r="H134" s="162" t="s">
        <v>1</v>
      </c>
      <c r="I134" s="164"/>
      <c r="L134" s="161"/>
      <c r="M134" s="165"/>
      <c r="T134" s="166"/>
      <c r="AT134" s="162" t="s">
        <v>1665</v>
      </c>
      <c r="AU134" s="162" t="s">
        <v>89</v>
      </c>
      <c r="AV134" s="12" t="s">
        <v>87</v>
      </c>
      <c r="AW134" s="12" t="s">
        <v>36</v>
      </c>
      <c r="AX134" s="12" t="s">
        <v>80</v>
      </c>
      <c r="AY134" s="162" t="s">
        <v>248</v>
      </c>
    </row>
    <row r="135" spans="2:65" s="13" customFormat="1">
      <c r="B135" s="167"/>
      <c r="D135" s="143" t="s">
        <v>1665</v>
      </c>
      <c r="E135" s="168" t="s">
        <v>1</v>
      </c>
      <c r="F135" s="169" t="s">
        <v>3618</v>
      </c>
      <c r="H135" s="170">
        <v>0.106</v>
      </c>
      <c r="I135" s="171"/>
      <c r="L135" s="167"/>
      <c r="M135" s="172"/>
      <c r="T135" s="173"/>
      <c r="AT135" s="168" t="s">
        <v>1665</v>
      </c>
      <c r="AU135" s="168" t="s">
        <v>89</v>
      </c>
      <c r="AV135" s="13" t="s">
        <v>89</v>
      </c>
      <c r="AW135" s="13" t="s">
        <v>36</v>
      </c>
      <c r="AX135" s="13" t="s">
        <v>87</v>
      </c>
      <c r="AY135" s="168" t="s">
        <v>248</v>
      </c>
    </row>
    <row r="136" spans="2:65" s="1" customFormat="1" ht="21.75" customHeight="1">
      <c r="B136" s="32"/>
      <c r="C136" s="130" t="s">
        <v>89</v>
      </c>
      <c r="D136" s="130" t="s">
        <v>249</v>
      </c>
      <c r="E136" s="131" t="s">
        <v>3619</v>
      </c>
      <c r="F136" s="132" t="s">
        <v>3620</v>
      </c>
      <c r="G136" s="133" t="s">
        <v>528</v>
      </c>
      <c r="H136" s="134">
        <v>9.42</v>
      </c>
      <c r="I136" s="135"/>
      <c r="J136" s="136">
        <f>ROUND(I136*H136,2)</f>
        <v>0</v>
      </c>
      <c r="K136" s="132" t="s">
        <v>1</v>
      </c>
      <c r="L136" s="32"/>
      <c r="M136" s="137" t="s">
        <v>1</v>
      </c>
      <c r="N136" s="138" t="s">
        <v>45</v>
      </c>
      <c r="P136" s="139">
        <f>O136*H136</f>
        <v>0</v>
      </c>
      <c r="Q136" s="139">
        <v>3.1900000000000001E-3</v>
      </c>
      <c r="R136" s="139">
        <f>Q136*H136</f>
        <v>3.0049800000000002E-2</v>
      </c>
      <c r="S136" s="139">
        <v>0</v>
      </c>
      <c r="T136" s="140">
        <f>S136*H136</f>
        <v>0</v>
      </c>
      <c r="AR136" s="141" t="s">
        <v>264</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264</v>
      </c>
      <c r="BM136" s="141" t="s">
        <v>3621</v>
      </c>
    </row>
    <row r="137" spans="2:65" s="1" customFormat="1" ht="19.5">
      <c r="B137" s="32"/>
      <c r="D137" s="143" t="s">
        <v>255</v>
      </c>
      <c r="F137" s="144" t="s">
        <v>3622</v>
      </c>
      <c r="I137" s="145"/>
      <c r="L137" s="32"/>
      <c r="M137" s="146"/>
      <c r="T137" s="56"/>
      <c r="AT137" s="17" t="s">
        <v>255</v>
      </c>
      <c r="AU137" s="17" t="s">
        <v>89</v>
      </c>
    </row>
    <row r="138" spans="2:65" s="12" customFormat="1">
      <c r="B138" s="161"/>
      <c r="D138" s="143" t="s">
        <v>1665</v>
      </c>
      <c r="E138" s="162" t="s">
        <v>1</v>
      </c>
      <c r="F138" s="163" t="s">
        <v>3623</v>
      </c>
      <c r="H138" s="162" t="s">
        <v>1</v>
      </c>
      <c r="I138" s="164"/>
      <c r="L138" s="161"/>
      <c r="M138" s="165"/>
      <c r="T138" s="166"/>
      <c r="AT138" s="162" t="s">
        <v>1665</v>
      </c>
      <c r="AU138" s="162" t="s">
        <v>89</v>
      </c>
      <c r="AV138" s="12" t="s">
        <v>87</v>
      </c>
      <c r="AW138" s="12" t="s">
        <v>36</v>
      </c>
      <c r="AX138" s="12" t="s">
        <v>80</v>
      </c>
      <c r="AY138" s="162" t="s">
        <v>248</v>
      </c>
    </row>
    <row r="139" spans="2:65" s="13" customFormat="1">
      <c r="B139" s="167"/>
      <c r="D139" s="143" t="s">
        <v>1665</v>
      </c>
      <c r="E139" s="168" t="s">
        <v>1</v>
      </c>
      <c r="F139" s="169" t="s">
        <v>3624</v>
      </c>
      <c r="H139" s="170">
        <v>9.42</v>
      </c>
      <c r="I139" s="171"/>
      <c r="L139" s="167"/>
      <c r="M139" s="172"/>
      <c r="T139" s="173"/>
      <c r="AT139" s="168" t="s">
        <v>1665</v>
      </c>
      <c r="AU139" s="168" t="s">
        <v>89</v>
      </c>
      <c r="AV139" s="13" t="s">
        <v>89</v>
      </c>
      <c r="AW139" s="13" t="s">
        <v>36</v>
      </c>
      <c r="AX139" s="13" t="s">
        <v>87</v>
      </c>
      <c r="AY139" s="168" t="s">
        <v>248</v>
      </c>
    </row>
    <row r="140" spans="2:65" s="10" customFormat="1" ht="22.9" customHeight="1">
      <c r="B140" s="120"/>
      <c r="D140" s="121" t="s">
        <v>79</v>
      </c>
      <c r="E140" s="155" t="s">
        <v>274</v>
      </c>
      <c r="F140" s="155" t="s">
        <v>1741</v>
      </c>
      <c r="I140" s="123"/>
      <c r="J140" s="156">
        <f>BK140</f>
        <v>0</v>
      </c>
      <c r="L140" s="120"/>
      <c r="M140" s="125"/>
      <c r="P140" s="126">
        <f>SUM(P141:P154)</f>
        <v>0</v>
      </c>
      <c r="R140" s="126">
        <f>SUM(R141:R154)</f>
        <v>106.01537988</v>
      </c>
      <c r="T140" s="127">
        <f>SUM(T141:T154)</f>
        <v>0</v>
      </c>
      <c r="AR140" s="121" t="s">
        <v>87</v>
      </c>
      <c r="AT140" s="128" t="s">
        <v>79</v>
      </c>
      <c r="AU140" s="128" t="s">
        <v>87</v>
      </c>
      <c r="AY140" s="121" t="s">
        <v>248</v>
      </c>
      <c r="BK140" s="129">
        <f>SUM(BK141:BK154)</f>
        <v>0</v>
      </c>
    </row>
    <row r="141" spans="2:65" s="1" customFormat="1" ht="33" customHeight="1">
      <c r="B141" s="32"/>
      <c r="C141" s="130" t="s">
        <v>247</v>
      </c>
      <c r="D141" s="130" t="s">
        <v>249</v>
      </c>
      <c r="E141" s="131" t="s">
        <v>3625</v>
      </c>
      <c r="F141" s="132" t="s">
        <v>3626</v>
      </c>
      <c r="G141" s="133" t="s">
        <v>1671</v>
      </c>
      <c r="H141" s="134">
        <v>30.24</v>
      </c>
      <c r="I141" s="135"/>
      <c r="J141" s="136">
        <f>ROUND(I141*H141,2)</f>
        <v>0</v>
      </c>
      <c r="K141" s="132" t="s">
        <v>1663</v>
      </c>
      <c r="L141" s="32"/>
      <c r="M141" s="137" t="s">
        <v>1</v>
      </c>
      <c r="N141" s="138" t="s">
        <v>45</v>
      </c>
      <c r="P141" s="139">
        <f>O141*H141</f>
        <v>0</v>
      </c>
      <c r="Q141" s="139">
        <v>2.5018699999999998</v>
      </c>
      <c r="R141" s="139">
        <f>Q141*H141</f>
        <v>75.656548799999996</v>
      </c>
      <c r="S141" s="139">
        <v>0</v>
      </c>
      <c r="T141" s="140">
        <f>S141*H141</f>
        <v>0</v>
      </c>
      <c r="AR141" s="141" t="s">
        <v>264</v>
      </c>
      <c r="AT141" s="141" t="s">
        <v>249</v>
      </c>
      <c r="AU141" s="141" t="s">
        <v>89</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264</v>
      </c>
      <c r="BM141" s="141" t="s">
        <v>3627</v>
      </c>
    </row>
    <row r="142" spans="2:65" s="12" customFormat="1">
      <c r="B142" s="161"/>
      <c r="D142" s="143" t="s">
        <v>1665</v>
      </c>
      <c r="E142" s="162" t="s">
        <v>1</v>
      </c>
      <c r="F142" s="163" t="s">
        <v>3628</v>
      </c>
      <c r="H142" s="162" t="s">
        <v>1</v>
      </c>
      <c r="I142" s="164"/>
      <c r="L142" s="161"/>
      <c r="M142" s="165"/>
      <c r="T142" s="166"/>
      <c r="AT142" s="162" t="s">
        <v>1665</v>
      </c>
      <c r="AU142" s="162" t="s">
        <v>89</v>
      </c>
      <c r="AV142" s="12" t="s">
        <v>87</v>
      </c>
      <c r="AW142" s="12" t="s">
        <v>36</v>
      </c>
      <c r="AX142" s="12" t="s">
        <v>80</v>
      </c>
      <c r="AY142" s="162" t="s">
        <v>248</v>
      </c>
    </row>
    <row r="143" spans="2:65" s="13" customFormat="1">
      <c r="B143" s="167"/>
      <c r="D143" s="143" t="s">
        <v>1665</v>
      </c>
      <c r="E143" s="168" t="s">
        <v>1</v>
      </c>
      <c r="F143" s="169" t="s">
        <v>3629</v>
      </c>
      <c r="H143" s="170">
        <v>30.24</v>
      </c>
      <c r="I143" s="171"/>
      <c r="L143" s="167"/>
      <c r="M143" s="172"/>
      <c r="T143" s="173"/>
      <c r="AT143" s="168" t="s">
        <v>1665</v>
      </c>
      <c r="AU143" s="168" t="s">
        <v>89</v>
      </c>
      <c r="AV143" s="13" t="s">
        <v>89</v>
      </c>
      <c r="AW143" s="13" t="s">
        <v>36</v>
      </c>
      <c r="AX143" s="13" t="s">
        <v>87</v>
      </c>
      <c r="AY143" s="168" t="s">
        <v>248</v>
      </c>
    </row>
    <row r="144" spans="2:65" s="1" customFormat="1" ht="33" customHeight="1">
      <c r="B144" s="32"/>
      <c r="C144" s="130" t="s">
        <v>264</v>
      </c>
      <c r="D144" s="130" t="s">
        <v>249</v>
      </c>
      <c r="E144" s="131" t="s">
        <v>3630</v>
      </c>
      <c r="F144" s="132" t="s">
        <v>3631</v>
      </c>
      <c r="G144" s="133" t="s">
        <v>1671</v>
      </c>
      <c r="H144" s="134">
        <v>11.64</v>
      </c>
      <c r="I144" s="135"/>
      <c r="J144" s="136">
        <f>ROUND(I144*H144,2)</f>
        <v>0</v>
      </c>
      <c r="K144" s="132" t="s">
        <v>1663</v>
      </c>
      <c r="L144" s="32"/>
      <c r="M144" s="137" t="s">
        <v>1</v>
      </c>
      <c r="N144" s="138" t="s">
        <v>45</v>
      </c>
      <c r="P144" s="139">
        <f>O144*H144</f>
        <v>0</v>
      </c>
      <c r="Q144" s="139">
        <v>2.5018699999999998</v>
      </c>
      <c r="R144" s="139">
        <f>Q144*H144</f>
        <v>29.1217668</v>
      </c>
      <c r="S144" s="139">
        <v>0</v>
      </c>
      <c r="T144" s="140">
        <f>S144*H144</f>
        <v>0</v>
      </c>
      <c r="AR144" s="141" t="s">
        <v>264</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264</v>
      </c>
      <c r="BM144" s="141" t="s">
        <v>3632</v>
      </c>
    </row>
    <row r="145" spans="2:65" s="13" customFormat="1">
      <c r="B145" s="167"/>
      <c r="D145" s="143" t="s">
        <v>1665</v>
      </c>
      <c r="E145" s="168" t="s">
        <v>1</v>
      </c>
      <c r="F145" s="169" t="s">
        <v>3633</v>
      </c>
      <c r="H145" s="170">
        <v>11.64</v>
      </c>
      <c r="I145" s="171"/>
      <c r="L145" s="167"/>
      <c r="M145" s="172"/>
      <c r="T145" s="173"/>
      <c r="AT145" s="168" t="s">
        <v>1665</v>
      </c>
      <c r="AU145" s="168" t="s">
        <v>89</v>
      </c>
      <c r="AV145" s="13" t="s">
        <v>89</v>
      </c>
      <c r="AW145" s="13" t="s">
        <v>36</v>
      </c>
      <c r="AX145" s="13" t="s">
        <v>80</v>
      </c>
      <c r="AY145" s="168" t="s">
        <v>248</v>
      </c>
    </row>
    <row r="146" spans="2:65" s="14" customFormat="1">
      <c r="B146" s="174"/>
      <c r="D146" s="143" t="s">
        <v>1665</v>
      </c>
      <c r="E146" s="175" t="s">
        <v>1</v>
      </c>
      <c r="F146" s="176" t="s">
        <v>1668</v>
      </c>
      <c r="H146" s="177">
        <v>11.64</v>
      </c>
      <c r="I146" s="178"/>
      <c r="L146" s="174"/>
      <c r="M146" s="179"/>
      <c r="T146" s="180"/>
      <c r="AT146" s="175" t="s">
        <v>1665</v>
      </c>
      <c r="AU146" s="175" t="s">
        <v>89</v>
      </c>
      <c r="AV146" s="14" t="s">
        <v>264</v>
      </c>
      <c r="AW146" s="14" t="s">
        <v>36</v>
      </c>
      <c r="AX146" s="14" t="s">
        <v>87</v>
      </c>
      <c r="AY146" s="175" t="s">
        <v>248</v>
      </c>
    </row>
    <row r="147" spans="2:65" s="1" customFormat="1" ht="24.2" customHeight="1">
      <c r="B147" s="32"/>
      <c r="C147" s="130" t="s">
        <v>269</v>
      </c>
      <c r="D147" s="130" t="s">
        <v>249</v>
      </c>
      <c r="E147" s="131" t="s">
        <v>3634</v>
      </c>
      <c r="F147" s="132" t="s">
        <v>3635</v>
      </c>
      <c r="G147" s="133" t="s">
        <v>1671</v>
      </c>
      <c r="H147" s="134">
        <v>30.24</v>
      </c>
      <c r="I147" s="135"/>
      <c r="J147" s="136">
        <f>ROUND(I147*H147,2)</f>
        <v>0</v>
      </c>
      <c r="K147" s="132" t="s">
        <v>1663</v>
      </c>
      <c r="L147" s="32"/>
      <c r="M147" s="137" t="s">
        <v>1</v>
      </c>
      <c r="N147" s="138" t="s">
        <v>45</v>
      </c>
      <c r="P147" s="139">
        <f>O147*H147</f>
        <v>0</v>
      </c>
      <c r="Q147" s="139">
        <v>0</v>
      </c>
      <c r="R147" s="139">
        <f>Q147*H147</f>
        <v>0</v>
      </c>
      <c r="S147" s="139">
        <v>0</v>
      </c>
      <c r="T147" s="140">
        <f>S147*H147</f>
        <v>0</v>
      </c>
      <c r="AR147" s="141" t="s">
        <v>264</v>
      </c>
      <c r="AT147" s="141" t="s">
        <v>249</v>
      </c>
      <c r="AU147" s="141" t="s">
        <v>89</v>
      </c>
      <c r="AY147" s="17" t="s">
        <v>248</v>
      </c>
      <c r="BE147" s="142">
        <f>IF(N147="základní",J147,0)</f>
        <v>0</v>
      </c>
      <c r="BF147" s="142">
        <f>IF(N147="snížená",J147,0)</f>
        <v>0</v>
      </c>
      <c r="BG147" s="142">
        <f>IF(N147="zákl. přenesená",J147,0)</f>
        <v>0</v>
      </c>
      <c r="BH147" s="142">
        <f>IF(N147="sníž. přenesená",J147,0)</f>
        <v>0</v>
      </c>
      <c r="BI147" s="142">
        <f>IF(N147="nulová",J147,0)</f>
        <v>0</v>
      </c>
      <c r="BJ147" s="17" t="s">
        <v>87</v>
      </c>
      <c r="BK147" s="142">
        <f>ROUND(I147*H147,2)</f>
        <v>0</v>
      </c>
      <c r="BL147" s="17" t="s">
        <v>264</v>
      </c>
      <c r="BM147" s="141" t="s">
        <v>3636</v>
      </c>
    </row>
    <row r="148" spans="2:65" s="1" customFormat="1" ht="33" customHeight="1">
      <c r="B148" s="32"/>
      <c r="C148" s="130" t="s">
        <v>274</v>
      </c>
      <c r="D148" s="130" t="s">
        <v>249</v>
      </c>
      <c r="E148" s="131" t="s">
        <v>3637</v>
      </c>
      <c r="F148" s="132" t="s">
        <v>3638</v>
      </c>
      <c r="G148" s="133" t="s">
        <v>1671</v>
      </c>
      <c r="H148" s="134">
        <v>30.24</v>
      </c>
      <c r="I148" s="135"/>
      <c r="J148" s="136">
        <f>ROUND(I148*H148,2)</f>
        <v>0</v>
      </c>
      <c r="K148" s="132" t="s">
        <v>1663</v>
      </c>
      <c r="L148" s="32"/>
      <c r="M148" s="137" t="s">
        <v>1</v>
      </c>
      <c r="N148" s="138" t="s">
        <v>45</v>
      </c>
      <c r="P148" s="139">
        <f>O148*H148</f>
        <v>0</v>
      </c>
      <c r="Q148" s="139">
        <v>0</v>
      </c>
      <c r="R148" s="139">
        <f>Q148*H148</f>
        <v>0</v>
      </c>
      <c r="S148" s="139">
        <v>0</v>
      </c>
      <c r="T148" s="140">
        <f>S148*H148</f>
        <v>0</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3639</v>
      </c>
    </row>
    <row r="149" spans="2:65" s="1" customFormat="1" ht="24.2" customHeight="1">
      <c r="B149" s="32"/>
      <c r="C149" s="130" t="s">
        <v>278</v>
      </c>
      <c r="D149" s="130" t="s">
        <v>249</v>
      </c>
      <c r="E149" s="131" t="s">
        <v>3640</v>
      </c>
      <c r="F149" s="132" t="s">
        <v>3641</v>
      </c>
      <c r="G149" s="133" t="s">
        <v>1671</v>
      </c>
      <c r="H149" s="134">
        <v>11.64</v>
      </c>
      <c r="I149" s="135"/>
      <c r="J149" s="136">
        <f>ROUND(I149*H149,2)</f>
        <v>0</v>
      </c>
      <c r="K149" s="132" t="s">
        <v>1663</v>
      </c>
      <c r="L149" s="32"/>
      <c r="M149" s="137" t="s">
        <v>1</v>
      </c>
      <c r="N149" s="138" t="s">
        <v>45</v>
      </c>
      <c r="P149" s="139">
        <f>O149*H149</f>
        <v>0</v>
      </c>
      <c r="Q149" s="139">
        <v>0</v>
      </c>
      <c r="R149" s="139">
        <f>Q149*H149</f>
        <v>0</v>
      </c>
      <c r="S149" s="139">
        <v>0</v>
      </c>
      <c r="T149" s="140">
        <f>S149*H149</f>
        <v>0</v>
      </c>
      <c r="AR149" s="141" t="s">
        <v>264</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264</v>
      </c>
      <c r="BM149" s="141" t="s">
        <v>3642</v>
      </c>
    </row>
    <row r="150" spans="2:65" s="13" customFormat="1">
      <c r="B150" s="167"/>
      <c r="D150" s="143" t="s">
        <v>1665</v>
      </c>
      <c r="E150" s="168" t="s">
        <v>1</v>
      </c>
      <c r="F150" s="169" t="s">
        <v>3633</v>
      </c>
      <c r="H150" s="170">
        <v>11.64</v>
      </c>
      <c r="I150" s="171"/>
      <c r="L150" s="167"/>
      <c r="M150" s="172"/>
      <c r="T150" s="173"/>
      <c r="AT150" s="168" t="s">
        <v>1665</v>
      </c>
      <c r="AU150" s="168" t="s">
        <v>89</v>
      </c>
      <c r="AV150" s="13" t="s">
        <v>89</v>
      </c>
      <c r="AW150" s="13" t="s">
        <v>36</v>
      </c>
      <c r="AX150" s="13" t="s">
        <v>87</v>
      </c>
      <c r="AY150" s="168" t="s">
        <v>248</v>
      </c>
    </row>
    <row r="151" spans="2:65" s="1" customFormat="1" ht="16.5" customHeight="1">
      <c r="B151" s="32"/>
      <c r="C151" s="130" t="s">
        <v>283</v>
      </c>
      <c r="D151" s="130" t="s">
        <v>249</v>
      </c>
      <c r="E151" s="131" t="s">
        <v>3045</v>
      </c>
      <c r="F151" s="132" t="s">
        <v>3046</v>
      </c>
      <c r="G151" s="133" t="s">
        <v>1263</v>
      </c>
      <c r="H151" s="134">
        <v>1.1639999999999999</v>
      </c>
      <c r="I151" s="135"/>
      <c r="J151" s="136">
        <f>ROUND(I151*H151,2)</f>
        <v>0</v>
      </c>
      <c r="K151" s="132" t="s">
        <v>1663</v>
      </c>
      <c r="L151" s="32"/>
      <c r="M151" s="137" t="s">
        <v>1</v>
      </c>
      <c r="N151" s="138" t="s">
        <v>45</v>
      </c>
      <c r="P151" s="139">
        <f>O151*H151</f>
        <v>0</v>
      </c>
      <c r="Q151" s="139">
        <v>1.06277</v>
      </c>
      <c r="R151" s="139">
        <f>Q151*H151</f>
        <v>1.23706428</v>
      </c>
      <c r="S151" s="139">
        <v>0</v>
      </c>
      <c r="T151" s="140">
        <f>S151*H151</f>
        <v>0</v>
      </c>
      <c r="AR151" s="141" t="s">
        <v>264</v>
      </c>
      <c r="AT151" s="141" t="s">
        <v>249</v>
      </c>
      <c r="AU151" s="141" t="s">
        <v>89</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264</v>
      </c>
      <c r="BM151" s="141" t="s">
        <v>3643</v>
      </c>
    </row>
    <row r="152" spans="2:65" s="12" customFormat="1">
      <c r="B152" s="161"/>
      <c r="D152" s="143" t="s">
        <v>1665</v>
      </c>
      <c r="E152" s="162" t="s">
        <v>1</v>
      </c>
      <c r="F152" s="163" t="s">
        <v>3644</v>
      </c>
      <c r="H152" s="162" t="s">
        <v>1</v>
      </c>
      <c r="I152" s="164"/>
      <c r="L152" s="161"/>
      <c r="M152" s="165"/>
      <c r="T152" s="166"/>
      <c r="AT152" s="162" t="s">
        <v>1665</v>
      </c>
      <c r="AU152" s="162" t="s">
        <v>89</v>
      </c>
      <c r="AV152" s="12" t="s">
        <v>87</v>
      </c>
      <c r="AW152" s="12" t="s">
        <v>36</v>
      </c>
      <c r="AX152" s="12" t="s">
        <v>80</v>
      </c>
      <c r="AY152" s="162" t="s">
        <v>248</v>
      </c>
    </row>
    <row r="153" spans="2:65" s="13" customFormat="1">
      <c r="B153" s="167"/>
      <c r="D153" s="143" t="s">
        <v>1665</v>
      </c>
      <c r="E153" s="168" t="s">
        <v>1</v>
      </c>
      <c r="F153" s="169" t="s">
        <v>3645</v>
      </c>
      <c r="H153" s="170">
        <v>1.1639999999999999</v>
      </c>
      <c r="I153" s="171"/>
      <c r="L153" s="167"/>
      <c r="M153" s="172"/>
      <c r="T153" s="173"/>
      <c r="AT153" s="168" t="s">
        <v>1665</v>
      </c>
      <c r="AU153" s="168" t="s">
        <v>89</v>
      </c>
      <c r="AV153" s="13" t="s">
        <v>89</v>
      </c>
      <c r="AW153" s="13" t="s">
        <v>36</v>
      </c>
      <c r="AX153" s="13" t="s">
        <v>80</v>
      </c>
      <c r="AY153" s="168" t="s">
        <v>248</v>
      </c>
    </row>
    <row r="154" spans="2:65" s="14" customFormat="1">
      <c r="B154" s="174"/>
      <c r="D154" s="143" t="s">
        <v>1665</v>
      </c>
      <c r="E154" s="175" t="s">
        <v>1</v>
      </c>
      <c r="F154" s="176" t="s">
        <v>1668</v>
      </c>
      <c r="H154" s="177">
        <v>1.1639999999999999</v>
      </c>
      <c r="I154" s="178"/>
      <c r="L154" s="174"/>
      <c r="M154" s="179"/>
      <c r="T154" s="180"/>
      <c r="AT154" s="175" t="s">
        <v>1665</v>
      </c>
      <c r="AU154" s="175" t="s">
        <v>89</v>
      </c>
      <c r="AV154" s="14" t="s">
        <v>264</v>
      </c>
      <c r="AW154" s="14" t="s">
        <v>36</v>
      </c>
      <c r="AX154" s="14" t="s">
        <v>87</v>
      </c>
      <c r="AY154" s="175" t="s">
        <v>248</v>
      </c>
    </row>
    <row r="155" spans="2:65" s="10" customFormat="1" ht="22.9" customHeight="1">
      <c r="B155" s="120"/>
      <c r="D155" s="121" t="s">
        <v>79</v>
      </c>
      <c r="E155" s="155" t="s">
        <v>288</v>
      </c>
      <c r="F155" s="155" t="s">
        <v>1814</v>
      </c>
      <c r="I155" s="123"/>
      <c r="J155" s="156">
        <f>BK155</f>
        <v>0</v>
      </c>
      <c r="L155" s="120"/>
      <c r="M155" s="125"/>
      <c r="P155" s="126">
        <f>SUM(P156:P182)</f>
        <v>0</v>
      </c>
      <c r="R155" s="126">
        <f>SUM(R156:R182)</f>
        <v>0.32047798000000005</v>
      </c>
      <c r="T155" s="127">
        <f>SUM(T156:T182)</f>
        <v>0.252</v>
      </c>
      <c r="AR155" s="121" t="s">
        <v>87</v>
      </c>
      <c r="AT155" s="128" t="s">
        <v>79</v>
      </c>
      <c r="AU155" s="128" t="s">
        <v>87</v>
      </c>
      <c r="AY155" s="121" t="s">
        <v>248</v>
      </c>
      <c r="BK155" s="129">
        <f>SUM(BK156:BK182)</f>
        <v>0</v>
      </c>
    </row>
    <row r="156" spans="2:65" s="1" customFormat="1" ht="24.2" customHeight="1">
      <c r="B156" s="32"/>
      <c r="C156" s="130" t="s">
        <v>288</v>
      </c>
      <c r="D156" s="130" t="s">
        <v>249</v>
      </c>
      <c r="E156" s="131" t="s">
        <v>3055</v>
      </c>
      <c r="F156" s="132" t="s">
        <v>3056</v>
      </c>
      <c r="G156" s="133" t="s">
        <v>447</v>
      </c>
      <c r="H156" s="134">
        <v>1</v>
      </c>
      <c r="I156" s="135"/>
      <c r="J156" s="136">
        <f>ROUND(I156*H156,2)</f>
        <v>0</v>
      </c>
      <c r="K156" s="132" t="s">
        <v>1</v>
      </c>
      <c r="L156" s="32"/>
      <c r="M156" s="137" t="s">
        <v>1</v>
      </c>
      <c r="N156" s="138" t="s">
        <v>45</v>
      </c>
      <c r="P156" s="139">
        <f>O156*H156</f>
        <v>0</v>
      </c>
      <c r="Q156" s="139">
        <v>6.9999999999999999E-4</v>
      </c>
      <c r="R156" s="139">
        <f>Q156*H156</f>
        <v>6.9999999999999999E-4</v>
      </c>
      <c r="S156" s="139">
        <v>0</v>
      </c>
      <c r="T156" s="140">
        <f>S156*H156</f>
        <v>0</v>
      </c>
      <c r="AR156" s="141" t="s">
        <v>264</v>
      </c>
      <c r="AT156" s="141" t="s">
        <v>249</v>
      </c>
      <c r="AU156" s="141" t="s">
        <v>89</v>
      </c>
      <c r="AY156" s="17" t="s">
        <v>248</v>
      </c>
      <c r="BE156" s="142">
        <f>IF(N156="základní",J156,0)</f>
        <v>0</v>
      </c>
      <c r="BF156" s="142">
        <f>IF(N156="snížená",J156,0)</f>
        <v>0</v>
      </c>
      <c r="BG156" s="142">
        <f>IF(N156="zákl. přenesená",J156,0)</f>
        <v>0</v>
      </c>
      <c r="BH156" s="142">
        <f>IF(N156="sníž. přenesená",J156,0)</f>
        <v>0</v>
      </c>
      <c r="BI156" s="142">
        <f>IF(N156="nulová",J156,0)</f>
        <v>0</v>
      </c>
      <c r="BJ156" s="17" t="s">
        <v>87</v>
      </c>
      <c r="BK156" s="142">
        <f>ROUND(I156*H156,2)</f>
        <v>0</v>
      </c>
      <c r="BL156" s="17" t="s">
        <v>264</v>
      </c>
      <c r="BM156" s="141" t="s">
        <v>3646</v>
      </c>
    </row>
    <row r="157" spans="2:65" s="1" customFormat="1" ht="19.5">
      <c r="B157" s="32"/>
      <c r="D157" s="143" t="s">
        <v>255</v>
      </c>
      <c r="F157" s="144" t="s">
        <v>3647</v>
      </c>
      <c r="I157" s="145"/>
      <c r="L157" s="32"/>
      <c r="M157" s="146"/>
      <c r="T157" s="56"/>
      <c r="AT157" s="17" t="s">
        <v>255</v>
      </c>
      <c r="AU157" s="17" t="s">
        <v>89</v>
      </c>
    </row>
    <row r="158" spans="2:65" s="1" customFormat="1" ht="21.75" customHeight="1">
      <c r="B158" s="32"/>
      <c r="C158" s="130" t="s">
        <v>336</v>
      </c>
      <c r="D158" s="130" t="s">
        <v>249</v>
      </c>
      <c r="E158" s="131" t="s">
        <v>3648</v>
      </c>
      <c r="F158" s="132" t="s">
        <v>3649</v>
      </c>
      <c r="G158" s="133" t="s">
        <v>1671</v>
      </c>
      <c r="H158" s="134">
        <v>4800.42</v>
      </c>
      <c r="I158" s="135"/>
      <c r="J158" s="136">
        <f>ROUND(I158*H158,2)</f>
        <v>0</v>
      </c>
      <c r="K158" s="132" t="s">
        <v>1663</v>
      </c>
      <c r="L158" s="32"/>
      <c r="M158" s="137" t="s">
        <v>1</v>
      </c>
      <c r="N158" s="138" t="s">
        <v>45</v>
      </c>
      <c r="P158" s="139">
        <f>O158*H158</f>
        <v>0</v>
      </c>
      <c r="Q158" s="139">
        <v>0</v>
      </c>
      <c r="R158" s="139">
        <f>Q158*H158</f>
        <v>0</v>
      </c>
      <c r="S158" s="139">
        <v>0</v>
      </c>
      <c r="T158" s="140">
        <f>S158*H158</f>
        <v>0</v>
      </c>
      <c r="AR158" s="141" t="s">
        <v>264</v>
      </c>
      <c r="AT158" s="141" t="s">
        <v>249</v>
      </c>
      <c r="AU158" s="141" t="s">
        <v>89</v>
      </c>
      <c r="AY158" s="17" t="s">
        <v>248</v>
      </c>
      <c r="BE158" s="142">
        <f>IF(N158="základní",J158,0)</f>
        <v>0</v>
      </c>
      <c r="BF158" s="142">
        <f>IF(N158="snížená",J158,0)</f>
        <v>0</v>
      </c>
      <c r="BG158" s="142">
        <f>IF(N158="zákl. přenesená",J158,0)</f>
        <v>0</v>
      </c>
      <c r="BH158" s="142">
        <f>IF(N158="sníž. přenesená",J158,0)</f>
        <v>0</v>
      </c>
      <c r="BI158" s="142">
        <f>IF(N158="nulová",J158,0)</f>
        <v>0</v>
      </c>
      <c r="BJ158" s="17" t="s">
        <v>87</v>
      </c>
      <c r="BK158" s="142">
        <f>ROUND(I158*H158,2)</f>
        <v>0</v>
      </c>
      <c r="BL158" s="17" t="s">
        <v>264</v>
      </c>
      <c r="BM158" s="141" t="s">
        <v>3650</v>
      </c>
    </row>
    <row r="159" spans="2:65" s="12" customFormat="1">
      <c r="B159" s="161"/>
      <c r="D159" s="143" t="s">
        <v>1665</v>
      </c>
      <c r="E159" s="162" t="s">
        <v>1</v>
      </c>
      <c r="F159" s="163" t="s">
        <v>3651</v>
      </c>
      <c r="H159" s="162" t="s">
        <v>1</v>
      </c>
      <c r="I159" s="164"/>
      <c r="L159" s="161"/>
      <c r="M159" s="165"/>
      <c r="T159" s="166"/>
      <c r="AT159" s="162" t="s">
        <v>1665</v>
      </c>
      <c r="AU159" s="162" t="s">
        <v>89</v>
      </c>
      <c r="AV159" s="12" t="s">
        <v>87</v>
      </c>
      <c r="AW159" s="12" t="s">
        <v>36</v>
      </c>
      <c r="AX159" s="12" t="s">
        <v>80</v>
      </c>
      <c r="AY159" s="162" t="s">
        <v>248</v>
      </c>
    </row>
    <row r="160" spans="2:65" s="13" customFormat="1" ht="22.5">
      <c r="B160" s="167"/>
      <c r="D160" s="143" t="s">
        <v>1665</v>
      </c>
      <c r="E160" s="168" t="s">
        <v>1</v>
      </c>
      <c r="F160" s="169" t="s">
        <v>3652</v>
      </c>
      <c r="H160" s="170">
        <v>834.12</v>
      </c>
      <c r="I160" s="171"/>
      <c r="L160" s="167"/>
      <c r="M160" s="172"/>
      <c r="T160" s="173"/>
      <c r="AT160" s="168" t="s">
        <v>1665</v>
      </c>
      <c r="AU160" s="168" t="s">
        <v>89</v>
      </c>
      <c r="AV160" s="13" t="s">
        <v>89</v>
      </c>
      <c r="AW160" s="13" t="s">
        <v>36</v>
      </c>
      <c r="AX160" s="13" t="s">
        <v>80</v>
      </c>
      <c r="AY160" s="168" t="s">
        <v>248</v>
      </c>
    </row>
    <row r="161" spans="2:65" s="12" customFormat="1">
      <c r="B161" s="161"/>
      <c r="D161" s="143" t="s">
        <v>1665</v>
      </c>
      <c r="E161" s="162" t="s">
        <v>1</v>
      </c>
      <c r="F161" s="163" t="s">
        <v>3653</v>
      </c>
      <c r="H161" s="162" t="s">
        <v>1</v>
      </c>
      <c r="I161" s="164"/>
      <c r="L161" s="161"/>
      <c r="M161" s="165"/>
      <c r="T161" s="166"/>
      <c r="AT161" s="162" t="s">
        <v>1665</v>
      </c>
      <c r="AU161" s="162" t="s">
        <v>89</v>
      </c>
      <c r="AV161" s="12" t="s">
        <v>87</v>
      </c>
      <c r="AW161" s="12" t="s">
        <v>36</v>
      </c>
      <c r="AX161" s="12" t="s">
        <v>80</v>
      </c>
      <c r="AY161" s="162" t="s">
        <v>248</v>
      </c>
    </row>
    <row r="162" spans="2:65" s="13" customFormat="1">
      <c r="B162" s="167"/>
      <c r="D162" s="143" t="s">
        <v>1665</v>
      </c>
      <c r="E162" s="168" t="s">
        <v>1</v>
      </c>
      <c r="F162" s="169" t="s">
        <v>3654</v>
      </c>
      <c r="H162" s="170">
        <v>474</v>
      </c>
      <c r="I162" s="171"/>
      <c r="L162" s="167"/>
      <c r="M162" s="172"/>
      <c r="T162" s="173"/>
      <c r="AT162" s="168" t="s">
        <v>1665</v>
      </c>
      <c r="AU162" s="168" t="s">
        <v>89</v>
      </c>
      <c r="AV162" s="13" t="s">
        <v>89</v>
      </c>
      <c r="AW162" s="13" t="s">
        <v>36</v>
      </c>
      <c r="AX162" s="13" t="s">
        <v>80</v>
      </c>
      <c r="AY162" s="168" t="s">
        <v>248</v>
      </c>
    </row>
    <row r="163" spans="2:65" s="12" customFormat="1">
      <c r="B163" s="161"/>
      <c r="D163" s="143" t="s">
        <v>1665</v>
      </c>
      <c r="E163" s="162" t="s">
        <v>1</v>
      </c>
      <c r="F163" s="163" t="s">
        <v>3655</v>
      </c>
      <c r="H163" s="162" t="s">
        <v>1</v>
      </c>
      <c r="I163" s="164"/>
      <c r="L163" s="161"/>
      <c r="M163" s="165"/>
      <c r="T163" s="166"/>
      <c r="AT163" s="162" t="s">
        <v>1665</v>
      </c>
      <c r="AU163" s="162" t="s">
        <v>89</v>
      </c>
      <c r="AV163" s="12" t="s">
        <v>87</v>
      </c>
      <c r="AW163" s="12" t="s">
        <v>36</v>
      </c>
      <c r="AX163" s="12" t="s">
        <v>80</v>
      </c>
      <c r="AY163" s="162" t="s">
        <v>248</v>
      </c>
    </row>
    <row r="164" spans="2:65" s="13" customFormat="1">
      <c r="B164" s="167"/>
      <c r="D164" s="143" t="s">
        <v>1665</v>
      </c>
      <c r="E164" s="168" t="s">
        <v>1</v>
      </c>
      <c r="F164" s="169" t="s">
        <v>3656</v>
      </c>
      <c r="H164" s="170">
        <v>649.38</v>
      </c>
      <c r="I164" s="171"/>
      <c r="L164" s="167"/>
      <c r="M164" s="172"/>
      <c r="T164" s="173"/>
      <c r="AT164" s="168" t="s">
        <v>1665</v>
      </c>
      <c r="AU164" s="168" t="s">
        <v>89</v>
      </c>
      <c r="AV164" s="13" t="s">
        <v>89</v>
      </c>
      <c r="AW164" s="13" t="s">
        <v>36</v>
      </c>
      <c r="AX164" s="13" t="s">
        <v>80</v>
      </c>
      <c r="AY164" s="168" t="s">
        <v>248</v>
      </c>
    </row>
    <row r="165" spans="2:65" s="12" customFormat="1">
      <c r="B165" s="161"/>
      <c r="D165" s="143" t="s">
        <v>1665</v>
      </c>
      <c r="E165" s="162" t="s">
        <v>1</v>
      </c>
      <c r="F165" s="207" t="s">
        <v>6055</v>
      </c>
      <c r="H165" s="162" t="s">
        <v>1</v>
      </c>
      <c r="I165" s="164"/>
      <c r="L165" s="161"/>
      <c r="M165" s="165"/>
      <c r="T165" s="166"/>
      <c r="AT165" s="162" t="s">
        <v>1665</v>
      </c>
      <c r="AU165" s="162" t="s">
        <v>89</v>
      </c>
      <c r="AV165" s="12" t="s">
        <v>87</v>
      </c>
      <c r="AW165" s="12" t="s">
        <v>36</v>
      </c>
      <c r="AX165" s="12" t="s">
        <v>80</v>
      </c>
      <c r="AY165" s="162" t="s">
        <v>248</v>
      </c>
    </row>
    <row r="166" spans="2:65" s="13" customFormat="1">
      <c r="B166" s="167"/>
      <c r="D166" s="143" t="s">
        <v>1665</v>
      </c>
      <c r="E166" s="168" t="s">
        <v>1</v>
      </c>
      <c r="F166" s="169" t="s">
        <v>3657</v>
      </c>
      <c r="H166" s="170">
        <v>1512</v>
      </c>
      <c r="I166" s="171"/>
      <c r="L166" s="167"/>
      <c r="M166" s="172"/>
      <c r="T166" s="173"/>
      <c r="AT166" s="168" t="s">
        <v>1665</v>
      </c>
      <c r="AU166" s="168" t="s">
        <v>89</v>
      </c>
      <c r="AV166" s="13" t="s">
        <v>89</v>
      </c>
      <c r="AW166" s="13" t="s">
        <v>36</v>
      </c>
      <c r="AX166" s="13" t="s">
        <v>80</v>
      </c>
      <c r="AY166" s="168" t="s">
        <v>248</v>
      </c>
    </row>
    <row r="167" spans="2:65" s="12" customFormat="1">
      <c r="B167" s="161"/>
      <c r="D167" s="143" t="s">
        <v>1665</v>
      </c>
      <c r="E167" s="162" t="s">
        <v>1</v>
      </c>
      <c r="F167" s="163" t="s">
        <v>3658</v>
      </c>
      <c r="H167" s="162" t="s">
        <v>1</v>
      </c>
      <c r="I167" s="164"/>
      <c r="L167" s="161"/>
      <c r="M167" s="165"/>
      <c r="T167" s="166"/>
      <c r="AT167" s="162" t="s">
        <v>1665</v>
      </c>
      <c r="AU167" s="162" t="s">
        <v>89</v>
      </c>
      <c r="AV167" s="12" t="s">
        <v>87</v>
      </c>
      <c r="AW167" s="12" t="s">
        <v>36</v>
      </c>
      <c r="AX167" s="12" t="s">
        <v>80</v>
      </c>
      <c r="AY167" s="162" t="s">
        <v>248</v>
      </c>
    </row>
    <row r="168" spans="2:65" s="13" customFormat="1">
      <c r="B168" s="167"/>
      <c r="D168" s="143" t="s">
        <v>1665</v>
      </c>
      <c r="E168" s="168" t="s">
        <v>1</v>
      </c>
      <c r="F168" s="169" t="s">
        <v>3659</v>
      </c>
      <c r="H168" s="170">
        <v>1330.92</v>
      </c>
      <c r="I168" s="171"/>
      <c r="L168" s="167"/>
      <c r="M168" s="172"/>
      <c r="T168" s="173"/>
      <c r="AT168" s="168" t="s">
        <v>1665</v>
      </c>
      <c r="AU168" s="168" t="s">
        <v>89</v>
      </c>
      <c r="AV168" s="13" t="s">
        <v>89</v>
      </c>
      <c r="AW168" s="13" t="s">
        <v>36</v>
      </c>
      <c r="AX168" s="13" t="s">
        <v>80</v>
      </c>
      <c r="AY168" s="168" t="s">
        <v>248</v>
      </c>
    </row>
    <row r="169" spans="2:65" s="14" customFormat="1">
      <c r="B169" s="174"/>
      <c r="D169" s="143" t="s">
        <v>1665</v>
      </c>
      <c r="E169" s="175" t="s">
        <v>1</v>
      </c>
      <c r="F169" s="176" t="s">
        <v>1668</v>
      </c>
      <c r="H169" s="177">
        <v>4800.42</v>
      </c>
      <c r="I169" s="178"/>
      <c r="L169" s="174"/>
      <c r="M169" s="179"/>
      <c r="T169" s="180"/>
      <c r="AT169" s="175" t="s">
        <v>1665</v>
      </c>
      <c r="AU169" s="175" t="s">
        <v>89</v>
      </c>
      <c r="AV169" s="14" t="s">
        <v>264</v>
      </c>
      <c r="AW169" s="14" t="s">
        <v>36</v>
      </c>
      <c r="AX169" s="14" t="s">
        <v>87</v>
      </c>
      <c r="AY169" s="175" t="s">
        <v>248</v>
      </c>
    </row>
    <row r="170" spans="2:65" s="1" customFormat="1" ht="16.5" customHeight="1">
      <c r="B170" s="32"/>
      <c r="C170" s="188" t="s">
        <v>340</v>
      </c>
      <c r="D170" s="188" t="s">
        <v>301</v>
      </c>
      <c r="E170" s="189" t="s">
        <v>3660</v>
      </c>
      <c r="F170" s="190" t="s">
        <v>3661</v>
      </c>
      <c r="G170" s="191" t="s">
        <v>1671</v>
      </c>
      <c r="H170" s="192">
        <v>4944.433</v>
      </c>
      <c r="I170" s="193"/>
      <c r="J170" s="194">
        <f>ROUND(I170*H170,2)</f>
        <v>0</v>
      </c>
      <c r="K170" s="190" t="s">
        <v>1663</v>
      </c>
      <c r="L170" s="195"/>
      <c r="M170" s="196" t="s">
        <v>1</v>
      </c>
      <c r="N170" s="197" t="s">
        <v>45</v>
      </c>
      <c r="P170" s="139">
        <f>O170*H170</f>
        <v>0</v>
      </c>
      <c r="Q170" s="139">
        <v>0</v>
      </c>
      <c r="R170" s="139">
        <f>Q170*H170</f>
        <v>0</v>
      </c>
      <c r="S170" s="139">
        <v>0</v>
      </c>
      <c r="T170" s="140">
        <f>S170*H170</f>
        <v>0</v>
      </c>
      <c r="AR170" s="141" t="s">
        <v>283</v>
      </c>
      <c r="AT170" s="141" t="s">
        <v>301</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264</v>
      </c>
      <c r="BM170" s="141" t="s">
        <v>3662</v>
      </c>
    </row>
    <row r="171" spans="2:65" s="13" customFormat="1">
      <c r="B171" s="167"/>
      <c r="D171" s="143" t="s">
        <v>1665</v>
      </c>
      <c r="E171" s="168" t="s">
        <v>1</v>
      </c>
      <c r="F171" s="169" t="s">
        <v>3663</v>
      </c>
      <c r="H171" s="170">
        <v>4944.433</v>
      </c>
      <c r="I171" s="171"/>
      <c r="L171" s="167"/>
      <c r="M171" s="172"/>
      <c r="T171" s="173"/>
      <c r="AT171" s="168" t="s">
        <v>1665</v>
      </c>
      <c r="AU171" s="168" t="s">
        <v>89</v>
      </c>
      <c r="AV171" s="13" t="s">
        <v>89</v>
      </c>
      <c r="AW171" s="13" t="s">
        <v>36</v>
      </c>
      <c r="AX171" s="13" t="s">
        <v>87</v>
      </c>
      <c r="AY171" s="168" t="s">
        <v>248</v>
      </c>
    </row>
    <row r="172" spans="2:65" s="1" customFormat="1" ht="24.2" customHeight="1">
      <c r="B172" s="32"/>
      <c r="C172" s="130" t="s">
        <v>8</v>
      </c>
      <c r="D172" s="130" t="s">
        <v>249</v>
      </c>
      <c r="E172" s="131" t="s">
        <v>3073</v>
      </c>
      <c r="F172" s="132" t="s">
        <v>3074</v>
      </c>
      <c r="G172" s="133" t="s">
        <v>1671</v>
      </c>
      <c r="H172" s="134">
        <v>4800.42</v>
      </c>
      <c r="I172" s="135"/>
      <c r="J172" s="136">
        <f>ROUND(I172*H172,2)</f>
        <v>0</v>
      </c>
      <c r="K172" s="132" t="s">
        <v>1663</v>
      </c>
      <c r="L172" s="32"/>
      <c r="M172" s="137" t="s">
        <v>1</v>
      </c>
      <c r="N172" s="138" t="s">
        <v>45</v>
      </c>
      <c r="P172" s="139">
        <f>O172*H172</f>
        <v>0</v>
      </c>
      <c r="Q172" s="139">
        <v>0</v>
      </c>
      <c r="R172" s="139">
        <f>Q172*H172</f>
        <v>0</v>
      </c>
      <c r="S172" s="139">
        <v>0</v>
      </c>
      <c r="T172" s="140">
        <f>S172*H172</f>
        <v>0</v>
      </c>
      <c r="AR172" s="141" t="s">
        <v>264</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264</v>
      </c>
      <c r="BM172" s="141" t="s">
        <v>3664</v>
      </c>
    </row>
    <row r="173" spans="2:65" s="1" customFormat="1" ht="16.5" customHeight="1">
      <c r="B173" s="32"/>
      <c r="C173" s="130" t="s">
        <v>347</v>
      </c>
      <c r="D173" s="130" t="s">
        <v>249</v>
      </c>
      <c r="E173" s="131" t="s">
        <v>3076</v>
      </c>
      <c r="F173" s="132" t="s">
        <v>3077</v>
      </c>
      <c r="G173" s="133" t="s">
        <v>1671</v>
      </c>
      <c r="H173" s="134">
        <v>4800.42</v>
      </c>
      <c r="I173" s="135"/>
      <c r="J173" s="136">
        <f>ROUND(I173*H173,2)</f>
        <v>0</v>
      </c>
      <c r="K173" s="132" t="s">
        <v>1663</v>
      </c>
      <c r="L173" s="32"/>
      <c r="M173" s="137" t="s">
        <v>1</v>
      </c>
      <c r="N173" s="138" t="s">
        <v>45</v>
      </c>
      <c r="P173" s="139">
        <f>O173*H173</f>
        <v>0</v>
      </c>
      <c r="Q173" s="139">
        <v>1.0000000000000001E-5</v>
      </c>
      <c r="R173" s="139">
        <f>Q173*H173</f>
        <v>4.8004200000000004E-2</v>
      </c>
      <c r="S173" s="139">
        <v>0</v>
      </c>
      <c r="T173" s="140">
        <f>S173*H173</f>
        <v>0</v>
      </c>
      <c r="AR173" s="141" t="s">
        <v>264</v>
      </c>
      <c r="AT173" s="141" t="s">
        <v>249</v>
      </c>
      <c r="AU173" s="141" t="s">
        <v>89</v>
      </c>
      <c r="AY173" s="17" t="s">
        <v>248</v>
      </c>
      <c r="BE173" s="142">
        <f>IF(N173="základní",J173,0)</f>
        <v>0</v>
      </c>
      <c r="BF173" s="142">
        <f>IF(N173="snížená",J173,0)</f>
        <v>0</v>
      </c>
      <c r="BG173" s="142">
        <f>IF(N173="zákl. přenesená",J173,0)</f>
        <v>0</v>
      </c>
      <c r="BH173" s="142">
        <f>IF(N173="sníž. přenesená",J173,0)</f>
        <v>0</v>
      </c>
      <c r="BI173" s="142">
        <f>IF(N173="nulová",J173,0)</f>
        <v>0</v>
      </c>
      <c r="BJ173" s="17" t="s">
        <v>87</v>
      </c>
      <c r="BK173" s="142">
        <f>ROUND(I173*H173,2)</f>
        <v>0</v>
      </c>
      <c r="BL173" s="17" t="s">
        <v>264</v>
      </c>
      <c r="BM173" s="141" t="s">
        <v>3665</v>
      </c>
    </row>
    <row r="174" spans="2:65" s="1" customFormat="1" ht="37.9" customHeight="1">
      <c r="B174" s="32"/>
      <c r="C174" s="130" t="s">
        <v>351</v>
      </c>
      <c r="D174" s="130" t="s">
        <v>249</v>
      </c>
      <c r="E174" s="131" t="s">
        <v>1885</v>
      </c>
      <c r="F174" s="132" t="s">
        <v>1886</v>
      </c>
      <c r="G174" s="133" t="s">
        <v>1662</v>
      </c>
      <c r="H174" s="134">
        <v>1204.498</v>
      </c>
      <c r="I174" s="135"/>
      <c r="J174" s="136">
        <f>ROUND(I174*H174,2)</f>
        <v>0</v>
      </c>
      <c r="K174" s="132" t="s">
        <v>1663</v>
      </c>
      <c r="L174" s="32"/>
      <c r="M174" s="137" t="s">
        <v>1</v>
      </c>
      <c r="N174" s="138" t="s">
        <v>45</v>
      </c>
      <c r="P174" s="139">
        <f>O174*H174</f>
        <v>0</v>
      </c>
      <c r="Q174" s="139">
        <v>2.1000000000000001E-4</v>
      </c>
      <c r="R174" s="139">
        <f>Q174*H174</f>
        <v>0.25294458000000003</v>
      </c>
      <c r="S174" s="139">
        <v>0</v>
      </c>
      <c r="T174" s="140">
        <f>S174*H174</f>
        <v>0</v>
      </c>
      <c r="AR174" s="141" t="s">
        <v>264</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264</v>
      </c>
      <c r="BM174" s="141" t="s">
        <v>3666</v>
      </c>
    </row>
    <row r="175" spans="2:65" s="12" customFormat="1">
      <c r="B175" s="161"/>
      <c r="D175" s="143" t="s">
        <v>1665</v>
      </c>
      <c r="E175" s="162" t="s">
        <v>1</v>
      </c>
      <c r="F175" s="163" t="s">
        <v>3667</v>
      </c>
      <c r="H175" s="162" t="s">
        <v>1</v>
      </c>
      <c r="I175" s="164"/>
      <c r="L175" s="161"/>
      <c r="M175" s="165"/>
      <c r="T175" s="166"/>
      <c r="AT175" s="162" t="s">
        <v>1665</v>
      </c>
      <c r="AU175" s="162" t="s">
        <v>89</v>
      </c>
      <c r="AV175" s="12" t="s">
        <v>87</v>
      </c>
      <c r="AW175" s="12" t="s">
        <v>36</v>
      </c>
      <c r="AX175" s="12" t="s">
        <v>80</v>
      </c>
      <c r="AY175" s="162" t="s">
        <v>248</v>
      </c>
    </row>
    <row r="176" spans="2:65" s="13" customFormat="1">
      <c r="B176" s="167"/>
      <c r="D176" s="143" t="s">
        <v>1665</v>
      </c>
      <c r="E176" s="168" t="s">
        <v>1</v>
      </c>
      <c r="F176" s="169" t="s">
        <v>3668</v>
      </c>
      <c r="H176" s="170">
        <v>1204.498</v>
      </c>
      <c r="I176" s="171"/>
      <c r="L176" s="167"/>
      <c r="M176" s="172"/>
      <c r="T176" s="173"/>
      <c r="AT176" s="168" t="s">
        <v>1665</v>
      </c>
      <c r="AU176" s="168" t="s">
        <v>89</v>
      </c>
      <c r="AV176" s="13" t="s">
        <v>89</v>
      </c>
      <c r="AW176" s="13" t="s">
        <v>36</v>
      </c>
      <c r="AX176" s="13" t="s">
        <v>87</v>
      </c>
      <c r="AY176" s="168" t="s">
        <v>248</v>
      </c>
    </row>
    <row r="177" spans="2:65" s="1" customFormat="1" ht="24.2" customHeight="1">
      <c r="B177" s="32"/>
      <c r="C177" s="130" t="s">
        <v>355</v>
      </c>
      <c r="D177" s="130" t="s">
        <v>249</v>
      </c>
      <c r="E177" s="131" t="s">
        <v>1824</v>
      </c>
      <c r="F177" s="132" t="s">
        <v>1825</v>
      </c>
      <c r="G177" s="133" t="s">
        <v>1662</v>
      </c>
      <c r="H177" s="134">
        <v>1417.32</v>
      </c>
      <c r="I177" s="135"/>
      <c r="J177" s="136">
        <f>ROUND(I177*H177,2)</f>
        <v>0</v>
      </c>
      <c r="K177" s="132" t="s">
        <v>1663</v>
      </c>
      <c r="L177" s="32"/>
      <c r="M177" s="137" t="s">
        <v>1</v>
      </c>
      <c r="N177" s="138" t="s">
        <v>45</v>
      </c>
      <c r="P177" s="139">
        <f>O177*H177</f>
        <v>0</v>
      </c>
      <c r="Q177" s="139">
        <v>1.0000000000000001E-5</v>
      </c>
      <c r="R177" s="139">
        <f>Q177*H177</f>
        <v>1.41732E-2</v>
      </c>
      <c r="S177" s="139">
        <v>0</v>
      </c>
      <c r="T177" s="140">
        <f>S177*H177</f>
        <v>0</v>
      </c>
      <c r="AR177" s="141" t="s">
        <v>264</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264</v>
      </c>
      <c r="BM177" s="141" t="s">
        <v>3669</v>
      </c>
    </row>
    <row r="178" spans="2:65" s="13" customFormat="1">
      <c r="B178" s="167"/>
      <c r="D178" s="143" t="s">
        <v>1665</v>
      </c>
      <c r="E178" s="168" t="s">
        <v>1</v>
      </c>
      <c r="F178" s="169" t="s">
        <v>3670</v>
      </c>
      <c r="H178" s="170">
        <v>1417.32</v>
      </c>
      <c r="I178" s="171"/>
      <c r="L178" s="167"/>
      <c r="M178" s="172"/>
      <c r="T178" s="173"/>
      <c r="AT178" s="168" t="s">
        <v>1665</v>
      </c>
      <c r="AU178" s="168" t="s">
        <v>89</v>
      </c>
      <c r="AV178" s="13" t="s">
        <v>89</v>
      </c>
      <c r="AW178" s="13" t="s">
        <v>36</v>
      </c>
      <c r="AX178" s="13" t="s">
        <v>87</v>
      </c>
      <c r="AY178" s="168" t="s">
        <v>248</v>
      </c>
    </row>
    <row r="179" spans="2:65" s="1" customFormat="1" ht="24.2" customHeight="1">
      <c r="B179" s="32"/>
      <c r="C179" s="130" t="s">
        <v>359</v>
      </c>
      <c r="D179" s="130" t="s">
        <v>249</v>
      </c>
      <c r="E179" s="131" t="s">
        <v>1834</v>
      </c>
      <c r="F179" s="132" t="s">
        <v>1835</v>
      </c>
      <c r="G179" s="133" t="s">
        <v>1662</v>
      </c>
      <c r="H179" s="134">
        <v>1417.32</v>
      </c>
      <c r="I179" s="135"/>
      <c r="J179" s="136">
        <f>ROUND(I179*H179,2)</f>
        <v>0</v>
      </c>
      <c r="K179" s="132" t="s">
        <v>1663</v>
      </c>
      <c r="L179" s="32"/>
      <c r="M179" s="137" t="s">
        <v>1</v>
      </c>
      <c r="N179" s="138" t="s">
        <v>45</v>
      </c>
      <c r="P179" s="139">
        <f>O179*H179</f>
        <v>0</v>
      </c>
      <c r="Q179" s="139">
        <v>0</v>
      </c>
      <c r="R179" s="139">
        <f>Q179*H179</f>
        <v>0</v>
      </c>
      <c r="S179" s="139">
        <v>0</v>
      </c>
      <c r="T179" s="140">
        <f>S179*H179</f>
        <v>0</v>
      </c>
      <c r="AR179" s="141" t="s">
        <v>264</v>
      </c>
      <c r="AT179" s="141" t="s">
        <v>249</v>
      </c>
      <c r="AU179" s="141" t="s">
        <v>89</v>
      </c>
      <c r="AY179" s="17" t="s">
        <v>248</v>
      </c>
      <c r="BE179" s="142">
        <f>IF(N179="základní",J179,0)</f>
        <v>0</v>
      </c>
      <c r="BF179" s="142">
        <f>IF(N179="snížená",J179,0)</f>
        <v>0</v>
      </c>
      <c r="BG179" s="142">
        <f>IF(N179="zákl. přenesená",J179,0)</f>
        <v>0</v>
      </c>
      <c r="BH179" s="142">
        <f>IF(N179="sníž. přenesená",J179,0)</f>
        <v>0</v>
      </c>
      <c r="BI179" s="142">
        <f>IF(N179="nulová",J179,0)</f>
        <v>0</v>
      </c>
      <c r="BJ179" s="17" t="s">
        <v>87</v>
      </c>
      <c r="BK179" s="142">
        <f>ROUND(I179*H179,2)</f>
        <v>0</v>
      </c>
      <c r="BL179" s="17" t="s">
        <v>264</v>
      </c>
      <c r="BM179" s="141" t="s">
        <v>3671</v>
      </c>
    </row>
    <row r="180" spans="2:65" s="1" customFormat="1" ht="24.2" customHeight="1">
      <c r="B180" s="32"/>
      <c r="C180" s="130" t="s">
        <v>363</v>
      </c>
      <c r="D180" s="130" t="s">
        <v>249</v>
      </c>
      <c r="E180" s="131" t="s">
        <v>3672</v>
      </c>
      <c r="F180" s="132" t="s">
        <v>3673</v>
      </c>
      <c r="G180" s="133" t="s">
        <v>528</v>
      </c>
      <c r="H180" s="134">
        <v>1.2</v>
      </c>
      <c r="I180" s="135"/>
      <c r="J180" s="136">
        <f>ROUND(I180*H180,2)</f>
        <v>0</v>
      </c>
      <c r="K180" s="132" t="s">
        <v>1663</v>
      </c>
      <c r="L180" s="32"/>
      <c r="M180" s="137" t="s">
        <v>1</v>
      </c>
      <c r="N180" s="138" t="s">
        <v>45</v>
      </c>
      <c r="P180" s="139">
        <f>O180*H180</f>
        <v>0</v>
      </c>
      <c r="Q180" s="139">
        <v>3.8800000000000002E-3</v>
      </c>
      <c r="R180" s="139">
        <f>Q180*H180</f>
        <v>4.6560000000000004E-3</v>
      </c>
      <c r="S180" s="139">
        <v>0.21</v>
      </c>
      <c r="T180" s="140">
        <f>S180*H180</f>
        <v>0.252</v>
      </c>
      <c r="AR180" s="141" t="s">
        <v>264</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264</v>
      </c>
      <c r="BM180" s="141" t="s">
        <v>3674</v>
      </c>
    </row>
    <row r="181" spans="2:65" s="12" customFormat="1">
      <c r="B181" s="161"/>
      <c r="D181" s="143" t="s">
        <v>1665</v>
      </c>
      <c r="E181" s="162" t="s">
        <v>1</v>
      </c>
      <c r="F181" s="163" t="s">
        <v>3103</v>
      </c>
      <c r="H181" s="162" t="s">
        <v>1</v>
      </c>
      <c r="I181" s="164"/>
      <c r="L181" s="161"/>
      <c r="M181" s="165"/>
      <c r="T181" s="166"/>
      <c r="AT181" s="162" t="s">
        <v>1665</v>
      </c>
      <c r="AU181" s="162" t="s">
        <v>89</v>
      </c>
      <c r="AV181" s="12" t="s">
        <v>87</v>
      </c>
      <c r="AW181" s="12" t="s">
        <v>36</v>
      </c>
      <c r="AX181" s="12" t="s">
        <v>80</v>
      </c>
      <c r="AY181" s="162" t="s">
        <v>248</v>
      </c>
    </row>
    <row r="182" spans="2:65" s="13" customFormat="1">
      <c r="B182" s="167"/>
      <c r="D182" s="143" t="s">
        <v>1665</v>
      </c>
      <c r="E182" s="168" t="s">
        <v>1</v>
      </c>
      <c r="F182" s="169" t="s">
        <v>3675</v>
      </c>
      <c r="H182" s="170">
        <v>1.2</v>
      </c>
      <c r="I182" s="171"/>
      <c r="L182" s="167"/>
      <c r="M182" s="172"/>
      <c r="T182" s="173"/>
      <c r="AT182" s="168" t="s">
        <v>1665</v>
      </c>
      <c r="AU182" s="168" t="s">
        <v>89</v>
      </c>
      <c r="AV182" s="13" t="s">
        <v>89</v>
      </c>
      <c r="AW182" s="13" t="s">
        <v>36</v>
      </c>
      <c r="AX182" s="13" t="s">
        <v>87</v>
      </c>
      <c r="AY182" s="168" t="s">
        <v>248</v>
      </c>
    </row>
    <row r="183" spans="2:65" s="10" customFormat="1" ht="22.9" customHeight="1">
      <c r="B183" s="120"/>
      <c r="D183" s="121" t="s">
        <v>79</v>
      </c>
      <c r="E183" s="155" t="s">
        <v>697</v>
      </c>
      <c r="F183" s="155" t="s">
        <v>1894</v>
      </c>
      <c r="I183" s="123"/>
      <c r="J183" s="156">
        <f>BK183</f>
        <v>0</v>
      </c>
      <c r="L183" s="120"/>
      <c r="M183" s="125"/>
      <c r="P183" s="126">
        <f>SUM(P184:P187)</f>
        <v>0</v>
      </c>
      <c r="R183" s="126">
        <f>SUM(R184:R187)</f>
        <v>0</v>
      </c>
      <c r="T183" s="127">
        <f>SUM(T184:T187)</f>
        <v>67.858560000000011</v>
      </c>
      <c r="AR183" s="121" t="s">
        <v>87</v>
      </c>
      <c r="AT183" s="128" t="s">
        <v>79</v>
      </c>
      <c r="AU183" s="128" t="s">
        <v>87</v>
      </c>
      <c r="AY183" s="121" t="s">
        <v>248</v>
      </c>
      <c r="BK183" s="129">
        <f>SUM(BK184:BK187)</f>
        <v>0</v>
      </c>
    </row>
    <row r="184" spans="2:65" s="1" customFormat="1" ht="37.9" customHeight="1">
      <c r="B184" s="32"/>
      <c r="C184" s="130" t="s">
        <v>367</v>
      </c>
      <c r="D184" s="130" t="s">
        <v>249</v>
      </c>
      <c r="E184" s="131" t="s">
        <v>3676</v>
      </c>
      <c r="F184" s="132" t="s">
        <v>3677</v>
      </c>
      <c r="G184" s="133" t="s">
        <v>1671</v>
      </c>
      <c r="H184" s="134">
        <v>30.24</v>
      </c>
      <c r="I184" s="135"/>
      <c r="J184" s="136">
        <f>ROUND(I184*H184,2)</f>
        <v>0</v>
      </c>
      <c r="K184" s="132" t="s">
        <v>1663</v>
      </c>
      <c r="L184" s="32"/>
      <c r="M184" s="137" t="s">
        <v>1</v>
      </c>
      <c r="N184" s="138" t="s">
        <v>45</v>
      </c>
      <c r="P184" s="139">
        <f>O184*H184</f>
        <v>0</v>
      </c>
      <c r="Q184" s="139">
        <v>0</v>
      </c>
      <c r="R184" s="139">
        <f>Q184*H184</f>
        <v>0</v>
      </c>
      <c r="S184" s="139">
        <v>2.2000000000000002</v>
      </c>
      <c r="T184" s="140">
        <f>S184*H184</f>
        <v>66.528000000000006</v>
      </c>
      <c r="AR184" s="141" t="s">
        <v>264</v>
      </c>
      <c r="AT184" s="141" t="s">
        <v>249</v>
      </c>
      <c r="AU184" s="141" t="s">
        <v>89</v>
      </c>
      <c r="AY184" s="17" t="s">
        <v>248</v>
      </c>
      <c r="BE184" s="142">
        <f>IF(N184="základní",J184,0)</f>
        <v>0</v>
      </c>
      <c r="BF184" s="142">
        <f>IF(N184="snížená",J184,0)</f>
        <v>0</v>
      </c>
      <c r="BG184" s="142">
        <f>IF(N184="zákl. přenesená",J184,0)</f>
        <v>0</v>
      </c>
      <c r="BH184" s="142">
        <f>IF(N184="sníž. přenesená",J184,0)</f>
        <v>0</v>
      </c>
      <c r="BI184" s="142">
        <f>IF(N184="nulová",J184,0)</f>
        <v>0</v>
      </c>
      <c r="BJ184" s="17" t="s">
        <v>87</v>
      </c>
      <c r="BK184" s="142">
        <f>ROUND(I184*H184,2)</f>
        <v>0</v>
      </c>
      <c r="BL184" s="17" t="s">
        <v>264</v>
      </c>
      <c r="BM184" s="141" t="s">
        <v>3678</v>
      </c>
    </row>
    <row r="185" spans="2:65" s="12" customFormat="1">
      <c r="B185" s="161"/>
      <c r="D185" s="143" t="s">
        <v>1665</v>
      </c>
      <c r="E185" s="162" t="s">
        <v>1</v>
      </c>
      <c r="F185" s="163" t="s">
        <v>3628</v>
      </c>
      <c r="H185" s="162" t="s">
        <v>1</v>
      </c>
      <c r="I185" s="164"/>
      <c r="L185" s="161"/>
      <c r="M185" s="165"/>
      <c r="T185" s="166"/>
      <c r="AT185" s="162" t="s">
        <v>1665</v>
      </c>
      <c r="AU185" s="162" t="s">
        <v>89</v>
      </c>
      <c r="AV185" s="12" t="s">
        <v>87</v>
      </c>
      <c r="AW185" s="12" t="s">
        <v>36</v>
      </c>
      <c r="AX185" s="12" t="s">
        <v>80</v>
      </c>
      <c r="AY185" s="162" t="s">
        <v>248</v>
      </c>
    </row>
    <row r="186" spans="2:65" s="13" customFormat="1">
      <c r="B186" s="167"/>
      <c r="D186" s="143" t="s">
        <v>1665</v>
      </c>
      <c r="E186" s="168" t="s">
        <v>1</v>
      </c>
      <c r="F186" s="169" t="s">
        <v>3629</v>
      </c>
      <c r="H186" s="170">
        <v>30.24</v>
      </c>
      <c r="I186" s="171"/>
      <c r="L186" s="167"/>
      <c r="M186" s="172"/>
      <c r="T186" s="173"/>
      <c r="AT186" s="168" t="s">
        <v>1665</v>
      </c>
      <c r="AU186" s="168" t="s">
        <v>89</v>
      </c>
      <c r="AV186" s="13" t="s">
        <v>89</v>
      </c>
      <c r="AW186" s="13" t="s">
        <v>36</v>
      </c>
      <c r="AX186" s="13" t="s">
        <v>87</v>
      </c>
      <c r="AY186" s="168" t="s">
        <v>248</v>
      </c>
    </row>
    <row r="187" spans="2:65" s="1" customFormat="1" ht="33" customHeight="1">
      <c r="B187" s="32"/>
      <c r="C187" s="130" t="s">
        <v>371</v>
      </c>
      <c r="D187" s="130" t="s">
        <v>249</v>
      </c>
      <c r="E187" s="131" t="s">
        <v>3679</v>
      </c>
      <c r="F187" s="132" t="s">
        <v>3680</v>
      </c>
      <c r="G187" s="133" t="s">
        <v>1671</v>
      </c>
      <c r="H187" s="134">
        <v>30.24</v>
      </c>
      <c r="I187" s="135"/>
      <c r="J187" s="136">
        <f>ROUND(I187*H187,2)</f>
        <v>0</v>
      </c>
      <c r="K187" s="132" t="s">
        <v>1663</v>
      </c>
      <c r="L187" s="32"/>
      <c r="M187" s="137" t="s">
        <v>1</v>
      </c>
      <c r="N187" s="138" t="s">
        <v>45</v>
      </c>
      <c r="P187" s="139">
        <f>O187*H187</f>
        <v>0</v>
      </c>
      <c r="Q187" s="139">
        <v>0</v>
      </c>
      <c r="R187" s="139">
        <f>Q187*H187</f>
        <v>0</v>
      </c>
      <c r="S187" s="139">
        <v>4.3999999999999997E-2</v>
      </c>
      <c r="T187" s="140">
        <f>S187*H187</f>
        <v>1.3305599999999997</v>
      </c>
      <c r="AR187" s="141" t="s">
        <v>264</v>
      </c>
      <c r="AT187" s="141" t="s">
        <v>249</v>
      </c>
      <c r="AU187" s="141" t="s">
        <v>89</v>
      </c>
      <c r="AY187" s="17" t="s">
        <v>248</v>
      </c>
      <c r="BE187" s="142">
        <f>IF(N187="základní",J187,0)</f>
        <v>0</v>
      </c>
      <c r="BF187" s="142">
        <f>IF(N187="snížená",J187,0)</f>
        <v>0</v>
      </c>
      <c r="BG187" s="142">
        <f>IF(N187="zákl. přenesená",J187,0)</f>
        <v>0</v>
      </c>
      <c r="BH187" s="142">
        <f>IF(N187="sníž. přenesená",J187,0)</f>
        <v>0</v>
      </c>
      <c r="BI187" s="142">
        <f>IF(N187="nulová",J187,0)</f>
        <v>0</v>
      </c>
      <c r="BJ187" s="17" t="s">
        <v>87</v>
      </c>
      <c r="BK187" s="142">
        <f>ROUND(I187*H187,2)</f>
        <v>0</v>
      </c>
      <c r="BL187" s="17" t="s">
        <v>264</v>
      </c>
      <c r="BM187" s="141" t="s">
        <v>3681</v>
      </c>
    </row>
    <row r="188" spans="2:65" s="10" customFormat="1" ht="22.9" customHeight="1">
      <c r="B188" s="120"/>
      <c r="D188" s="121" t="s">
        <v>79</v>
      </c>
      <c r="E188" s="155" t="s">
        <v>706</v>
      </c>
      <c r="F188" s="155" t="s">
        <v>3176</v>
      </c>
      <c r="I188" s="123"/>
      <c r="J188" s="156">
        <f>BK188</f>
        <v>0</v>
      </c>
      <c r="L188" s="120"/>
      <c r="M188" s="125"/>
      <c r="P188" s="126">
        <f>SUM(P189:P249)</f>
        <v>0</v>
      </c>
      <c r="R188" s="126">
        <f>SUM(R189:R249)</f>
        <v>163.11292854999999</v>
      </c>
      <c r="T188" s="127">
        <f>SUM(T189:T249)</f>
        <v>198.91680000000002</v>
      </c>
      <c r="AR188" s="121" t="s">
        <v>87</v>
      </c>
      <c r="AT188" s="128" t="s">
        <v>79</v>
      </c>
      <c r="AU188" s="128" t="s">
        <v>87</v>
      </c>
      <c r="AY188" s="121" t="s">
        <v>248</v>
      </c>
      <c r="BK188" s="129">
        <f>SUM(BK189:BK249)</f>
        <v>0</v>
      </c>
    </row>
    <row r="189" spans="2:65" s="1" customFormat="1" ht="24.2" customHeight="1">
      <c r="B189" s="32"/>
      <c r="C189" s="130" t="s">
        <v>375</v>
      </c>
      <c r="D189" s="130" t="s">
        <v>249</v>
      </c>
      <c r="E189" s="131" t="s">
        <v>3177</v>
      </c>
      <c r="F189" s="132" t="s">
        <v>3178</v>
      </c>
      <c r="G189" s="133" t="s">
        <v>447</v>
      </c>
      <c r="H189" s="134">
        <v>1</v>
      </c>
      <c r="I189" s="135"/>
      <c r="J189" s="136">
        <f>ROUND(I189*H189,2)</f>
        <v>0</v>
      </c>
      <c r="K189" s="132" t="s">
        <v>1</v>
      </c>
      <c r="L189" s="32"/>
      <c r="M189" s="137" t="s">
        <v>1</v>
      </c>
      <c r="N189" s="138" t="s">
        <v>45</v>
      </c>
      <c r="P189" s="139">
        <f>O189*H189</f>
        <v>0</v>
      </c>
      <c r="Q189" s="139">
        <v>0</v>
      </c>
      <c r="R189" s="139">
        <f>Q189*H189</f>
        <v>0</v>
      </c>
      <c r="S189" s="139">
        <v>0</v>
      </c>
      <c r="T189" s="140">
        <f>S189*H189</f>
        <v>0</v>
      </c>
      <c r="AR189" s="141" t="s">
        <v>264</v>
      </c>
      <c r="AT189" s="141" t="s">
        <v>249</v>
      </c>
      <c r="AU189" s="141" t="s">
        <v>89</v>
      </c>
      <c r="AY189" s="17" t="s">
        <v>248</v>
      </c>
      <c r="BE189" s="142">
        <f>IF(N189="základní",J189,0)</f>
        <v>0</v>
      </c>
      <c r="BF189" s="142">
        <f>IF(N189="snížená",J189,0)</f>
        <v>0</v>
      </c>
      <c r="BG189" s="142">
        <f>IF(N189="zákl. přenesená",J189,0)</f>
        <v>0</v>
      </c>
      <c r="BH189" s="142">
        <f>IF(N189="sníž. přenesená",J189,0)</f>
        <v>0</v>
      </c>
      <c r="BI189" s="142">
        <f>IF(N189="nulová",J189,0)</f>
        <v>0</v>
      </c>
      <c r="BJ189" s="17" t="s">
        <v>87</v>
      </c>
      <c r="BK189" s="142">
        <f>ROUND(I189*H189,2)</f>
        <v>0</v>
      </c>
      <c r="BL189" s="17" t="s">
        <v>264</v>
      </c>
      <c r="BM189" s="141" t="s">
        <v>3682</v>
      </c>
    </row>
    <row r="190" spans="2:65" s="1" customFormat="1" ht="48.75">
      <c r="B190" s="32"/>
      <c r="D190" s="143" t="s">
        <v>255</v>
      </c>
      <c r="F190" s="144" t="s">
        <v>3180</v>
      </c>
      <c r="I190" s="145"/>
      <c r="L190" s="32"/>
      <c r="M190" s="146"/>
      <c r="T190" s="56"/>
      <c r="AT190" s="17" t="s">
        <v>255</v>
      </c>
      <c r="AU190" s="17" t="s">
        <v>89</v>
      </c>
    </row>
    <row r="191" spans="2:65" s="1" customFormat="1" ht="24.2" customHeight="1">
      <c r="B191" s="32"/>
      <c r="C191" s="130" t="s">
        <v>7</v>
      </c>
      <c r="D191" s="130" t="s">
        <v>249</v>
      </c>
      <c r="E191" s="131" t="s">
        <v>3683</v>
      </c>
      <c r="F191" s="132" t="s">
        <v>3684</v>
      </c>
      <c r="G191" s="133" t="s">
        <v>1662</v>
      </c>
      <c r="H191" s="134">
        <v>457.28</v>
      </c>
      <c r="I191" s="135"/>
      <c r="J191" s="136">
        <f>ROUND(I191*H191,2)</f>
        <v>0</v>
      </c>
      <c r="K191" s="132" t="s">
        <v>1</v>
      </c>
      <c r="L191" s="32"/>
      <c r="M191" s="137" t="s">
        <v>1</v>
      </c>
      <c r="N191" s="138" t="s">
        <v>45</v>
      </c>
      <c r="P191" s="139">
        <f>O191*H191</f>
        <v>0</v>
      </c>
      <c r="Q191" s="139">
        <v>0</v>
      </c>
      <c r="R191" s="139">
        <f>Q191*H191</f>
        <v>0</v>
      </c>
      <c r="S191" s="139">
        <v>0.11</v>
      </c>
      <c r="T191" s="140">
        <f>S191*H191</f>
        <v>50.300799999999995</v>
      </c>
      <c r="AR191" s="141" t="s">
        <v>264</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264</v>
      </c>
      <c r="BM191" s="141" t="s">
        <v>3685</v>
      </c>
    </row>
    <row r="192" spans="2:65" s="1" customFormat="1" ht="19.5">
      <c r="B192" s="32"/>
      <c r="D192" s="143" t="s">
        <v>255</v>
      </c>
      <c r="F192" s="144" t="s">
        <v>3194</v>
      </c>
      <c r="I192" s="145"/>
      <c r="L192" s="32"/>
      <c r="M192" s="146"/>
      <c r="T192" s="56"/>
      <c r="AT192" s="17" t="s">
        <v>255</v>
      </c>
      <c r="AU192" s="17" t="s">
        <v>89</v>
      </c>
    </row>
    <row r="193" spans="2:65" s="12" customFormat="1">
      <c r="B193" s="161"/>
      <c r="D193" s="143" t="s">
        <v>1665</v>
      </c>
      <c r="E193" s="162" t="s">
        <v>1</v>
      </c>
      <c r="F193" s="163" t="s">
        <v>3686</v>
      </c>
      <c r="H193" s="162" t="s">
        <v>1</v>
      </c>
      <c r="I193" s="164"/>
      <c r="L193" s="161"/>
      <c r="M193" s="165"/>
      <c r="T193" s="166"/>
      <c r="AT193" s="162" t="s">
        <v>1665</v>
      </c>
      <c r="AU193" s="162" t="s">
        <v>89</v>
      </c>
      <c r="AV193" s="12" t="s">
        <v>87</v>
      </c>
      <c r="AW193" s="12" t="s">
        <v>36</v>
      </c>
      <c r="AX193" s="12" t="s">
        <v>80</v>
      </c>
      <c r="AY193" s="162" t="s">
        <v>248</v>
      </c>
    </row>
    <row r="194" spans="2:65" s="13" customFormat="1" ht="22.5">
      <c r="B194" s="167"/>
      <c r="D194" s="143" t="s">
        <v>1665</v>
      </c>
      <c r="E194" s="168" t="s">
        <v>1</v>
      </c>
      <c r="F194" s="169" t="s">
        <v>3687</v>
      </c>
      <c r="H194" s="170">
        <v>457.28</v>
      </c>
      <c r="I194" s="171"/>
      <c r="L194" s="167"/>
      <c r="M194" s="172"/>
      <c r="T194" s="173"/>
      <c r="AT194" s="168" t="s">
        <v>1665</v>
      </c>
      <c r="AU194" s="168" t="s">
        <v>89</v>
      </c>
      <c r="AV194" s="13" t="s">
        <v>89</v>
      </c>
      <c r="AW194" s="13" t="s">
        <v>36</v>
      </c>
      <c r="AX194" s="13" t="s">
        <v>87</v>
      </c>
      <c r="AY194" s="168" t="s">
        <v>248</v>
      </c>
    </row>
    <row r="195" spans="2:65" s="1" customFormat="1" ht="24.2" customHeight="1">
      <c r="B195" s="32"/>
      <c r="C195" s="130" t="s">
        <v>382</v>
      </c>
      <c r="D195" s="130" t="s">
        <v>249</v>
      </c>
      <c r="E195" s="131" t="s">
        <v>3181</v>
      </c>
      <c r="F195" s="132" t="s">
        <v>3182</v>
      </c>
      <c r="G195" s="133" t="s">
        <v>1662</v>
      </c>
      <c r="H195" s="134">
        <v>1143.2</v>
      </c>
      <c r="I195" s="135"/>
      <c r="J195" s="136">
        <f>ROUND(I195*H195,2)</f>
        <v>0</v>
      </c>
      <c r="K195" s="132" t="s">
        <v>1663</v>
      </c>
      <c r="L195" s="32"/>
      <c r="M195" s="137" t="s">
        <v>1</v>
      </c>
      <c r="N195" s="138" t="s">
        <v>45</v>
      </c>
      <c r="P195" s="139">
        <f>O195*H195</f>
        <v>0</v>
      </c>
      <c r="Q195" s="139">
        <v>6.5000000000000002E-2</v>
      </c>
      <c r="R195" s="139">
        <f>Q195*H195</f>
        <v>74.308000000000007</v>
      </c>
      <c r="S195" s="139">
        <v>0.13</v>
      </c>
      <c r="T195" s="140">
        <f>S195*H195</f>
        <v>148.61600000000001</v>
      </c>
      <c r="AR195" s="141" t="s">
        <v>264</v>
      </c>
      <c r="AT195" s="141" t="s">
        <v>249</v>
      </c>
      <c r="AU195" s="141" t="s">
        <v>89</v>
      </c>
      <c r="AY195" s="17" t="s">
        <v>248</v>
      </c>
      <c r="BE195" s="142">
        <f>IF(N195="základní",J195,0)</f>
        <v>0</v>
      </c>
      <c r="BF195" s="142">
        <f>IF(N195="snížená",J195,0)</f>
        <v>0</v>
      </c>
      <c r="BG195" s="142">
        <f>IF(N195="zákl. přenesená",J195,0)</f>
        <v>0</v>
      </c>
      <c r="BH195" s="142">
        <f>IF(N195="sníž. přenesená",J195,0)</f>
        <v>0</v>
      </c>
      <c r="BI195" s="142">
        <f>IF(N195="nulová",J195,0)</f>
        <v>0</v>
      </c>
      <c r="BJ195" s="17" t="s">
        <v>87</v>
      </c>
      <c r="BK195" s="142">
        <f>ROUND(I195*H195,2)</f>
        <v>0</v>
      </c>
      <c r="BL195" s="17" t="s">
        <v>264</v>
      </c>
      <c r="BM195" s="141" t="s">
        <v>3688</v>
      </c>
    </row>
    <row r="196" spans="2:65" s="1" customFormat="1" ht="19.5">
      <c r="B196" s="32"/>
      <c r="D196" s="143" t="s">
        <v>255</v>
      </c>
      <c r="F196" s="144" t="s">
        <v>3184</v>
      </c>
      <c r="I196" s="145"/>
      <c r="L196" s="32"/>
      <c r="M196" s="146"/>
      <c r="T196" s="56"/>
      <c r="AT196" s="17" t="s">
        <v>255</v>
      </c>
      <c r="AU196" s="17" t="s">
        <v>89</v>
      </c>
    </row>
    <row r="197" spans="2:65" s="12" customFormat="1">
      <c r="B197" s="161"/>
      <c r="D197" s="143" t="s">
        <v>1665</v>
      </c>
      <c r="E197" s="162" t="s">
        <v>1</v>
      </c>
      <c r="F197" s="163" t="s">
        <v>3686</v>
      </c>
      <c r="H197" s="162" t="s">
        <v>1</v>
      </c>
      <c r="I197" s="164"/>
      <c r="L197" s="161"/>
      <c r="M197" s="165"/>
      <c r="T197" s="166"/>
      <c r="AT197" s="162" t="s">
        <v>1665</v>
      </c>
      <c r="AU197" s="162" t="s">
        <v>89</v>
      </c>
      <c r="AV197" s="12" t="s">
        <v>87</v>
      </c>
      <c r="AW197" s="12" t="s">
        <v>36</v>
      </c>
      <c r="AX197" s="12" t="s">
        <v>80</v>
      </c>
      <c r="AY197" s="162" t="s">
        <v>248</v>
      </c>
    </row>
    <row r="198" spans="2:65" s="12" customFormat="1">
      <c r="B198" s="161"/>
      <c r="D198" s="143" t="s">
        <v>1665</v>
      </c>
      <c r="E198" s="162" t="s">
        <v>1</v>
      </c>
      <c r="F198" s="163" t="s">
        <v>3689</v>
      </c>
      <c r="H198" s="162" t="s">
        <v>1</v>
      </c>
      <c r="I198" s="164"/>
      <c r="L198" s="161"/>
      <c r="M198" s="165"/>
      <c r="T198" s="166"/>
      <c r="AT198" s="162" t="s">
        <v>1665</v>
      </c>
      <c r="AU198" s="162" t="s">
        <v>89</v>
      </c>
      <c r="AV198" s="12" t="s">
        <v>87</v>
      </c>
      <c r="AW198" s="12" t="s">
        <v>36</v>
      </c>
      <c r="AX198" s="12" t="s">
        <v>80</v>
      </c>
      <c r="AY198" s="162" t="s">
        <v>248</v>
      </c>
    </row>
    <row r="199" spans="2:65" s="12" customFormat="1">
      <c r="B199" s="161"/>
      <c r="D199" s="143" t="s">
        <v>1665</v>
      </c>
      <c r="E199" s="162" t="s">
        <v>1</v>
      </c>
      <c r="F199" s="163" t="s">
        <v>2383</v>
      </c>
      <c r="H199" s="162" t="s">
        <v>1</v>
      </c>
      <c r="I199" s="164"/>
      <c r="L199" s="161"/>
      <c r="M199" s="165"/>
      <c r="T199" s="166"/>
      <c r="AT199" s="162" t="s">
        <v>1665</v>
      </c>
      <c r="AU199" s="162" t="s">
        <v>89</v>
      </c>
      <c r="AV199" s="12" t="s">
        <v>87</v>
      </c>
      <c r="AW199" s="12" t="s">
        <v>36</v>
      </c>
      <c r="AX199" s="12" t="s">
        <v>80</v>
      </c>
      <c r="AY199" s="162" t="s">
        <v>248</v>
      </c>
    </row>
    <row r="200" spans="2:65" s="13" customFormat="1">
      <c r="B200" s="167"/>
      <c r="D200" s="143" t="s">
        <v>1665</v>
      </c>
      <c r="E200" s="168" t="s">
        <v>1</v>
      </c>
      <c r="F200" s="169" t="s">
        <v>3690</v>
      </c>
      <c r="H200" s="170">
        <v>260</v>
      </c>
      <c r="I200" s="171"/>
      <c r="L200" s="167"/>
      <c r="M200" s="172"/>
      <c r="T200" s="173"/>
      <c r="AT200" s="168" t="s">
        <v>1665</v>
      </c>
      <c r="AU200" s="168" t="s">
        <v>89</v>
      </c>
      <c r="AV200" s="13" t="s">
        <v>89</v>
      </c>
      <c r="AW200" s="13" t="s">
        <v>36</v>
      </c>
      <c r="AX200" s="13" t="s">
        <v>80</v>
      </c>
      <c r="AY200" s="168" t="s">
        <v>248</v>
      </c>
    </row>
    <row r="201" spans="2:65" s="13" customFormat="1">
      <c r="B201" s="167"/>
      <c r="D201" s="143" t="s">
        <v>1665</v>
      </c>
      <c r="E201" s="168" t="s">
        <v>1</v>
      </c>
      <c r="F201" s="169" t="s">
        <v>3691</v>
      </c>
      <c r="H201" s="170">
        <v>174.8</v>
      </c>
      <c r="I201" s="171"/>
      <c r="L201" s="167"/>
      <c r="M201" s="172"/>
      <c r="T201" s="173"/>
      <c r="AT201" s="168" t="s">
        <v>1665</v>
      </c>
      <c r="AU201" s="168" t="s">
        <v>89</v>
      </c>
      <c r="AV201" s="13" t="s">
        <v>89</v>
      </c>
      <c r="AW201" s="13" t="s">
        <v>36</v>
      </c>
      <c r="AX201" s="13" t="s">
        <v>80</v>
      </c>
      <c r="AY201" s="168" t="s">
        <v>248</v>
      </c>
    </row>
    <row r="202" spans="2:65" s="13" customFormat="1">
      <c r="B202" s="167"/>
      <c r="D202" s="143" t="s">
        <v>1665</v>
      </c>
      <c r="E202" s="168" t="s">
        <v>1</v>
      </c>
      <c r="F202" s="169" t="s">
        <v>3692</v>
      </c>
      <c r="H202" s="170">
        <v>204.4</v>
      </c>
      <c r="I202" s="171"/>
      <c r="L202" s="167"/>
      <c r="M202" s="172"/>
      <c r="T202" s="173"/>
      <c r="AT202" s="168" t="s">
        <v>1665</v>
      </c>
      <c r="AU202" s="168" t="s">
        <v>89</v>
      </c>
      <c r="AV202" s="13" t="s">
        <v>89</v>
      </c>
      <c r="AW202" s="13" t="s">
        <v>36</v>
      </c>
      <c r="AX202" s="13" t="s">
        <v>80</v>
      </c>
      <c r="AY202" s="168" t="s">
        <v>248</v>
      </c>
    </row>
    <row r="203" spans="2:65" s="13" customFormat="1">
      <c r="B203" s="167"/>
      <c r="D203" s="143" t="s">
        <v>1665</v>
      </c>
      <c r="E203" s="168" t="s">
        <v>1</v>
      </c>
      <c r="F203" s="169" t="s">
        <v>3693</v>
      </c>
      <c r="H203" s="170">
        <v>348</v>
      </c>
      <c r="I203" s="171"/>
      <c r="L203" s="167"/>
      <c r="M203" s="172"/>
      <c r="T203" s="173"/>
      <c r="AT203" s="168" t="s">
        <v>1665</v>
      </c>
      <c r="AU203" s="168" t="s">
        <v>89</v>
      </c>
      <c r="AV203" s="13" t="s">
        <v>89</v>
      </c>
      <c r="AW203" s="13" t="s">
        <v>36</v>
      </c>
      <c r="AX203" s="13" t="s">
        <v>80</v>
      </c>
      <c r="AY203" s="168" t="s">
        <v>248</v>
      </c>
    </row>
    <row r="204" spans="2:65" s="13" customFormat="1">
      <c r="B204" s="167"/>
      <c r="D204" s="143" t="s">
        <v>1665</v>
      </c>
      <c r="E204" s="168" t="s">
        <v>1</v>
      </c>
      <c r="F204" s="169" t="s">
        <v>3694</v>
      </c>
      <c r="H204" s="170">
        <v>156</v>
      </c>
      <c r="I204" s="171"/>
      <c r="L204" s="167"/>
      <c r="M204" s="172"/>
      <c r="T204" s="173"/>
      <c r="AT204" s="168" t="s">
        <v>1665</v>
      </c>
      <c r="AU204" s="168" t="s">
        <v>89</v>
      </c>
      <c r="AV204" s="13" t="s">
        <v>89</v>
      </c>
      <c r="AW204" s="13" t="s">
        <v>36</v>
      </c>
      <c r="AX204" s="13" t="s">
        <v>80</v>
      </c>
      <c r="AY204" s="168" t="s">
        <v>248</v>
      </c>
    </row>
    <row r="205" spans="2:65" s="14" customFormat="1">
      <c r="B205" s="174"/>
      <c r="D205" s="143" t="s">
        <v>1665</v>
      </c>
      <c r="E205" s="175" t="s">
        <v>1</v>
      </c>
      <c r="F205" s="176" t="s">
        <v>1668</v>
      </c>
      <c r="H205" s="177">
        <v>1143.2</v>
      </c>
      <c r="I205" s="178"/>
      <c r="L205" s="174"/>
      <c r="M205" s="179"/>
      <c r="T205" s="180"/>
      <c r="AT205" s="175" t="s">
        <v>1665</v>
      </c>
      <c r="AU205" s="175" t="s">
        <v>89</v>
      </c>
      <c r="AV205" s="14" t="s">
        <v>264</v>
      </c>
      <c r="AW205" s="14" t="s">
        <v>36</v>
      </c>
      <c r="AX205" s="14" t="s">
        <v>87</v>
      </c>
      <c r="AY205" s="175" t="s">
        <v>248</v>
      </c>
    </row>
    <row r="206" spans="2:65" s="1" customFormat="1" ht="24.2" customHeight="1">
      <c r="B206" s="32"/>
      <c r="C206" s="130" t="s">
        <v>386</v>
      </c>
      <c r="D206" s="130" t="s">
        <v>249</v>
      </c>
      <c r="E206" s="131" t="s">
        <v>3695</v>
      </c>
      <c r="F206" s="132" t="s">
        <v>3696</v>
      </c>
      <c r="G206" s="133" t="s">
        <v>1662</v>
      </c>
      <c r="H206" s="134">
        <v>2348.04</v>
      </c>
      <c r="I206" s="135"/>
      <c r="J206" s="136">
        <f>ROUND(I206*H206,2)</f>
        <v>0</v>
      </c>
      <c r="K206" s="132" t="s">
        <v>1663</v>
      </c>
      <c r="L206" s="32"/>
      <c r="M206" s="137" t="s">
        <v>1</v>
      </c>
      <c r="N206" s="138" t="s">
        <v>45</v>
      </c>
      <c r="P206" s="139">
        <f>O206*H206</f>
        <v>0</v>
      </c>
      <c r="Q206" s="139">
        <v>0</v>
      </c>
      <c r="R206" s="139">
        <f>Q206*H206</f>
        <v>0</v>
      </c>
      <c r="S206" s="139">
        <v>0</v>
      </c>
      <c r="T206" s="140">
        <f>S206*H206</f>
        <v>0</v>
      </c>
      <c r="AR206" s="141" t="s">
        <v>264</v>
      </c>
      <c r="AT206" s="141" t="s">
        <v>249</v>
      </c>
      <c r="AU206" s="141" t="s">
        <v>89</v>
      </c>
      <c r="AY206" s="17" t="s">
        <v>248</v>
      </c>
      <c r="BE206" s="142">
        <f>IF(N206="základní",J206,0)</f>
        <v>0</v>
      </c>
      <c r="BF206" s="142">
        <f>IF(N206="snížená",J206,0)</f>
        <v>0</v>
      </c>
      <c r="BG206" s="142">
        <f>IF(N206="zákl. přenesená",J206,0)</f>
        <v>0</v>
      </c>
      <c r="BH206" s="142">
        <f>IF(N206="sníž. přenesená",J206,0)</f>
        <v>0</v>
      </c>
      <c r="BI206" s="142">
        <f>IF(N206="nulová",J206,0)</f>
        <v>0</v>
      </c>
      <c r="BJ206" s="17" t="s">
        <v>87</v>
      </c>
      <c r="BK206" s="142">
        <f>ROUND(I206*H206,2)</f>
        <v>0</v>
      </c>
      <c r="BL206" s="17" t="s">
        <v>264</v>
      </c>
      <c r="BM206" s="141" t="s">
        <v>3697</v>
      </c>
    </row>
    <row r="207" spans="2:65" s="12" customFormat="1">
      <c r="B207" s="161"/>
      <c r="D207" s="143" t="s">
        <v>1665</v>
      </c>
      <c r="E207" s="162" t="s">
        <v>1</v>
      </c>
      <c r="F207" s="163" t="s">
        <v>3698</v>
      </c>
      <c r="H207" s="162" t="s">
        <v>1</v>
      </c>
      <c r="I207" s="164"/>
      <c r="L207" s="161"/>
      <c r="M207" s="165"/>
      <c r="T207" s="166"/>
      <c r="AT207" s="162" t="s">
        <v>1665</v>
      </c>
      <c r="AU207" s="162" t="s">
        <v>89</v>
      </c>
      <c r="AV207" s="12" t="s">
        <v>87</v>
      </c>
      <c r="AW207" s="12" t="s">
        <v>36</v>
      </c>
      <c r="AX207" s="12" t="s">
        <v>80</v>
      </c>
      <c r="AY207" s="162" t="s">
        <v>248</v>
      </c>
    </row>
    <row r="208" spans="2:65" s="12" customFormat="1">
      <c r="B208" s="161"/>
      <c r="D208" s="143" t="s">
        <v>1665</v>
      </c>
      <c r="E208" s="162" t="s">
        <v>1</v>
      </c>
      <c r="F208" s="163" t="s">
        <v>3699</v>
      </c>
      <c r="H208" s="162" t="s">
        <v>1</v>
      </c>
      <c r="I208" s="164"/>
      <c r="L208" s="161"/>
      <c r="M208" s="165"/>
      <c r="T208" s="166"/>
      <c r="AT208" s="162" t="s">
        <v>1665</v>
      </c>
      <c r="AU208" s="162" t="s">
        <v>89</v>
      </c>
      <c r="AV208" s="12" t="s">
        <v>87</v>
      </c>
      <c r="AW208" s="12" t="s">
        <v>36</v>
      </c>
      <c r="AX208" s="12" t="s">
        <v>80</v>
      </c>
      <c r="AY208" s="162" t="s">
        <v>248</v>
      </c>
    </row>
    <row r="209" spans="2:65" s="13" customFormat="1" ht="22.5">
      <c r="B209" s="167"/>
      <c r="D209" s="143" t="s">
        <v>1665</v>
      </c>
      <c r="E209" s="168" t="s">
        <v>1</v>
      </c>
      <c r="F209" s="169" t="s">
        <v>3700</v>
      </c>
      <c r="H209" s="170">
        <v>1204.8399999999999</v>
      </c>
      <c r="I209" s="171"/>
      <c r="L209" s="167"/>
      <c r="M209" s="172"/>
      <c r="T209" s="173"/>
      <c r="AT209" s="168" t="s">
        <v>1665</v>
      </c>
      <c r="AU209" s="168" t="s">
        <v>89</v>
      </c>
      <c r="AV209" s="13" t="s">
        <v>89</v>
      </c>
      <c r="AW209" s="13" t="s">
        <v>36</v>
      </c>
      <c r="AX209" s="13" t="s">
        <v>80</v>
      </c>
      <c r="AY209" s="168" t="s">
        <v>248</v>
      </c>
    </row>
    <row r="210" spans="2:65" s="12" customFormat="1">
      <c r="B210" s="161"/>
      <c r="D210" s="143" t="s">
        <v>1665</v>
      </c>
      <c r="E210" s="162" t="s">
        <v>1</v>
      </c>
      <c r="F210" s="163" t="s">
        <v>2383</v>
      </c>
      <c r="H210" s="162" t="s">
        <v>1</v>
      </c>
      <c r="I210" s="164"/>
      <c r="L210" s="161"/>
      <c r="M210" s="165"/>
      <c r="T210" s="166"/>
      <c r="AT210" s="162" t="s">
        <v>1665</v>
      </c>
      <c r="AU210" s="162" t="s">
        <v>89</v>
      </c>
      <c r="AV210" s="12" t="s">
        <v>87</v>
      </c>
      <c r="AW210" s="12" t="s">
        <v>36</v>
      </c>
      <c r="AX210" s="12" t="s">
        <v>80</v>
      </c>
      <c r="AY210" s="162" t="s">
        <v>248</v>
      </c>
    </row>
    <row r="211" spans="2:65" s="13" customFormat="1">
      <c r="B211" s="167"/>
      <c r="D211" s="143" t="s">
        <v>1665</v>
      </c>
      <c r="E211" s="168" t="s">
        <v>1</v>
      </c>
      <c r="F211" s="169" t="s">
        <v>3690</v>
      </c>
      <c r="H211" s="170">
        <v>260</v>
      </c>
      <c r="I211" s="171"/>
      <c r="L211" s="167"/>
      <c r="M211" s="172"/>
      <c r="T211" s="173"/>
      <c r="AT211" s="168" t="s">
        <v>1665</v>
      </c>
      <c r="AU211" s="168" t="s">
        <v>89</v>
      </c>
      <c r="AV211" s="13" t="s">
        <v>89</v>
      </c>
      <c r="AW211" s="13" t="s">
        <v>36</v>
      </c>
      <c r="AX211" s="13" t="s">
        <v>80</v>
      </c>
      <c r="AY211" s="168" t="s">
        <v>248</v>
      </c>
    </row>
    <row r="212" spans="2:65" s="13" customFormat="1">
      <c r="B212" s="167"/>
      <c r="D212" s="143" t="s">
        <v>1665</v>
      </c>
      <c r="E212" s="168" t="s">
        <v>1</v>
      </c>
      <c r="F212" s="169" t="s">
        <v>3691</v>
      </c>
      <c r="H212" s="170">
        <v>174.8</v>
      </c>
      <c r="I212" s="171"/>
      <c r="L212" s="167"/>
      <c r="M212" s="172"/>
      <c r="T212" s="173"/>
      <c r="AT212" s="168" t="s">
        <v>1665</v>
      </c>
      <c r="AU212" s="168" t="s">
        <v>89</v>
      </c>
      <c r="AV212" s="13" t="s">
        <v>89</v>
      </c>
      <c r="AW212" s="13" t="s">
        <v>36</v>
      </c>
      <c r="AX212" s="13" t="s">
        <v>80</v>
      </c>
      <c r="AY212" s="168" t="s">
        <v>248</v>
      </c>
    </row>
    <row r="213" spans="2:65" s="13" customFormat="1">
      <c r="B213" s="167"/>
      <c r="D213" s="143" t="s">
        <v>1665</v>
      </c>
      <c r="E213" s="168" t="s">
        <v>1</v>
      </c>
      <c r="F213" s="169" t="s">
        <v>3692</v>
      </c>
      <c r="H213" s="170">
        <v>204.4</v>
      </c>
      <c r="I213" s="171"/>
      <c r="L213" s="167"/>
      <c r="M213" s="172"/>
      <c r="T213" s="173"/>
      <c r="AT213" s="168" t="s">
        <v>1665</v>
      </c>
      <c r="AU213" s="168" t="s">
        <v>89</v>
      </c>
      <c r="AV213" s="13" t="s">
        <v>89</v>
      </c>
      <c r="AW213" s="13" t="s">
        <v>36</v>
      </c>
      <c r="AX213" s="13" t="s">
        <v>80</v>
      </c>
      <c r="AY213" s="168" t="s">
        <v>248</v>
      </c>
    </row>
    <row r="214" spans="2:65" s="13" customFormat="1">
      <c r="B214" s="167"/>
      <c r="D214" s="143" t="s">
        <v>1665</v>
      </c>
      <c r="E214" s="168" t="s">
        <v>1</v>
      </c>
      <c r="F214" s="169" t="s">
        <v>3693</v>
      </c>
      <c r="H214" s="170">
        <v>348</v>
      </c>
      <c r="I214" s="171"/>
      <c r="L214" s="167"/>
      <c r="M214" s="172"/>
      <c r="T214" s="173"/>
      <c r="AT214" s="168" t="s">
        <v>1665</v>
      </c>
      <c r="AU214" s="168" t="s">
        <v>89</v>
      </c>
      <c r="AV214" s="13" t="s">
        <v>89</v>
      </c>
      <c r="AW214" s="13" t="s">
        <v>36</v>
      </c>
      <c r="AX214" s="13" t="s">
        <v>80</v>
      </c>
      <c r="AY214" s="168" t="s">
        <v>248</v>
      </c>
    </row>
    <row r="215" spans="2:65" s="13" customFormat="1">
      <c r="B215" s="167"/>
      <c r="D215" s="143" t="s">
        <v>1665</v>
      </c>
      <c r="E215" s="168" t="s">
        <v>1</v>
      </c>
      <c r="F215" s="169" t="s">
        <v>3694</v>
      </c>
      <c r="H215" s="170">
        <v>156</v>
      </c>
      <c r="I215" s="171"/>
      <c r="L215" s="167"/>
      <c r="M215" s="172"/>
      <c r="T215" s="173"/>
      <c r="AT215" s="168" t="s">
        <v>1665</v>
      </c>
      <c r="AU215" s="168" t="s">
        <v>89</v>
      </c>
      <c r="AV215" s="13" t="s">
        <v>89</v>
      </c>
      <c r="AW215" s="13" t="s">
        <v>36</v>
      </c>
      <c r="AX215" s="13" t="s">
        <v>80</v>
      </c>
      <c r="AY215" s="168" t="s">
        <v>248</v>
      </c>
    </row>
    <row r="216" spans="2:65" s="14" customFormat="1">
      <c r="B216" s="174"/>
      <c r="D216" s="143" t="s">
        <v>1665</v>
      </c>
      <c r="E216" s="175" t="s">
        <v>1</v>
      </c>
      <c r="F216" s="176" t="s">
        <v>1668</v>
      </c>
      <c r="H216" s="177">
        <v>2348.04</v>
      </c>
      <c r="I216" s="178"/>
      <c r="L216" s="174"/>
      <c r="M216" s="179"/>
      <c r="T216" s="180"/>
      <c r="AT216" s="175" t="s">
        <v>1665</v>
      </c>
      <c r="AU216" s="175" t="s">
        <v>89</v>
      </c>
      <c r="AV216" s="14" t="s">
        <v>264</v>
      </c>
      <c r="AW216" s="14" t="s">
        <v>36</v>
      </c>
      <c r="AX216" s="14" t="s">
        <v>87</v>
      </c>
      <c r="AY216" s="175" t="s">
        <v>248</v>
      </c>
    </row>
    <row r="217" spans="2:65" s="1" customFormat="1" ht="33" customHeight="1">
      <c r="B217" s="32"/>
      <c r="C217" s="130" t="s">
        <v>390</v>
      </c>
      <c r="D217" s="130" t="s">
        <v>249</v>
      </c>
      <c r="E217" s="131" t="s">
        <v>3200</v>
      </c>
      <c r="F217" s="132" t="s">
        <v>3201</v>
      </c>
      <c r="G217" s="133" t="s">
        <v>1662</v>
      </c>
      <c r="H217" s="134">
        <v>1143.2</v>
      </c>
      <c r="I217" s="135"/>
      <c r="J217" s="136">
        <f>ROUND(I217*H217,2)</f>
        <v>0</v>
      </c>
      <c r="K217" s="132" t="s">
        <v>1</v>
      </c>
      <c r="L217" s="32"/>
      <c r="M217" s="137" t="s">
        <v>1</v>
      </c>
      <c r="N217" s="138" t="s">
        <v>45</v>
      </c>
      <c r="P217" s="139">
        <f>O217*H217</f>
        <v>0</v>
      </c>
      <c r="Q217" s="139">
        <v>1.5299999999999999E-3</v>
      </c>
      <c r="R217" s="139">
        <f>Q217*H217</f>
        <v>1.749096</v>
      </c>
      <c r="S217" s="139">
        <v>0</v>
      </c>
      <c r="T217" s="140">
        <f>S217*H217</f>
        <v>0</v>
      </c>
      <c r="AR217" s="141" t="s">
        <v>264</v>
      </c>
      <c r="AT217" s="141" t="s">
        <v>249</v>
      </c>
      <c r="AU217" s="141" t="s">
        <v>89</v>
      </c>
      <c r="AY217" s="17" t="s">
        <v>248</v>
      </c>
      <c r="BE217" s="142">
        <f>IF(N217="základní",J217,0)</f>
        <v>0</v>
      </c>
      <c r="BF217" s="142">
        <f>IF(N217="snížená",J217,0)</f>
        <v>0</v>
      </c>
      <c r="BG217" s="142">
        <f>IF(N217="zákl. přenesená",J217,0)</f>
        <v>0</v>
      </c>
      <c r="BH217" s="142">
        <f>IF(N217="sníž. přenesená",J217,0)</f>
        <v>0</v>
      </c>
      <c r="BI217" s="142">
        <f>IF(N217="nulová",J217,0)</f>
        <v>0</v>
      </c>
      <c r="BJ217" s="17" t="s">
        <v>87</v>
      </c>
      <c r="BK217" s="142">
        <f>ROUND(I217*H217,2)</f>
        <v>0</v>
      </c>
      <c r="BL217" s="17" t="s">
        <v>264</v>
      </c>
      <c r="BM217" s="141" t="s">
        <v>3701</v>
      </c>
    </row>
    <row r="218" spans="2:65" s="1" customFormat="1" ht="19.5">
      <c r="B218" s="32"/>
      <c r="D218" s="143" t="s">
        <v>255</v>
      </c>
      <c r="F218" s="144" t="s">
        <v>3184</v>
      </c>
      <c r="I218" s="145"/>
      <c r="L218" s="32"/>
      <c r="M218" s="146"/>
      <c r="T218" s="56"/>
      <c r="AT218" s="17" t="s">
        <v>255</v>
      </c>
      <c r="AU218" s="17" t="s">
        <v>89</v>
      </c>
    </row>
    <row r="219" spans="2:65" s="12" customFormat="1">
      <c r="B219" s="161"/>
      <c r="D219" s="143" t="s">
        <v>1665</v>
      </c>
      <c r="E219" s="162" t="s">
        <v>1</v>
      </c>
      <c r="F219" s="163" t="s">
        <v>3686</v>
      </c>
      <c r="H219" s="162" t="s">
        <v>1</v>
      </c>
      <c r="I219" s="164"/>
      <c r="L219" s="161"/>
      <c r="M219" s="165"/>
      <c r="T219" s="166"/>
      <c r="AT219" s="162" t="s">
        <v>1665</v>
      </c>
      <c r="AU219" s="162" t="s">
        <v>89</v>
      </c>
      <c r="AV219" s="12" t="s">
        <v>87</v>
      </c>
      <c r="AW219" s="12" t="s">
        <v>36</v>
      </c>
      <c r="AX219" s="12" t="s">
        <v>80</v>
      </c>
      <c r="AY219" s="162" t="s">
        <v>248</v>
      </c>
    </row>
    <row r="220" spans="2:65" s="13" customFormat="1" ht="22.5">
      <c r="B220" s="167"/>
      <c r="D220" s="143" t="s">
        <v>1665</v>
      </c>
      <c r="E220" s="168" t="s">
        <v>1</v>
      </c>
      <c r="F220" s="169" t="s">
        <v>3702</v>
      </c>
      <c r="H220" s="170">
        <v>1143.2</v>
      </c>
      <c r="I220" s="171"/>
      <c r="L220" s="167"/>
      <c r="M220" s="172"/>
      <c r="T220" s="173"/>
      <c r="AT220" s="168" t="s">
        <v>1665</v>
      </c>
      <c r="AU220" s="168" t="s">
        <v>89</v>
      </c>
      <c r="AV220" s="13" t="s">
        <v>89</v>
      </c>
      <c r="AW220" s="13" t="s">
        <v>36</v>
      </c>
      <c r="AX220" s="13" t="s">
        <v>87</v>
      </c>
      <c r="AY220" s="168" t="s">
        <v>248</v>
      </c>
    </row>
    <row r="221" spans="2:65" s="1" customFormat="1" ht="16.5" customHeight="1">
      <c r="B221" s="32"/>
      <c r="C221" s="130" t="s">
        <v>394</v>
      </c>
      <c r="D221" s="130" t="s">
        <v>249</v>
      </c>
      <c r="E221" s="131" t="s">
        <v>3204</v>
      </c>
      <c r="F221" s="132" t="s">
        <v>3205</v>
      </c>
      <c r="G221" s="133" t="s">
        <v>1662</v>
      </c>
      <c r="H221" s="134">
        <v>342.96</v>
      </c>
      <c r="I221" s="135"/>
      <c r="J221" s="136">
        <f>ROUND(I221*H221,2)</f>
        <v>0</v>
      </c>
      <c r="K221" s="132" t="s">
        <v>1</v>
      </c>
      <c r="L221" s="32"/>
      <c r="M221" s="137" t="s">
        <v>1</v>
      </c>
      <c r="N221" s="138" t="s">
        <v>45</v>
      </c>
      <c r="P221" s="139">
        <f>O221*H221</f>
        <v>0</v>
      </c>
      <c r="Q221" s="139">
        <v>8.0000000000000007E-5</v>
      </c>
      <c r="R221" s="139">
        <f>Q221*H221</f>
        <v>2.7436800000000001E-2</v>
      </c>
      <c r="S221" s="139">
        <v>0</v>
      </c>
      <c r="T221" s="140">
        <f>S221*H221</f>
        <v>0</v>
      </c>
      <c r="AR221" s="141" t="s">
        <v>264</v>
      </c>
      <c r="AT221" s="141" t="s">
        <v>249</v>
      </c>
      <c r="AU221" s="141" t="s">
        <v>89</v>
      </c>
      <c r="AY221" s="17" t="s">
        <v>248</v>
      </c>
      <c r="BE221" s="142">
        <f>IF(N221="základní",J221,0)</f>
        <v>0</v>
      </c>
      <c r="BF221" s="142">
        <f>IF(N221="snížená",J221,0)</f>
        <v>0</v>
      </c>
      <c r="BG221" s="142">
        <f>IF(N221="zákl. přenesená",J221,0)</f>
        <v>0</v>
      </c>
      <c r="BH221" s="142">
        <f>IF(N221="sníž. přenesená",J221,0)</f>
        <v>0</v>
      </c>
      <c r="BI221" s="142">
        <f>IF(N221="nulová",J221,0)</f>
        <v>0</v>
      </c>
      <c r="BJ221" s="17" t="s">
        <v>87</v>
      </c>
      <c r="BK221" s="142">
        <f>ROUND(I221*H221,2)</f>
        <v>0</v>
      </c>
      <c r="BL221" s="17" t="s">
        <v>264</v>
      </c>
      <c r="BM221" s="141" t="s">
        <v>3703</v>
      </c>
    </row>
    <row r="222" spans="2:65" s="1" customFormat="1" ht="19.5">
      <c r="B222" s="32"/>
      <c r="D222" s="143" t="s">
        <v>255</v>
      </c>
      <c r="F222" s="144" t="s">
        <v>3184</v>
      </c>
      <c r="I222" s="145"/>
      <c r="L222" s="32"/>
      <c r="M222" s="146"/>
      <c r="T222" s="56"/>
      <c r="AT222" s="17" t="s">
        <v>255</v>
      </c>
      <c r="AU222" s="17" t="s">
        <v>89</v>
      </c>
    </row>
    <row r="223" spans="2:65" s="12" customFormat="1">
      <c r="B223" s="161"/>
      <c r="D223" s="143" t="s">
        <v>1665</v>
      </c>
      <c r="E223" s="162" t="s">
        <v>1</v>
      </c>
      <c r="F223" s="163" t="s">
        <v>3686</v>
      </c>
      <c r="H223" s="162" t="s">
        <v>1</v>
      </c>
      <c r="I223" s="164"/>
      <c r="L223" s="161"/>
      <c r="M223" s="165"/>
      <c r="T223" s="166"/>
      <c r="AT223" s="162" t="s">
        <v>1665</v>
      </c>
      <c r="AU223" s="162" t="s">
        <v>89</v>
      </c>
      <c r="AV223" s="12" t="s">
        <v>87</v>
      </c>
      <c r="AW223" s="12" t="s">
        <v>36</v>
      </c>
      <c r="AX223" s="12" t="s">
        <v>80</v>
      </c>
      <c r="AY223" s="162" t="s">
        <v>248</v>
      </c>
    </row>
    <row r="224" spans="2:65" s="13" customFormat="1">
      <c r="B224" s="167"/>
      <c r="D224" s="143" t="s">
        <v>1665</v>
      </c>
      <c r="E224" s="168" t="s">
        <v>1</v>
      </c>
      <c r="F224" s="169" t="s">
        <v>3704</v>
      </c>
      <c r="H224" s="170">
        <v>342.96</v>
      </c>
      <c r="I224" s="171"/>
      <c r="L224" s="167"/>
      <c r="M224" s="172"/>
      <c r="T224" s="173"/>
      <c r="AT224" s="168" t="s">
        <v>1665</v>
      </c>
      <c r="AU224" s="168" t="s">
        <v>89</v>
      </c>
      <c r="AV224" s="13" t="s">
        <v>89</v>
      </c>
      <c r="AW224" s="13" t="s">
        <v>36</v>
      </c>
      <c r="AX224" s="13" t="s">
        <v>87</v>
      </c>
      <c r="AY224" s="168" t="s">
        <v>248</v>
      </c>
    </row>
    <row r="225" spans="2:65" s="1" customFormat="1" ht="24.2" customHeight="1">
      <c r="B225" s="32"/>
      <c r="C225" s="130" t="s">
        <v>398</v>
      </c>
      <c r="D225" s="130" t="s">
        <v>249</v>
      </c>
      <c r="E225" s="131" t="s">
        <v>3208</v>
      </c>
      <c r="F225" s="132" t="s">
        <v>3209</v>
      </c>
      <c r="G225" s="133" t="s">
        <v>1662</v>
      </c>
      <c r="H225" s="134">
        <v>342.96</v>
      </c>
      <c r="I225" s="135"/>
      <c r="J225" s="136">
        <f>ROUND(I225*H225,2)</f>
        <v>0</v>
      </c>
      <c r="K225" s="132" t="s">
        <v>1</v>
      </c>
      <c r="L225" s="32"/>
      <c r="M225" s="137" t="s">
        <v>1</v>
      </c>
      <c r="N225" s="138" t="s">
        <v>45</v>
      </c>
      <c r="P225" s="139">
        <f>O225*H225</f>
        <v>0</v>
      </c>
      <c r="Q225" s="139">
        <v>0</v>
      </c>
      <c r="R225" s="139">
        <f>Q225*H225</f>
        <v>0</v>
      </c>
      <c r="S225" s="139">
        <v>0</v>
      </c>
      <c r="T225" s="140">
        <f>S225*H225</f>
        <v>0</v>
      </c>
      <c r="AR225" s="141" t="s">
        <v>264</v>
      </c>
      <c r="AT225" s="141" t="s">
        <v>249</v>
      </c>
      <c r="AU225" s="141" t="s">
        <v>89</v>
      </c>
      <c r="AY225" s="17" t="s">
        <v>248</v>
      </c>
      <c r="BE225" s="142">
        <f>IF(N225="základní",J225,0)</f>
        <v>0</v>
      </c>
      <c r="BF225" s="142">
        <f>IF(N225="snížená",J225,0)</f>
        <v>0</v>
      </c>
      <c r="BG225" s="142">
        <f>IF(N225="zákl. přenesená",J225,0)</f>
        <v>0</v>
      </c>
      <c r="BH225" s="142">
        <f>IF(N225="sníž. přenesená",J225,0)</f>
        <v>0</v>
      </c>
      <c r="BI225" s="142">
        <f>IF(N225="nulová",J225,0)</f>
        <v>0</v>
      </c>
      <c r="BJ225" s="17" t="s">
        <v>87</v>
      </c>
      <c r="BK225" s="142">
        <f>ROUND(I225*H225,2)</f>
        <v>0</v>
      </c>
      <c r="BL225" s="17" t="s">
        <v>264</v>
      </c>
      <c r="BM225" s="141" t="s">
        <v>3705</v>
      </c>
    </row>
    <row r="226" spans="2:65" s="1" customFormat="1" ht="19.5">
      <c r="B226" s="32"/>
      <c r="D226" s="143" t="s">
        <v>255</v>
      </c>
      <c r="F226" s="144" t="s">
        <v>3184</v>
      </c>
      <c r="I226" s="145"/>
      <c r="L226" s="32"/>
      <c r="M226" s="146"/>
      <c r="T226" s="56"/>
      <c r="AT226" s="17" t="s">
        <v>255</v>
      </c>
      <c r="AU226" s="17" t="s">
        <v>89</v>
      </c>
    </row>
    <row r="227" spans="2:65" s="12" customFormat="1">
      <c r="B227" s="161"/>
      <c r="D227" s="143" t="s">
        <v>1665</v>
      </c>
      <c r="E227" s="162" t="s">
        <v>1</v>
      </c>
      <c r="F227" s="163" t="s">
        <v>3686</v>
      </c>
      <c r="H227" s="162" t="s">
        <v>1</v>
      </c>
      <c r="I227" s="164"/>
      <c r="L227" s="161"/>
      <c r="M227" s="165"/>
      <c r="T227" s="166"/>
      <c r="AT227" s="162" t="s">
        <v>1665</v>
      </c>
      <c r="AU227" s="162" t="s">
        <v>89</v>
      </c>
      <c r="AV227" s="12" t="s">
        <v>87</v>
      </c>
      <c r="AW227" s="12" t="s">
        <v>36</v>
      </c>
      <c r="AX227" s="12" t="s">
        <v>80</v>
      </c>
      <c r="AY227" s="162" t="s">
        <v>248</v>
      </c>
    </row>
    <row r="228" spans="2:65" s="13" customFormat="1">
      <c r="B228" s="167"/>
      <c r="D228" s="143" t="s">
        <v>1665</v>
      </c>
      <c r="E228" s="168" t="s">
        <v>1</v>
      </c>
      <c r="F228" s="169" t="s">
        <v>3704</v>
      </c>
      <c r="H228" s="170">
        <v>342.96</v>
      </c>
      <c r="I228" s="171"/>
      <c r="L228" s="167"/>
      <c r="M228" s="172"/>
      <c r="T228" s="173"/>
      <c r="AT228" s="168" t="s">
        <v>1665</v>
      </c>
      <c r="AU228" s="168" t="s">
        <v>89</v>
      </c>
      <c r="AV228" s="13" t="s">
        <v>89</v>
      </c>
      <c r="AW228" s="13" t="s">
        <v>36</v>
      </c>
      <c r="AX228" s="13" t="s">
        <v>87</v>
      </c>
      <c r="AY228" s="168" t="s">
        <v>248</v>
      </c>
    </row>
    <row r="229" spans="2:65" s="1" customFormat="1" ht="24.2" customHeight="1">
      <c r="B229" s="32"/>
      <c r="C229" s="130" t="s">
        <v>402</v>
      </c>
      <c r="D229" s="130" t="s">
        <v>249</v>
      </c>
      <c r="E229" s="131" t="s">
        <v>3211</v>
      </c>
      <c r="F229" s="132" t="s">
        <v>3212</v>
      </c>
      <c r="G229" s="133" t="s">
        <v>1662</v>
      </c>
      <c r="H229" s="134">
        <v>342.96</v>
      </c>
      <c r="I229" s="135"/>
      <c r="J229" s="136">
        <f>ROUND(I229*H229,2)</f>
        <v>0</v>
      </c>
      <c r="K229" s="132" t="s">
        <v>1</v>
      </c>
      <c r="L229" s="32"/>
      <c r="M229" s="137" t="s">
        <v>1</v>
      </c>
      <c r="N229" s="138" t="s">
        <v>45</v>
      </c>
      <c r="P229" s="139">
        <f>O229*H229</f>
        <v>0</v>
      </c>
      <c r="Q229" s="139">
        <v>4.2000000000000002E-4</v>
      </c>
      <c r="R229" s="139">
        <f>Q229*H229</f>
        <v>0.14404320000000001</v>
      </c>
      <c r="S229" s="139">
        <v>0</v>
      </c>
      <c r="T229" s="140">
        <f>S229*H229</f>
        <v>0</v>
      </c>
      <c r="AR229" s="141" t="s">
        <v>264</v>
      </c>
      <c r="AT229" s="141" t="s">
        <v>249</v>
      </c>
      <c r="AU229" s="141" t="s">
        <v>89</v>
      </c>
      <c r="AY229" s="17" t="s">
        <v>248</v>
      </c>
      <c r="BE229" s="142">
        <f>IF(N229="základní",J229,0)</f>
        <v>0</v>
      </c>
      <c r="BF229" s="142">
        <f>IF(N229="snížená",J229,0)</f>
        <v>0</v>
      </c>
      <c r="BG229" s="142">
        <f>IF(N229="zákl. přenesená",J229,0)</f>
        <v>0</v>
      </c>
      <c r="BH229" s="142">
        <f>IF(N229="sníž. přenesená",J229,0)</f>
        <v>0</v>
      </c>
      <c r="BI229" s="142">
        <f>IF(N229="nulová",J229,0)</f>
        <v>0</v>
      </c>
      <c r="BJ229" s="17" t="s">
        <v>87</v>
      </c>
      <c r="BK229" s="142">
        <f>ROUND(I229*H229,2)</f>
        <v>0</v>
      </c>
      <c r="BL229" s="17" t="s">
        <v>264</v>
      </c>
      <c r="BM229" s="141" t="s">
        <v>3706</v>
      </c>
    </row>
    <row r="230" spans="2:65" s="1" customFormat="1" ht="19.5">
      <c r="B230" s="32"/>
      <c r="D230" s="143" t="s">
        <v>255</v>
      </c>
      <c r="F230" s="144" t="s">
        <v>3184</v>
      </c>
      <c r="I230" s="145"/>
      <c r="L230" s="32"/>
      <c r="M230" s="146"/>
      <c r="T230" s="56"/>
      <c r="AT230" s="17" t="s">
        <v>255</v>
      </c>
      <c r="AU230" s="17" t="s">
        <v>89</v>
      </c>
    </row>
    <row r="231" spans="2:65" s="12" customFormat="1">
      <c r="B231" s="161"/>
      <c r="D231" s="143" t="s">
        <v>1665</v>
      </c>
      <c r="E231" s="162" t="s">
        <v>1</v>
      </c>
      <c r="F231" s="163" t="s">
        <v>3686</v>
      </c>
      <c r="H231" s="162" t="s">
        <v>1</v>
      </c>
      <c r="I231" s="164"/>
      <c r="L231" s="161"/>
      <c r="M231" s="165"/>
      <c r="T231" s="166"/>
      <c r="AT231" s="162" t="s">
        <v>1665</v>
      </c>
      <c r="AU231" s="162" t="s">
        <v>89</v>
      </c>
      <c r="AV231" s="12" t="s">
        <v>87</v>
      </c>
      <c r="AW231" s="12" t="s">
        <v>36</v>
      </c>
      <c r="AX231" s="12" t="s">
        <v>80</v>
      </c>
      <c r="AY231" s="162" t="s">
        <v>248</v>
      </c>
    </row>
    <row r="232" spans="2:65" s="13" customFormat="1">
      <c r="B232" s="167"/>
      <c r="D232" s="143" t="s">
        <v>1665</v>
      </c>
      <c r="E232" s="168" t="s">
        <v>1</v>
      </c>
      <c r="F232" s="169" t="s">
        <v>3704</v>
      </c>
      <c r="H232" s="170">
        <v>342.96</v>
      </c>
      <c r="I232" s="171"/>
      <c r="L232" s="167"/>
      <c r="M232" s="172"/>
      <c r="T232" s="173"/>
      <c r="AT232" s="168" t="s">
        <v>1665</v>
      </c>
      <c r="AU232" s="168" t="s">
        <v>89</v>
      </c>
      <c r="AV232" s="13" t="s">
        <v>89</v>
      </c>
      <c r="AW232" s="13" t="s">
        <v>36</v>
      </c>
      <c r="AX232" s="13" t="s">
        <v>87</v>
      </c>
      <c r="AY232" s="168" t="s">
        <v>248</v>
      </c>
    </row>
    <row r="233" spans="2:65" s="1" customFormat="1" ht="24.2" customHeight="1">
      <c r="B233" s="32"/>
      <c r="C233" s="130" t="s">
        <v>406</v>
      </c>
      <c r="D233" s="130" t="s">
        <v>249</v>
      </c>
      <c r="E233" s="131" t="s">
        <v>3214</v>
      </c>
      <c r="F233" s="132" t="s">
        <v>3215</v>
      </c>
      <c r="G233" s="133" t="s">
        <v>1671</v>
      </c>
      <c r="H233" s="134">
        <v>13.695</v>
      </c>
      <c r="I233" s="135"/>
      <c r="J233" s="136">
        <f>ROUND(I233*H233,2)</f>
        <v>0</v>
      </c>
      <c r="K233" s="132" t="s">
        <v>1663</v>
      </c>
      <c r="L233" s="32"/>
      <c r="M233" s="137" t="s">
        <v>1</v>
      </c>
      <c r="N233" s="138" t="s">
        <v>45</v>
      </c>
      <c r="P233" s="139">
        <f>O233*H233</f>
        <v>0</v>
      </c>
      <c r="Q233" s="139">
        <v>1.6372100000000001</v>
      </c>
      <c r="R233" s="139">
        <f>Q233*H233</f>
        <v>22.421590950000002</v>
      </c>
      <c r="S233" s="139">
        <v>0</v>
      </c>
      <c r="T233" s="140">
        <f>S233*H233</f>
        <v>0</v>
      </c>
      <c r="AR233" s="141" t="s">
        <v>264</v>
      </c>
      <c r="AT233" s="141" t="s">
        <v>249</v>
      </c>
      <c r="AU233" s="141" t="s">
        <v>89</v>
      </c>
      <c r="AY233" s="17" t="s">
        <v>248</v>
      </c>
      <c r="BE233" s="142">
        <f>IF(N233="základní",J233,0)</f>
        <v>0</v>
      </c>
      <c r="BF233" s="142">
        <f>IF(N233="snížená",J233,0)</f>
        <v>0</v>
      </c>
      <c r="BG233" s="142">
        <f>IF(N233="zákl. přenesená",J233,0)</f>
        <v>0</v>
      </c>
      <c r="BH233" s="142">
        <f>IF(N233="sníž. přenesená",J233,0)</f>
        <v>0</v>
      </c>
      <c r="BI233" s="142">
        <f>IF(N233="nulová",J233,0)</f>
        <v>0</v>
      </c>
      <c r="BJ233" s="17" t="s">
        <v>87</v>
      </c>
      <c r="BK233" s="142">
        <f>ROUND(I233*H233,2)</f>
        <v>0</v>
      </c>
      <c r="BL233" s="17" t="s">
        <v>264</v>
      </c>
      <c r="BM233" s="141" t="s">
        <v>3707</v>
      </c>
    </row>
    <row r="234" spans="2:65" s="1" customFormat="1" ht="19.5">
      <c r="B234" s="32"/>
      <c r="D234" s="143" t="s">
        <v>255</v>
      </c>
      <c r="F234" s="144" t="s">
        <v>3184</v>
      </c>
      <c r="I234" s="145"/>
      <c r="L234" s="32"/>
      <c r="M234" s="146"/>
      <c r="T234" s="56"/>
      <c r="AT234" s="17" t="s">
        <v>255</v>
      </c>
      <c r="AU234" s="17" t="s">
        <v>89</v>
      </c>
    </row>
    <row r="235" spans="2:65" s="12" customFormat="1">
      <c r="B235" s="161"/>
      <c r="D235" s="143" t="s">
        <v>1665</v>
      </c>
      <c r="E235" s="162" t="s">
        <v>1</v>
      </c>
      <c r="F235" s="163" t="s">
        <v>3686</v>
      </c>
      <c r="H235" s="162" t="s">
        <v>1</v>
      </c>
      <c r="I235" s="164"/>
      <c r="L235" s="161"/>
      <c r="M235" s="165"/>
      <c r="T235" s="166"/>
      <c r="AT235" s="162" t="s">
        <v>1665</v>
      </c>
      <c r="AU235" s="162" t="s">
        <v>89</v>
      </c>
      <c r="AV235" s="12" t="s">
        <v>87</v>
      </c>
      <c r="AW235" s="12" t="s">
        <v>36</v>
      </c>
      <c r="AX235" s="12" t="s">
        <v>80</v>
      </c>
      <c r="AY235" s="162" t="s">
        <v>248</v>
      </c>
    </row>
    <row r="236" spans="2:65" s="13" customFormat="1">
      <c r="B236" s="167"/>
      <c r="D236" s="143" t="s">
        <v>1665</v>
      </c>
      <c r="E236" s="168" t="s">
        <v>1</v>
      </c>
      <c r="F236" s="169" t="s">
        <v>3708</v>
      </c>
      <c r="H236" s="170">
        <v>13.695</v>
      </c>
      <c r="I236" s="171"/>
      <c r="L236" s="167"/>
      <c r="M236" s="172"/>
      <c r="T236" s="173"/>
      <c r="AT236" s="168" t="s">
        <v>1665</v>
      </c>
      <c r="AU236" s="168" t="s">
        <v>89</v>
      </c>
      <c r="AV236" s="13" t="s">
        <v>89</v>
      </c>
      <c r="AW236" s="13" t="s">
        <v>36</v>
      </c>
      <c r="AX236" s="13" t="s">
        <v>80</v>
      </c>
      <c r="AY236" s="168" t="s">
        <v>248</v>
      </c>
    </row>
    <row r="237" spans="2:65" s="14" customFormat="1">
      <c r="B237" s="174"/>
      <c r="D237" s="143" t="s">
        <v>1665</v>
      </c>
      <c r="E237" s="175" t="s">
        <v>1</v>
      </c>
      <c r="F237" s="176" t="s">
        <v>1668</v>
      </c>
      <c r="H237" s="177">
        <v>13.695</v>
      </c>
      <c r="I237" s="178"/>
      <c r="L237" s="174"/>
      <c r="M237" s="179"/>
      <c r="T237" s="180"/>
      <c r="AT237" s="175" t="s">
        <v>1665</v>
      </c>
      <c r="AU237" s="175" t="s">
        <v>89</v>
      </c>
      <c r="AV237" s="14" t="s">
        <v>264</v>
      </c>
      <c r="AW237" s="14" t="s">
        <v>36</v>
      </c>
      <c r="AX237" s="14" t="s">
        <v>87</v>
      </c>
      <c r="AY237" s="175" t="s">
        <v>248</v>
      </c>
    </row>
    <row r="238" spans="2:65" s="1" customFormat="1" ht="24.2" customHeight="1">
      <c r="B238" s="32"/>
      <c r="C238" s="130" t="s">
        <v>410</v>
      </c>
      <c r="D238" s="130" t="s">
        <v>249</v>
      </c>
      <c r="E238" s="131" t="s">
        <v>3218</v>
      </c>
      <c r="F238" s="132" t="s">
        <v>3219</v>
      </c>
      <c r="G238" s="133" t="s">
        <v>1662</v>
      </c>
      <c r="H238" s="134">
        <v>1143.2</v>
      </c>
      <c r="I238" s="135"/>
      <c r="J238" s="136">
        <f>ROUND(I238*H238,2)</f>
        <v>0</v>
      </c>
      <c r="K238" s="132" t="s">
        <v>1663</v>
      </c>
      <c r="L238" s="32"/>
      <c r="M238" s="137" t="s">
        <v>1</v>
      </c>
      <c r="N238" s="138" t="s">
        <v>45</v>
      </c>
      <c r="P238" s="139">
        <f>O238*H238</f>
        <v>0</v>
      </c>
      <c r="Q238" s="139">
        <v>1.5E-3</v>
      </c>
      <c r="R238" s="139">
        <f>Q238*H238</f>
        <v>1.7148000000000001</v>
      </c>
      <c r="S238" s="139">
        <v>0</v>
      </c>
      <c r="T238" s="140">
        <f>S238*H238</f>
        <v>0</v>
      </c>
      <c r="AR238" s="141" t="s">
        <v>264</v>
      </c>
      <c r="AT238" s="141" t="s">
        <v>249</v>
      </c>
      <c r="AU238" s="141" t="s">
        <v>89</v>
      </c>
      <c r="AY238" s="17" t="s">
        <v>248</v>
      </c>
      <c r="BE238" s="142">
        <f>IF(N238="základní",J238,0)</f>
        <v>0</v>
      </c>
      <c r="BF238" s="142">
        <f>IF(N238="snížená",J238,0)</f>
        <v>0</v>
      </c>
      <c r="BG238" s="142">
        <f>IF(N238="zákl. přenesená",J238,0)</f>
        <v>0</v>
      </c>
      <c r="BH238" s="142">
        <f>IF(N238="sníž. přenesená",J238,0)</f>
        <v>0</v>
      </c>
      <c r="BI238" s="142">
        <f>IF(N238="nulová",J238,0)</f>
        <v>0</v>
      </c>
      <c r="BJ238" s="17" t="s">
        <v>87</v>
      </c>
      <c r="BK238" s="142">
        <f>ROUND(I238*H238,2)</f>
        <v>0</v>
      </c>
      <c r="BL238" s="17" t="s">
        <v>264</v>
      </c>
      <c r="BM238" s="141" t="s">
        <v>3709</v>
      </c>
    </row>
    <row r="239" spans="2:65" s="1" customFormat="1" ht="19.5">
      <c r="B239" s="32"/>
      <c r="D239" s="143" t="s">
        <v>255</v>
      </c>
      <c r="F239" s="144" t="s">
        <v>3184</v>
      </c>
      <c r="I239" s="145"/>
      <c r="L239" s="32"/>
      <c r="M239" s="146"/>
      <c r="T239" s="56"/>
      <c r="AT239" s="17" t="s">
        <v>255</v>
      </c>
      <c r="AU239" s="17" t="s">
        <v>89</v>
      </c>
    </row>
    <row r="240" spans="2:65" s="12" customFormat="1">
      <c r="B240" s="161"/>
      <c r="D240" s="143" t="s">
        <v>1665</v>
      </c>
      <c r="E240" s="162" t="s">
        <v>1</v>
      </c>
      <c r="F240" s="163" t="s">
        <v>3686</v>
      </c>
      <c r="H240" s="162" t="s">
        <v>1</v>
      </c>
      <c r="I240" s="164"/>
      <c r="L240" s="161"/>
      <c r="M240" s="165"/>
      <c r="T240" s="166"/>
      <c r="AT240" s="162" t="s">
        <v>1665</v>
      </c>
      <c r="AU240" s="162" t="s">
        <v>89</v>
      </c>
      <c r="AV240" s="12" t="s">
        <v>87</v>
      </c>
      <c r="AW240" s="12" t="s">
        <v>36</v>
      </c>
      <c r="AX240" s="12" t="s">
        <v>80</v>
      </c>
      <c r="AY240" s="162" t="s">
        <v>248</v>
      </c>
    </row>
    <row r="241" spans="2:65" s="13" customFormat="1">
      <c r="B241" s="167"/>
      <c r="D241" s="143" t="s">
        <v>1665</v>
      </c>
      <c r="E241" s="168" t="s">
        <v>1</v>
      </c>
      <c r="F241" s="169" t="s">
        <v>3710</v>
      </c>
      <c r="H241" s="170">
        <v>1143.2</v>
      </c>
      <c r="I241" s="171"/>
      <c r="L241" s="167"/>
      <c r="M241" s="172"/>
      <c r="T241" s="173"/>
      <c r="AT241" s="168" t="s">
        <v>1665</v>
      </c>
      <c r="AU241" s="168" t="s">
        <v>89</v>
      </c>
      <c r="AV241" s="13" t="s">
        <v>89</v>
      </c>
      <c r="AW241" s="13" t="s">
        <v>36</v>
      </c>
      <c r="AX241" s="13" t="s">
        <v>87</v>
      </c>
      <c r="AY241" s="168" t="s">
        <v>248</v>
      </c>
    </row>
    <row r="242" spans="2:65" s="1" customFormat="1" ht="24.2" customHeight="1">
      <c r="B242" s="32"/>
      <c r="C242" s="130" t="s">
        <v>414</v>
      </c>
      <c r="D242" s="130" t="s">
        <v>249</v>
      </c>
      <c r="E242" s="131" t="s">
        <v>3222</v>
      </c>
      <c r="F242" s="132" t="s">
        <v>3223</v>
      </c>
      <c r="G242" s="133" t="s">
        <v>1662</v>
      </c>
      <c r="H242" s="134">
        <v>457.28</v>
      </c>
      <c r="I242" s="135"/>
      <c r="J242" s="136">
        <f>ROUND(I242*H242,2)</f>
        <v>0</v>
      </c>
      <c r="K242" s="132" t="s">
        <v>1663</v>
      </c>
      <c r="L242" s="32"/>
      <c r="M242" s="137" t="s">
        <v>1</v>
      </c>
      <c r="N242" s="138" t="s">
        <v>45</v>
      </c>
      <c r="P242" s="139">
        <f>O242*H242</f>
        <v>0</v>
      </c>
      <c r="Q242" s="139">
        <v>8.4470000000000003E-2</v>
      </c>
      <c r="R242" s="139">
        <f>Q242*H242</f>
        <v>38.6264416</v>
      </c>
      <c r="S242" s="139">
        <v>0</v>
      </c>
      <c r="T242" s="140">
        <f>S242*H242</f>
        <v>0</v>
      </c>
      <c r="AR242" s="141" t="s">
        <v>264</v>
      </c>
      <c r="AT242" s="141" t="s">
        <v>249</v>
      </c>
      <c r="AU242" s="141" t="s">
        <v>89</v>
      </c>
      <c r="AY242" s="17" t="s">
        <v>248</v>
      </c>
      <c r="BE242" s="142">
        <f>IF(N242="základní",J242,0)</f>
        <v>0</v>
      </c>
      <c r="BF242" s="142">
        <f>IF(N242="snížená",J242,0)</f>
        <v>0</v>
      </c>
      <c r="BG242" s="142">
        <f>IF(N242="zákl. přenesená",J242,0)</f>
        <v>0</v>
      </c>
      <c r="BH242" s="142">
        <f>IF(N242="sníž. přenesená",J242,0)</f>
        <v>0</v>
      </c>
      <c r="BI242" s="142">
        <f>IF(N242="nulová",J242,0)</f>
        <v>0</v>
      </c>
      <c r="BJ242" s="17" t="s">
        <v>87</v>
      </c>
      <c r="BK242" s="142">
        <f>ROUND(I242*H242,2)</f>
        <v>0</v>
      </c>
      <c r="BL242" s="17" t="s">
        <v>264</v>
      </c>
      <c r="BM242" s="141" t="s">
        <v>3711</v>
      </c>
    </row>
    <row r="243" spans="2:65" s="1" customFormat="1" ht="19.5">
      <c r="B243" s="32"/>
      <c r="D243" s="143" t="s">
        <v>255</v>
      </c>
      <c r="F243" s="144" t="s">
        <v>3184</v>
      </c>
      <c r="I243" s="145"/>
      <c r="L243" s="32"/>
      <c r="M243" s="146"/>
      <c r="T243" s="56"/>
      <c r="AT243" s="17" t="s">
        <v>255</v>
      </c>
      <c r="AU243" s="17" t="s">
        <v>89</v>
      </c>
    </row>
    <row r="244" spans="2:65" s="12" customFormat="1">
      <c r="B244" s="161"/>
      <c r="D244" s="143" t="s">
        <v>1665</v>
      </c>
      <c r="E244" s="162" t="s">
        <v>1</v>
      </c>
      <c r="F244" s="207" t="s">
        <v>3686</v>
      </c>
      <c r="H244" s="162" t="s">
        <v>1</v>
      </c>
      <c r="I244" s="164"/>
      <c r="L244" s="161"/>
      <c r="M244" s="165"/>
      <c r="T244" s="166"/>
      <c r="AT244" s="162" t="s">
        <v>1665</v>
      </c>
      <c r="AU244" s="162" t="s">
        <v>89</v>
      </c>
      <c r="AV244" s="12" t="s">
        <v>87</v>
      </c>
      <c r="AW244" s="12" t="s">
        <v>36</v>
      </c>
      <c r="AX244" s="12" t="s">
        <v>80</v>
      </c>
      <c r="AY244" s="162" t="s">
        <v>248</v>
      </c>
    </row>
    <row r="245" spans="2:65" s="13" customFormat="1">
      <c r="B245" s="167"/>
      <c r="D245" s="143" t="s">
        <v>1665</v>
      </c>
      <c r="E245" s="168" t="s">
        <v>1</v>
      </c>
      <c r="F245" s="169" t="s">
        <v>3712</v>
      </c>
      <c r="H245" s="170">
        <v>457.28</v>
      </c>
      <c r="I245" s="171"/>
      <c r="L245" s="167"/>
      <c r="M245" s="172"/>
      <c r="T245" s="173"/>
      <c r="AT245" s="168" t="s">
        <v>1665</v>
      </c>
      <c r="AU245" s="168" t="s">
        <v>89</v>
      </c>
      <c r="AV245" s="13" t="s">
        <v>89</v>
      </c>
      <c r="AW245" s="13" t="s">
        <v>36</v>
      </c>
      <c r="AX245" s="13" t="s">
        <v>87</v>
      </c>
      <c r="AY245" s="168" t="s">
        <v>248</v>
      </c>
    </row>
    <row r="246" spans="2:65" s="1" customFormat="1" ht="24.2" customHeight="1">
      <c r="B246" s="32"/>
      <c r="C246" s="130" t="s">
        <v>419</v>
      </c>
      <c r="D246" s="130" t="s">
        <v>249</v>
      </c>
      <c r="E246" s="131" t="s">
        <v>3226</v>
      </c>
      <c r="F246" s="132" t="s">
        <v>3227</v>
      </c>
      <c r="G246" s="133" t="s">
        <v>1662</v>
      </c>
      <c r="H246" s="134">
        <v>1143.2</v>
      </c>
      <c r="I246" s="135"/>
      <c r="J246" s="136">
        <f>ROUND(I246*H246,2)</f>
        <v>0</v>
      </c>
      <c r="K246" s="132" t="s">
        <v>1663</v>
      </c>
      <c r="L246" s="32"/>
      <c r="M246" s="137" t="s">
        <v>1</v>
      </c>
      <c r="N246" s="138" t="s">
        <v>45</v>
      </c>
      <c r="P246" s="139">
        <f>O246*H246</f>
        <v>0</v>
      </c>
      <c r="Q246" s="139">
        <v>2.1100000000000001E-2</v>
      </c>
      <c r="R246" s="139">
        <f>Q246*H246</f>
        <v>24.12152</v>
      </c>
      <c r="S246" s="139">
        <v>0</v>
      </c>
      <c r="T246" s="140">
        <f>S246*H246</f>
        <v>0</v>
      </c>
      <c r="AR246" s="141" t="s">
        <v>264</v>
      </c>
      <c r="AT246" s="141" t="s">
        <v>249</v>
      </c>
      <c r="AU246" s="141" t="s">
        <v>89</v>
      </c>
      <c r="AY246" s="17" t="s">
        <v>248</v>
      </c>
      <c r="BE246" s="142">
        <f>IF(N246="základní",J246,0)</f>
        <v>0</v>
      </c>
      <c r="BF246" s="142">
        <f>IF(N246="snížená",J246,0)</f>
        <v>0</v>
      </c>
      <c r="BG246" s="142">
        <f>IF(N246="zákl. přenesená",J246,0)</f>
        <v>0</v>
      </c>
      <c r="BH246" s="142">
        <f>IF(N246="sníž. přenesená",J246,0)</f>
        <v>0</v>
      </c>
      <c r="BI246" s="142">
        <f>IF(N246="nulová",J246,0)</f>
        <v>0</v>
      </c>
      <c r="BJ246" s="17" t="s">
        <v>87</v>
      </c>
      <c r="BK246" s="142">
        <f>ROUND(I246*H246,2)</f>
        <v>0</v>
      </c>
      <c r="BL246" s="17" t="s">
        <v>264</v>
      </c>
      <c r="BM246" s="141" t="s">
        <v>3713</v>
      </c>
    </row>
    <row r="247" spans="2:65" s="1" customFormat="1" ht="19.5">
      <c r="B247" s="32"/>
      <c r="D247" s="143" t="s">
        <v>255</v>
      </c>
      <c r="F247" s="144" t="s">
        <v>3184</v>
      </c>
      <c r="I247" s="145"/>
      <c r="L247" s="32"/>
      <c r="M247" s="146"/>
      <c r="T247" s="56"/>
      <c r="AT247" s="17" t="s">
        <v>255</v>
      </c>
      <c r="AU247" s="17" t="s">
        <v>89</v>
      </c>
    </row>
    <row r="248" spans="2:65" s="12" customFormat="1">
      <c r="B248" s="161"/>
      <c r="D248" s="143" t="s">
        <v>1665</v>
      </c>
      <c r="E248" s="162" t="s">
        <v>1</v>
      </c>
      <c r="F248" s="207" t="s">
        <v>3686</v>
      </c>
      <c r="H248" s="162" t="s">
        <v>1</v>
      </c>
      <c r="I248" s="164"/>
      <c r="L248" s="161"/>
      <c r="M248" s="165"/>
      <c r="T248" s="166"/>
      <c r="AT248" s="162" t="s">
        <v>1665</v>
      </c>
      <c r="AU248" s="162" t="s">
        <v>89</v>
      </c>
      <c r="AV248" s="12" t="s">
        <v>87</v>
      </c>
      <c r="AW248" s="12" t="s">
        <v>36</v>
      </c>
      <c r="AX248" s="12" t="s">
        <v>80</v>
      </c>
      <c r="AY248" s="162" t="s">
        <v>248</v>
      </c>
    </row>
    <row r="249" spans="2:65" s="13" customFormat="1">
      <c r="B249" s="167"/>
      <c r="D249" s="143" t="s">
        <v>1665</v>
      </c>
      <c r="E249" s="168" t="s">
        <v>1</v>
      </c>
      <c r="F249" s="169" t="s">
        <v>3714</v>
      </c>
      <c r="H249" s="170">
        <v>1143.2</v>
      </c>
      <c r="I249" s="171"/>
      <c r="L249" s="167"/>
      <c r="M249" s="172"/>
      <c r="T249" s="173"/>
      <c r="AT249" s="168" t="s">
        <v>1665</v>
      </c>
      <c r="AU249" s="168" t="s">
        <v>89</v>
      </c>
      <c r="AV249" s="13" t="s">
        <v>89</v>
      </c>
      <c r="AW249" s="13" t="s">
        <v>36</v>
      </c>
      <c r="AX249" s="13" t="s">
        <v>87</v>
      </c>
      <c r="AY249" s="168" t="s">
        <v>248</v>
      </c>
    </row>
    <row r="250" spans="2:65" s="10" customFormat="1" ht="22.9" customHeight="1">
      <c r="B250" s="120"/>
      <c r="D250" s="121" t="s">
        <v>79</v>
      </c>
      <c r="E250" s="155" t="s">
        <v>2060</v>
      </c>
      <c r="F250" s="155" t="s">
        <v>2061</v>
      </c>
      <c r="I250" s="123"/>
      <c r="J250" s="156">
        <f>BK250</f>
        <v>0</v>
      </c>
      <c r="L250" s="120"/>
      <c r="M250" s="125"/>
      <c r="P250" s="126">
        <f>SUM(P251:P261)</f>
        <v>0</v>
      </c>
      <c r="R250" s="126">
        <f>SUM(R251:R261)</f>
        <v>0</v>
      </c>
      <c r="T250" s="127">
        <f>SUM(T251:T261)</f>
        <v>0</v>
      </c>
      <c r="AR250" s="121" t="s">
        <v>87</v>
      </c>
      <c r="AT250" s="128" t="s">
        <v>79</v>
      </c>
      <c r="AU250" s="128" t="s">
        <v>87</v>
      </c>
      <c r="AY250" s="121" t="s">
        <v>248</v>
      </c>
      <c r="BK250" s="129">
        <f>SUM(BK251:BK261)</f>
        <v>0</v>
      </c>
    </row>
    <row r="251" spans="2:65" s="1" customFormat="1" ht="24.2" customHeight="1">
      <c r="B251" s="32"/>
      <c r="C251" s="130" t="s">
        <v>424</v>
      </c>
      <c r="D251" s="130" t="s">
        <v>249</v>
      </c>
      <c r="E251" s="131" t="s">
        <v>2062</v>
      </c>
      <c r="F251" s="132" t="s">
        <v>2063</v>
      </c>
      <c r="G251" s="133" t="s">
        <v>1263</v>
      </c>
      <c r="H251" s="134">
        <v>267.02699999999999</v>
      </c>
      <c r="I251" s="135"/>
      <c r="J251" s="136">
        <f>ROUND(I251*H251,2)</f>
        <v>0</v>
      </c>
      <c r="K251" s="132" t="s">
        <v>1663</v>
      </c>
      <c r="L251" s="32"/>
      <c r="M251" s="137" t="s">
        <v>1</v>
      </c>
      <c r="N251" s="138" t="s">
        <v>45</v>
      </c>
      <c r="P251" s="139">
        <f>O251*H251</f>
        <v>0</v>
      </c>
      <c r="Q251" s="139">
        <v>0</v>
      </c>
      <c r="R251" s="139">
        <f>Q251*H251</f>
        <v>0</v>
      </c>
      <c r="S251" s="139">
        <v>0</v>
      </c>
      <c r="T251" s="140">
        <f>S251*H251</f>
        <v>0</v>
      </c>
      <c r="AR251" s="141" t="s">
        <v>264</v>
      </c>
      <c r="AT251" s="141" t="s">
        <v>249</v>
      </c>
      <c r="AU251" s="141" t="s">
        <v>89</v>
      </c>
      <c r="AY251" s="17" t="s">
        <v>248</v>
      </c>
      <c r="BE251" s="142">
        <f>IF(N251="základní",J251,0)</f>
        <v>0</v>
      </c>
      <c r="BF251" s="142">
        <f>IF(N251="snížená",J251,0)</f>
        <v>0</v>
      </c>
      <c r="BG251" s="142">
        <f>IF(N251="zákl. přenesená",J251,0)</f>
        <v>0</v>
      </c>
      <c r="BH251" s="142">
        <f>IF(N251="sníž. přenesená",J251,0)</f>
        <v>0</v>
      </c>
      <c r="BI251" s="142">
        <f>IF(N251="nulová",J251,0)</f>
        <v>0</v>
      </c>
      <c r="BJ251" s="17" t="s">
        <v>87</v>
      </c>
      <c r="BK251" s="142">
        <f>ROUND(I251*H251,2)</f>
        <v>0</v>
      </c>
      <c r="BL251" s="17" t="s">
        <v>264</v>
      </c>
      <c r="BM251" s="141" t="s">
        <v>3715</v>
      </c>
    </row>
    <row r="252" spans="2:65" s="1" customFormat="1" ht="49.15" customHeight="1">
      <c r="B252" s="32"/>
      <c r="C252" s="130" t="s">
        <v>428</v>
      </c>
      <c r="D252" s="130" t="s">
        <v>249</v>
      </c>
      <c r="E252" s="131" t="s">
        <v>2083</v>
      </c>
      <c r="F252" s="132" t="s">
        <v>2084</v>
      </c>
      <c r="G252" s="133" t="s">
        <v>1263</v>
      </c>
      <c r="H252" s="134">
        <v>118.41200000000001</v>
      </c>
      <c r="I252" s="135"/>
      <c r="J252" s="136">
        <f>ROUND(I252*H252,2)</f>
        <v>0</v>
      </c>
      <c r="K252" s="132" t="s">
        <v>1</v>
      </c>
      <c r="L252" s="32"/>
      <c r="M252" s="137" t="s">
        <v>1</v>
      </c>
      <c r="N252" s="138" t="s">
        <v>45</v>
      </c>
      <c r="P252" s="139">
        <f>O252*H252</f>
        <v>0</v>
      </c>
      <c r="Q252" s="139">
        <v>0</v>
      </c>
      <c r="R252" s="139">
        <f>Q252*H252</f>
        <v>0</v>
      </c>
      <c r="S252" s="139">
        <v>0</v>
      </c>
      <c r="T252" s="140">
        <f>S252*H252</f>
        <v>0</v>
      </c>
      <c r="AR252" s="141" t="s">
        <v>264</v>
      </c>
      <c r="AT252" s="141" t="s">
        <v>249</v>
      </c>
      <c r="AU252" s="141" t="s">
        <v>89</v>
      </c>
      <c r="AY252" s="17" t="s">
        <v>248</v>
      </c>
      <c r="BE252" s="142">
        <f>IF(N252="základní",J252,0)</f>
        <v>0</v>
      </c>
      <c r="BF252" s="142">
        <f>IF(N252="snížená",J252,0)</f>
        <v>0</v>
      </c>
      <c r="BG252" s="142">
        <f>IF(N252="zákl. přenesená",J252,0)</f>
        <v>0</v>
      </c>
      <c r="BH252" s="142">
        <f>IF(N252="sníž. přenesená",J252,0)</f>
        <v>0</v>
      </c>
      <c r="BI252" s="142">
        <f>IF(N252="nulová",J252,0)</f>
        <v>0</v>
      </c>
      <c r="BJ252" s="17" t="s">
        <v>87</v>
      </c>
      <c r="BK252" s="142">
        <f>ROUND(I252*H252,2)</f>
        <v>0</v>
      </c>
      <c r="BL252" s="17" t="s">
        <v>264</v>
      </c>
      <c r="BM252" s="141" t="s">
        <v>3716</v>
      </c>
    </row>
    <row r="253" spans="2:65" s="1" customFormat="1" ht="39">
      <c r="B253" s="32"/>
      <c r="D253" s="143" t="s">
        <v>255</v>
      </c>
      <c r="F253" s="144" t="s">
        <v>1693</v>
      </c>
      <c r="I253" s="145"/>
      <c r="L253" s="32"/>
      <c r="M253" s="146"/>
      <c r="T253" s="56"/>
      <c r="AT253" s="17" t="s">
        <v>255</v>
      </c>
      <c r="AU253" s="17" t="s">
        <v>89</v>
      </c>
    </row>
    <row r="254" spans="2:65" s="12" customFormat="1">
      <c r="B254" s="161"/>
      <c r="D254" s="143" t="s">
        <v>1665</v>
      </c>
      <c r="E254" s="162" t="s">
        <v>1</v>
      </c>
      <c r="F254" s="163" t="s">
        <v>3717</v>
      </c>
      <c r="H254" s="162" t="s">
        <v>1</v>
      </c>
      <c r="I254" s="164"/>
      <c r="L254" s="161"/>
      <c r="M254" s="165"/>
      <c r="T254" s="166"/>
      <c r="AT254" s="162" t="s">
        <v>1665</v>
      </c>
      <c r="AU254" s="162" t="s">
        <v>89</v>
      </c>
      <c r="AV254" s="12" t="s">
        <v>87</v>
      </c>
      <c r="AW254" s="12" t="s">
        <v>36</v>
      </c>
      <c r="AX254" s="12" t="s">
        <v>80</v>
      </c>
      <c r="AY254" s="162" t="s">
        <v>248</v>
      </c>
    </row>
    <row r="255" spans="2:65" s="13" customFormat="1">
      <c r="B255" s="167"/>
      <c r="D255" s="143" t="s">
        <v>1665</v>
      </c>
      <c r="E255" s="168" t="s">
        <v>1</v>
      </c>
      <c r="F255" s="169" t="s">
        <v>3718</v>
      </c>
      <c r="H255" s="170">
        <v>0.252</v>
      </c>
      <c r="I255" s="171"/>
      <c r="L255" s="167"/>
      <c r="M255" s="172"/>
      <c r="T255" s="173"/>
      <c r="AT255" s="168" t="s">
        <v>1665</v>
      </c>
      <c r="AU255" s="168" t="s">
        <v>89</v>
      </c>
      <c r="AV255" s="13" t="s">
        <v>89</v>
      </c>
      <c r="AW255" s="13" t="s">
        <v>36</v>
      </c>
      <c r="AX255" s="13" t="s">
        <v>80</v>
      </c>
      <c r="AY255" s="168" t="s">
        <v>248</v>
      </c>
    </row>
    <row r="256" spans="2:65" s="13" customFormat="1">
      <c r="B256" s="167"/>
      <c r="D256" s="143" t="s">
        <v>1665</v>
      </c>
      <c r="E256" s="168" t="s">
        <v>1</v>
      </c>
      <c r="F256" s="169" t="s">
        <v>3719</v>
      </c>
      <c r="H256" s="170">
        <v>67.858999999999995</v>
      </c>
      <c r="I256" s="171"/>
      <c r="L256" s="167"/>
      <c r="M256" s="172"/>
      <c r="T256" s="173"/>
      <c r="AT256" s="168" t="s">
        <v>1665</v>
      </c>
      <c r="AU256" s="168" t="s">
        <v>89</v>
      </c>
      <c r="AV256" s="13" t="s">
        <v>89</v>
      </c>
      <c r="AW256" s="13" t="s">
        <v>36</v>
      </c>
      <c r="AX256" s="13" t="s">
        <v>80</v>
      </c>
      <c r="AY256" s="168" t="s">
        <v>248</v>
      </c>
    </row>
    <row r="257" spans="2:65" s="13" customFormat="1">
      <c r="B257" s="167"/>
      <c r="D257" s="143" t="s">
        <v>1665</v>
      </c>
      <c r="E257" s="168" t="s">
        <v>1</v>
      </c>
      <c r="F257" s="169" t="s">
        <v>3720</v>
      </c>
      <c r="H257" s="170">
        <v>50.301000000000002</v>
      </c>
      <c r="I257" s="171"/>
      <c r="L257" s="167"/>
      <c r="M257" s="172"/>
      <c r="T257" s="173"/>
      <c r="AT257" s="168" t="s">
        <v>1665</v>
      </c>
      <c r="AU257" s="168" t="s">
        <v>89</v>
      </c>
      <c r="AV257" s="13" t="s">
        <v>89</v>
      </c>
      <c r="AW257" s="13" t="s">
        <v>36</v>
      </c>
      <c r="AX257" s="13" t="s">
        <v>80</v>
      </c>
      <c r="AY257" s="168" t="s">
        <v>248</v>
      </c>
    </row>
    <row r="258" spans="2:65" s="14" customFormat="1">
      <c r="B258" s="174"/>
      <c r="D258" s="143" t="s">
        <v>1665</v>
      </c>
      <c r="E258" s="175" t="s">
        <v>1</v>
      </c>
      <c r="F258" s="176" t="s">
        <v>1668</v>
      </c>
      <c r="H258" s="177">
        <v>118.41199999999999</v>
      </c>
      <c r="I258" s="178"/>
      <c r="L258" s="174"/>
      <c r="M258" s="179"/>
      <c r="T258" s="180"/>
      <c r="AT258" s="175" t="s">
        <v>1665</v>
      </c>
      <c r="AU258" s="175" t="s">
        <v>89</v>
      </c>
      <c r="AV258" s="14" t="s">
        <v>264</v>
      </c>
      <c r="AW258" s="14" t="s">
        <v>36</v>
      </c>
      <c r="AX258" s="14" t="s">
        <v>87</v>
      </c>
      <c r="AY258" s="175" t="s">
        <v>248</v>
      </c>
    </row>
    <row r="259" spans="2:65" s="1" customFormat="1" ht="55.5" customHeight="1">
      <c r="B259" s="32"/>
      <c r="C259" s="130" t="s">
        <v>432</v>
      </c>
      <c r="D259" s="130" t="s">
        <v>249</v>
      </c>
      <c r="E259" s="131" t="s">
        <v>3253</v>
      </c>
      <c r="F259" s="132" t="s">
        <v>3254</v>
      </c>
      <c r="G259" s="133" t="s">
        <v>1263</v>
      </c>
      <c r="H259" s="134">
        <v>148.61600000000001</v>
      </c>
      <c r="I259" s="135"/>
      <c r="J259" s="136">
        <f>ROUND(I259*H259,2)</f>
        <v>0</v>
      </c>
      <c r="K259" s="132" t="s">
        <v>1</v>
      </c>
      <c r="L259" s="32"/>
      <c r="M259" s="137" t="s">
        <v>1</v>
      </c>
      <c r="N259" s="138" t="s">
        <v>45</v>
      </c>
      <c r="P259" s="139">
        <f>O259*H259</f>
        <v>0</v>
      </c>
      <c r="Q259" s="139">
        <v>0</v>
      </c>
      <c r="R259" s="139">
        <f>Q259*H259</f>
        <v>0</v>
      </c>
      <c r="S259" s="139">
        <v>0</v>
      </c>
      <c r="T259" s="140">
        <f>S259*H259</f>
        <v>0</v>
      </c>
      <c r="AR259" s="141" t="s">
        <v>264</v>
      </c>
      <c r="AT259" s="141" t="s">
        <v>249</v>
      </c>
      <c r="AU259" s="141" t="s">
        <v>89</v>
      </c>
      <c r="AY259" s="17" t="s">
        <v>248</v>
      </c>
      <c r="BE259" s="142">
        <f>IF(N259="základní",J259,0)</f>
        <v>0</v>
      </c>
      <c r="BF259" s="142">
        <f>IF(N259="snížená",J259,0)</f>
        <v>0</v>
      </c>
      <c r="BG259" s="142">
        <f>IF(N259="zákl. přenesená",J259,0)</f>
        <v>0</v>
      </c>
      <c r="BH259" s="142">
        <f>IF(N259="sníž. přenesená",J259,0)</f>
        <v>0</v>
      </c>
      <c r="BI259" s="142">
        <f>IF(N259="nulová",J259,0)</f>
        <v>0</v>
      </c>
      <c r="BJ259" s="17" t="s">
        <v>87</v>
      </c>
      <c r="BK259" s="142">
        <f>ROUND(I259*H259,2)</f>
        <v>0</v>
      </c>
      <c r="BL259" s="17" t="s">
        <v>264</v>
      </c>
      <c r="BM259" s="141" t="s">
        <v>3721</v>
      </c>
    </row>
    <row r="260" spans="2:65" s="1" customFormat="1" ht="39">
      <c r="B260" s="32"/>
      <c r="D260" s="143" t="s">
        <v>255</v>
      </c>
      <c r="F260" s="144" t="s">
        <v>1693</v>
      </c>
      <c r="I260" s="145"/>
      <c r="L260" s="32"/>
      <c r="M260" s="146"/>
      <c r="T260" s="56"/>
      <c r="AT260" s="17" t="s">
        <v>255</v>
      </c>
      <c r="AU260" s="17" t="s">
        <v>89</v>
      </c>
    </row>
    <row r="261" spans="2:65" s="13" customFormat="1">
      <c r="B261" s="167"/>
      <c r="D261" s="143" t="s">
        <v>1665</v>
      </c>
      <c r="E261" s="168" t="s">
        <v>1</v>
      </c>
      <c r="F261" s="169" t="s">
        <v>3722</v>
      </c>
      <c r="H261" s="170">
        <v>148.61600000000001</v>
      </c>
      <c r="I261" s="171"/>
      <c r="L261" s="167"/>
      <c r="M261" s="172"/>
      <c r="T261" s="173"/>
      <c r="AT261" s="168" t="s">
        <v>1665</v>
      </c>
      <c r="AU261" s="168" t="s">
        <v>89</v>
      </c>
      <c r="AV261" s="13" t="s">
        <v>89</v>
      </c>
      <c r="AW261" s="13" t="s">
        <v>36</v>
      </c>
      <c r="AX261" s="13" t="s">
        <v>87</v>
      </c>
      <c r="AY261" s="168" t="s">
        <v>248</v>
      </c>
    </row>
    <row r="262" spans="2:65" s="10" customFormat="1" ht="22.9" customHeight="1">
      <c r="B262" s="120"/>
      <c r="D262" s="121" t="s">
        <v>79</v>
      </c>
      <c r="E262" s="155" t="s">
        <v>3723</v>
      </c>
      <c r="F262" s="155" t="s">
        <v>2830</v>
      </c>
      <c r="I262" s="123"/>
      <c r="J262" s="156">
        <f>BK262</f>
        <v>0</v>
      </c>
      <c r="L262" s="120"/>
      <c r="M262" s="125"/>
      <c r="P262" s="126">
        <f>P263</f>
        <v>0</v>
      </c>
      <c r="R262" s="126">
        <f>R263</f>
        <v>0</v>
      </c>
      <c r="T262" s="127">
        <f>T263</f>
        <v>0</v>
      </c>
      <c r="AR262" s="121" t="s">
        <v>87</v>
      </c>
      <c r="AT262" s="128" t="s">
        <v>79</v>
      </c>
      <c r="AU262" s="128" t="s">
        <v>87</v>
      </c>
      <c r="AY262" s="121" t="s">
        <v>248</v>
      </c>
      <c r="BK262" s="129">
        <f>BK263</f>
        <v>0</v>
      </c>
    </row>
    <row r="263" spans="2:65" s="1" customFormat="1" ht="24.2" customHeight="1">
      <c r="B263" s="32"/>
      <c r="C263" s="130" t="s">
        <v>436</v>
      </c>
      <c r="D263" s="130" t="s">
        <v>249</v>
      </c>
      <c r="E263" s="131" t="s">
        <v>2057</v>
      </c>
      <c r="F263" s="132" t="s">
        <v>2058</v>
      </c>
      <c r="G263" s="133" t="s">
        <v>1263</v>
      </c>
      <c r="H263" s="134">
        <v>269.733</v>
      </c>
      <c r="I263" s="135"/>
      <c r="J263" s="136">
        <f>ROUND(I263*H263,2)</f>
        <v>0</v>
      </c>
      <c r="K263" s="132" t="s">
        <v>1663</v>
      </c>
      <c r="L263" s="32"/>
      <c r="M263" s="137" t="s">
        <v>1</v>
      </c>
      <c r="N263" s="138" t="s">
        <v>45</v>
      </c>
      <c r="P263" s="139">
        <f>O263*H263</f>
        <v>0</v>
      </c>
      <c r="Q263" s="139">
        <v>0</v>
      </c>
      <c r="R263" s="139">
        <f>Q263*H263</f>
        <v>0</v>
      </c>
      <c r="S263" s="139">
        <v>0</v>
      </c>
      <c r="T263" s="140">
        <f>S263*H263</f>
        <v>0</v>
      </c>
      <c r="AR263" s="141" t="s">
        <v>264</v>
      </c>
      <c r="AT263" s="141" t="s">
        <v>249</v>
      </c>
      <c r="AU263" s="141" t="s">
        <v>89</v>
      </c>
      <c r="AY263" s="17" t="s">
        <v>248</v>
      </c>
      <c r="BE263" s="142">
        <f>IF(N263="základní",J263,0)</f>
        <v>0</v>
      </c>
      <c r="BF263" s="142">
        <f>IF(N263="snížená",J263,0)</f>
        <v>0</v>
      </c>
      <c r="BG263" s="142">
        <f>IF(N263="zákl. přenesená",J263,0)</f>
        <v>0</v>
      </c>
      <c r="BH263" s="142">
        <f>IF(N263="sníž. přenesená",J263,0)</f>
        <v>0</v>
      </c>
      <c r="BI263" s="142">
        <f>IF(N263="nulová",J263,0)</f>
        <v>0</v>
      </c>
      <c r="BJ263" s="17" t="s">
        <v>87</v>
      </c>
      <c r="BK263" s="142">
        <f>ROUND(I263*H263,2)</f>
        <v>0</v>
      </c>
      <c r="BL263" s="17" t="s">
        <v>264</v>
      </c>
      <c r="BM263" s="141" t="s">
        <v>3724</v>
      </c>
    </row>
    <row r="264" spans="2:65" s="10" customFormat="1" ht="25.9" customHeight="1">
      <c r="B264" s="120"/>
      <c r="D264" s="121" t="s">
        <v>79</v>
      </c>
      <c r="E264" s="122" t="s">
        <v>2091</v>
      </c>
      <c r="F264" s="122" t="s">
        <v>2092</v>
      </c>
      <c r="I264" s="123"/>
      <c r="J264" s="124">
        <f>BK264</f>
        <v>0</v>
      </c>
      <c r="L264" s="120"/>
      <c r="M264" s="125"/>
      <c r="P264" s="126">
        <f>P265</f>
        <v>0</v>
      </c>
      <c r="R264" s="126">
        <f>R265</f>
        <v>0</v>
      </c>
      <c r="T264" s="127">
        <f>T265</f>
        <v>0</v>
      </c>
      <c r="AR264" s="121" t="s">
        <v>89</v>
      </c>
      <c r="AT264" s="128" t="s">
        <v>79</v>
      </c>
      <c r="AU264" s="128" t="s">
        <v>80</v>
      </c>
      <c r="AY264" s="121" t="s">
        <v>248</v>
      </c>
      <c r="BK264" s="129">
        <f>BK265</f>
        <v>0</v>
      </c>
    </row>
    <row r="265" spans="2:65" s="10" customFormat="1" ht="22.9" customHeight="1">
      <c r="B265" s="120"/>
      <c r="D265" s="121" t="s">
        <v>79</v>
      </c>
      <c r="E265" s="155" t="s">
        <v>2199</v>
      </c>
      <c r="F265" s="155" t="s">
        <v>2200</v>
      </c>
      <c r="I265" s="123"/>
      <c r="J265" s="156">
        <f>BK265</f>
        <v>0</v>
      </c>
      <c r="L265" s="120"/>
      <c r="M265" s="125"/>
      <c r="P265" s="126">
        <f>SUM(P266:P269)</f>
        <v>0</v>
      </c>
      <c r="R265" s="126">
        <f>SUM(R266:R269)</f>
        <v>0</v>
      </c>
      <c r="T265" s="127">
        <f>SUM(T266:T269)</f>
        <v>0</v>
      </c>
      <c r="AR265" s="121" t="s">
        <v>89</v>
      </c>
      <c r="AT265" s="128" t="s">
        <v>79</v>
      </c>
      <c r="AU265" s="128" t="s">
        <v>87</v>
      </c>
      <c r="AY265" s="121" t="s">
        <v>248</v>
      </c>
      <c r="BK265" s="129">
        <f>SUM(BK266:BK269)</f>
        <v>0</v>
      </c>
    </row>
    <row r="266" spans="2:65" s="1" customFormat="1" ht="24.2" customHeight="1">
      <c r="B266" s="32"/>
      <c r="C266" s="130" t="s">
        <v>440</v>
      </c>
      <c r="D266" s="130" t="s">
        <v>249</v>
      </c>
      <c r="E266" s="131" t="s">
        <v>3725</v>
      </c>
      <c r="F266" s="132" t="s">
        <v>3726</v>
      </c>
      <c r="G266" s="133" t="s">
        <v>528</v>
      </c>
      <c r="H266" s="134">
        <v>217.5</v>
      </c>
      <c r="I266" s="135"/>
      <c r="J266" s="136">
        <f>ROUND(I266*H266,2)</f>
        <v>0</v>
      </c>
      <c r="K266" s="132" t="s">
        <v>1</v>
      </c>
      <c r="L266" s="32"/>
      <c r="M266" s="137" t="s">
        <v>1</v>
      </c>
      <c r="N266" s="138" t="s">
        <v>45</v>
      </c>
      <c r="P266" s="139">
        <f>O266*H266</f>
        <v>0</v>
      </c>
      <c r="Q266" s="139">
        <v>0</v>
      </c>
      <c r="R266" s="139">
        <f>Q266*H266</f>
        <v>0</v>
      </c>
      <c r="S266" s="139">
        <v>0</v>
      </c>
      <c r="T266" s="140">
        <f>S266*H266</f>
        <v>0</v>
      </c>
      <c r="AR266" s="141" t="s">
        <v>359</v>
      </c>
      <c r="AT266" s="141" t="s">
        <v>249</v>
      </c>
      <c r="AU266" s="141" t="s">
        <v>89</v>
      </c>
      <c r="AY266" s="17" t="s">
        <v>248</v>
      </c>
      <c r="BE266" s="142">
        <f>IF(N266="základní",J266,0)</f>
        <v>0</v>
      </c>
      <c r="BF266" s="142">
        <f>IF(N266="snížená",J266,0)</f>
        <v>0</v>
      </c>
      <c r="BG266" s="142">
        <f>IF(N266="zákl. přenesená",J266,0)</f>
        <v>0</v>
      </c>
      <c r="BH266" s="142">
        <f>IF(N266="sníž. přenesená",J266,0)</f>
        <v>0</v>
      </c>
      <c r="BI266" s="142">
        <f>IF(N266="nulová",J266,0)</f>
        <v>0</v>
      </c>
      <c r="BJ266" s="17" t="s">
        <v>87</v>
      </c>
      <c r="BK266" s="142">
        <f>ROUND(I266*H266,2)</f>
        <v>0</v>
      </c>
      <c r="BL266" s="17" t="s">
        <v>359</v>
      </c>
      <c r="BM266" s="141" t="s">
        <v>3727</v>
      </c>
    </row>
    <row r="267" spans="2:65" s="1" customFormat="1" ht="19.5">
      <c r="B267" s="32"/>
      <c r="D267" s="143" t="s">
        <v>255</v>
      </c>
      <c r="F267" s="144" t="s">
        <v>3728</v>
      </c>
      <c r="I267" s="145"/>
      <c r="L267" s="32"/>
      <c r="M267" s="146"/>
      <c r="T267" s="56"/>
      <c r="AT267" s="17" t="s">
        <v>255</v>
      </c>
      <c r="AU267" s="17" t="s">
        <v>89</v>
      </c>
    </row>
    <row r="268" spans="2:65" s="12" customFormat="1">
      <c r="B268" s="161"/>
      <c r="D268" s="143" t="s">
        <v>1665</v>
      </c>
      <c r="E268" s="162" t="s">
        <v>1</v>
      </c>
      <c r="F268" s="163" t="s">
        <v>3729</v>
      </c>
      <c r="H268" s="162" t="s">
        <v>1</v>
      </c>
      <c r="I268" s="164"/>
      <c r="L268" s="161"/>
      <c r="M268" s="165"/>
      <c r="T268" s="166"/>
      <c r="AT268" s="162" t="s">
        <v>1665</v>
      </c>
      <c r="AU268" s="162" t="s">
        <v>89</v>
      </c>
      <c r="AV268" s="12" t="s">
        <v>87</v>
      </c>
      <c r="AW268" s="12" t="s">
        <v>36</v>
      </c>
      <c r="AX268" s="12" t="s">
        <v>80</v>
      </c>
      <c r="AY268" s="162" t="s">
        <v>248</v>
      </c>
    </row>
    <row r="269" spans="2:65" s="13" customFormat="1">
      <c r="B269" s="167"/>
      <c r="D269" s="143" t="s">
        <v>1665</v>
      </c>
      <c r="E269" s="168" t="s">
        <v>1</v>
      </c>
      <c r="F269" s="169" t="s">
        <v>3730</v>
      </c>
      <c r="H269" s="170">
        <v>217.5</v>
      </c>
      <c r="I269" s="171"/>
      <c r="L269" s="167"/>
      <c r="M269" s="202"/>
      <c r="N269" s="203"/>
      <c r="O269" s="203"/>
      <c r="P269" s="203"/>
      <c r="Q269" s="203"/>
      <c r="R269" s="203"/>
      <c r="S269" s="203"/>
      <c r="T269" s="204"/>
      <c r="AT269" s="168" t="s">
        <v>1665</v>
      </c>
      <c r="AU269" s="168" t="s">
        <v>89</v>
      </c>
      <c r="AV269" s="13" t="s">
        <v>89</v>
      </c>
      <c r="AW269" s="13" t="s">
        <v>36</v>
      </c>
      <c r="AX269" s="13" t="s">
        <v>87</v>
      </c>
      <c r="AY269" s="168" t="s">
        <v>248</v>
      </c>
    </row>
    <row r="270" spans="2:65" s="1" customFormat="1" ht="6.95" customHeight="1">
      <c r="B270" s="44"/>
      <c r="C270" s="45"/>
      <c r="D270" s="45"/>
      <c r="E270" s="45"/>
      <c r="F270" s="45"/>
      <c r="G270" s="45"/>
      <c r="H270" s="45"/>
      <c r="I270" s="45"/>
      <c r="J270" s="45"/>
      <c r="K270" s="45"/>
      <c r="L270" s="32"/>
    </row>
  </sheetData>
  <sheetProtection algorithmName="SHA-512" hashValue="4ikJRXh6NDCOBLs8R2s1Yt+gp977czT9D3JqowmX5qFXMuaSPXleEwa2vCOV1QtUeocYXIEywPfCawZ9MEs4Dw==" saltValue="xuYUVHiyTgaIsyBXvySd2Q==" spinCount="100000" sheet="1" objects="1" scenarios="1" formatColumns="0" formatRows="0" autoFilter="0"/>
  <autoFilter ref="C129:K269" xr:uid="{00000000-0009-0000-0000-00001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93"/>
  <sheetViews>
    <sheetView showGridLines="0" workbookViewId="0">
      <selection activeCell="F1" sqref="F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169</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3611</v>
      </c>
      <c r="F9" s="251"/>
      <c r="G9" s="251"/>
      <c r="H9" s="251"/>
      <c r="L9" s="32"/>
    </row>
    <row r="10" spans="2:46" s="1" customFormat="1" ht="12" customHeight="1">
      <c r="B10" s="32"/>
      <c r="D10" s="27" t="s">
        <v>224</v>
      </c>
      <c r="L10" s="32"/>
    </row>
    <row r="11" spans="2:46" s="1" customFormat="1" ht="30" customHeight="1">
      <c r="B11" s="32"/>
      <c r="E11" s="230" t="s">
        <v>3731</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ROUND((SUM(BE130:BE292)),  2)</f>
        <v>0</v>
      </c>
      <c r="I35" s="96">
        <v>0.21</v>
      </c>
      <c r="J35" s="86">
        <f>ROUND(((SUM(BE130:BE292))*I35),  2)</f>
        <v>0</v>
      </c>
      <c r="L35" s="32"/>
    </row>
    <row r="36" spans="2:12" s="1" customFormat="1" ht="14.45" customHeight="1">
      <c r="B36" s="32"/>
      <c r="E36" s="27" t="s">
        <v>46</v>
      </c>
      <c r="F36" s="86">
        <f>ROUND((SUM(BF130:BF292)),  2)</f>
        <v>0</v>
      </c>
      <c r="I36" s="96">
        <v>0.12</v>
      </c>
      <c r="J36" s="86">
        <f>ROUND(((SUM(BF130:BF292))*I36),  2)</f>
        <v>0</v>
      </c>
      <c r="L36" s="32"/>
    </row>
    <row r="37" spans="2:12" s="1" customFormat="1" ht="14.45" hidden="1" customHeight="1">
      <c r="B37" s="32"/>
      <c r="E37" s="27" t="s">
        <v>47</v>
      </c>
      <c r="F37" s="86">
        <f>ROUND((SUM(BG130:BG292)),  2)</f>
        <v>0</v>
      </c>
      <c r="I37" s="96">
        <v>0.21</v>
      </c>
      <c r="J37" s="86">
        <f>0</f>
        <v>0</v>
      </c>
      <c r="L37" s="32"/>
    </row>
    <row r="38" spans="2:12" s="1" customFormat="1" ht="14.45" hidden="1" customHeight="1">
      <c r="B38" s="32"/>
      <c r="E38" s="27" t="s">
        <v>48</v>
      </c>
      <c r="F38" s="86">
        <f>ROUND((SUM(BH130:BH292)),  2)</f>
        <v>0</v>
      </c>
      <c r="I38" s="96">
        <v>0.12</v>
      </c>
      <c r="J38" s="86">
        <f>0</f>
        <v>0</v>
      </c>
      <c r="L38" s="32"/>
    </row>
    <row r="39" spans="2:12" s="1" customFormat="1" ht="14.45" hidden="1" customHeight="1">
      <c r="B39" s="32"/>
      <c r="E39" s="27" t="s">
        <v>49</v>
      </c>
      <c r="F39" s="86">
        <f>ROUND((SUM(BI130:BI292)),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3611</v>
      </c>
      <c r="F87" s="251"/>
      <c r="G87" s="251"/>
      <c r="H87" s="251"/>
      <c r="L87" s="32"/>
    </row>
    <row r="88" spans="2:12" s="1" customFormat="1" ht="12" customHeight="1">
      <c r="B88" s="32"/>
      <c r="C88" s="27" t="s">
        <v>224</v>
      </c>
      <c r="L88" s="32"/>
    </row>
    <row r="89" spans="2:12" s="1" customFormat="1" ht="30" customHeight="1">
      <c r="B89" s="32"/>
      <c r="E89" s="230" t="str">
        <f>E11</f>
        <v>F.1.408.1.2 - NEOCEŇOVAT - Architektonicko-stavební část - udržovací práce linka 4</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J130</f>
        <v>0</v>
      </c>
      <c r="L98" s="32"/>
      <c r="AU98" s="17" t="s">
        <v>231</v>
      </c>
    </row>
    <row r="99" spans="2:47" s="8" customFormat="1" ht="24.95" customHeight="1">
      <c r="B99" s="108"/>
      <c r="D99" s="109" t="s">
        <v>1636</v>
      </c>
      <c r="E99" s="110"/>
      <c r="F99" s="110"/>
      <c r="G99" s="110"/>
      <c r="H99" s="110"/>
      <c r="I99" s="110"/>
      <c r="J99" s="111">
        <f>J131</f>
        <v>0</v>
      </c>
      <c r="L99" s="108"/>
    </row>
    <row r="100" spans="2:47" s="11" customFormat="1" ht="19.899999999999999" customHeight="1">
      <c r="B100" s="151"/>
      <c r="D100" s="152" t="s">
        <v>1639</v>
      </c>
      <c r="E100" s="153"/>
      <c r="F100" s="153"/>
      <c r="G100" s="153"/>
      <c r="H100" s="153"/>
      <c r="I100" s="153"/>
      <c r="J100" s="154">
        <f>J132</f>
        <v>0</v>
      </c>
      <c r="L100" s="151"/>
    </row>
    <row r="101" spans="2:47" s="11" customFormat="1" ht="19.899999999999999" customHeight="1">
      <c r="B101" s="151"/>
      <c r="D101" s="152" t="s">
        <v>1641</v>
      </c>
      <c r="E101" s="153"/>
      <c r="F101" s="153"/>
      <c r="G101" s="153"/>
      <c r="H101" s="153"/>
      <c r="I101" s="153"/>
      <c r="J101" s="154">
        <f>J140</f>
        <v>0</v>
      </c>
      <c r="L101" s="151"/>
    </row>
    <row r="102" spans="2:47" s="11" customFormat="1" ht="19.899999999999999" customHeight="1">
      <c r="B102" s="151"/>
      <c r="D102" s="152" t="s">
        <v>1642</v>
      </c>
      <c r="E102" s="153"/>
      <c r="F102" s="153"/>
      <c r="G102" s="153"/>
      <c r="H102" s="153"/>
      <c r="I102" s="153"/>
      <c r="J102" s="154">
        <f>J160</f>
        <v>0</v>
      </c>
      <c r="L102" s="151"/>
    </row>
    <row r="103" spans="2:47" s="11" customFormat="1" ht="19.899999999999999" customHeight="1">
      <c r="B103" s="151"/>
      <c r="D103" s="152" t="s">
        <v>1644</v>
      </c>
      <c r="E103" s="153"/>
      <c r="F103" s="153"/>
      <c r="G103" s="153"/>
      <c r="H103" s="153"/>
      <c r="I103" s="153"/>
      <c r="J103" s="154">
        <f>J207</f>
        <v>0</v>
      </c>
      <c r="L103" s="151"/>
    </row>
    <row r="104" spans="2:47" s="11" customFormat="1" ht="19.899999999999999" customHeight="1">
      <c r="B104" s="151"/>
      <c r="D104" s="152" t="s">
        <v>2838</v>
      </c>
      <c r="E104" s="153"/>
      <c r="F104" s="153"/>
      <c r="G104" s="153"/>
      <c r="H104" s="153"/>
      <c r="I104" s="153"/>
      <c r="J104" s="154">
        <f>J212</f>
        <v>0</v>
      </c>
      <c r="L104" s="151"/>
    </row>
    <row r="105" spans="2:47" s="11" customFormat="1" ht="19.899999999999999" customHeight="1">
      <c r="B105" s="151"/>
      <c r="D105" s="152" t="s">
        <v>1646</v>
      </c>
      <c r="E105" s="153"/>
      <c r="F105" s="153"/>
      <c r="G105" s="153"/>
      <c r="H105" s="153"/>
      <c r="I105" s="153"/>
      <c r="J105" s="154">
        <f>J273</f>
        <v>0</v>
      </c>
      <c r="L105" s="151"/>
    </row>
    <row r="106" spans="2:47" s="11" customFormat="1" ht="19.899999999999999" customHeight="1">
      <c r="B106" s="151"/>
      <c r="D106" s="152" t="s">
        <v>3613</v>
      </c>
      <c r="E106" s="153"/>
      <c r="F106" s="153"/>
      <c r="G106" s="153"/>
      <c r="H106" s="153"/>
      <c r="I106" s="153"/>
      <c r="J106" s="154">
        <f>J285</f>
        <v>0</v>
      </c>
      <c r="L106" s="151"/>
    </row>
    <row r="107" spans="2:47" s="8" customFormat="1" ht="24.95" customHeight="1">
      <c r="B107" s="108"/>
      <c r="D107" s="109" t="s">
        <v>1647</v>
      </c>
      <c r="E107" s="110"/>
      <c r="F107" s="110"/>
      <c r="G107" s="110"/>
      <c r="H107" s="110"/>
      <c r="I107" s="110"/>
      <c r="J107" s="111">
        <f>J287</f>
        <v>0</v>
      </c>
      <c r="L107" s="108"/>
    </row>
    <row r="108" spans="2:47" s="11" customFormat="1" ht="19.899999999999999" customHeight="1">
      <c r="B108" s="151"/>
      <c r="D108" s="152" t="s">
        <v>1653</v>
      </c>
      <c r="E108" s="153"/>
      <c r="F108" s="153"/>
      <c r="G108" s="153"/>
      <c r="H108" s="153"/>
      <c r="I108" s="153"/>
      <c r="J108" s="154">
        <f>J288</f>
        <v>0</v>
      </c>
      <c r="L108" s="151"/>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233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2" t="str">
        <f>E7</f>
        <v>MLADÁ BOLESLAV ČOV II - REKONSTRUKCE</v>
      </c>
      <c r="F118" s="253"/>
      <c r="G118" s="253"/>
      <c r="H118" s="253"/>
      <c r="L118" s="32"/>
    </row>
    <row r="119" spans="2:12" ht="12" customHeight="1">
      <c r="B119" s="20"/>
      <c r="C119" s="27" t="s">
        <v>222</v>
      </c>
      <c r="L119" s="20"/>
    </row>
    <row r="120" spans="2:12" s="1" customFormat="1" ht="16.5" customHeight="1">
      <c r="B120" s="32"/>
      <c r="E120" s="252" t="s">
        <v>3611</v>
      </c>
      <c r="F120" s="251"/>
      <c r="G120" s="251"/>
      <c r="H120" s="251"/>
      <c r="L120" s="32"/>
    </row>
    <row r="121" spans="2:12" s="1" customFormat="1" ht="12" customHeight="1">
      <c r="B121" s="32"/>
      <c r="C121" s="27" t="s">
        <v>224</v>
      </c>
      <c r="L121" s="32"/>
    </row>
    <row r="122" spans="2:12" s="1" customFormat="1" ht="30" customHeight="1">
      <c r="B122" s="32"/>
      <c r="E122" s="230" t="str">
        <f>E11</f>
        <v>F.1.408.1.2 - NEOCEŇOVAT - Architektonicko-stavební část - udržovací práce linka 4</v>
      </c>
      <c r="F122" s="251"/>
      <c r="G122" s="251"/>
      <c r="H122" s="251"/>
      <c r="L122" s="32"/>
    </row>
    <row r="123" spans="2:12" s="1" customFormat="1" ht="6.95" customHeight="1">
      <c r="B123" s="32"/>
      <c r="L123" s="32"/>
    </row>
    <row r="124" spans="2:12" s="1" customFormat="1" ht="12" customHeight="1">
      <c r="B124" s="32"/>
      <c r="C124" s="27" t="s">
        <v>20</v>
      </c>
      <c r="F124" s="25" t="str">
        <f>F14</f>
        <v>Mladá Boleslav</v>
      </c>
      <c r="I124" s="27" t="s">
        <v>22</v>
      </c>
      <c r="J124" s="52" t="str">
        <f>IF(J14="","",J14)</f>
        <v>30. 10. 2024</v>
      </c>
      <c r="L124" s="32"/>
    </row>
    <row r="125" spans="2:12" s="1" customFormat="1" ht="6.95" customHeight="1">
      <c r="B125" s="32"/>
      <c r="L125" s="32"/>
    </row>
    <row r="126" spans="2:12" s="1" customFormat="1" ht="40.15" customHeight="1">
      <c r="B126" s="32"/>
      <c r="C126" s="27" t="s">
        <v>24</v>
      </c>
      <c r="F126" s="25" t="str">
        <f>E17</f>
        <v>VaK Mladá Boleslav a.s., Čechova 1151, Ml.Boleslav</v>
      </c>
      <c r="I126" s="27" t="s">
        <v>32</v>
      </c>
      <c r="J126" s="30" t="str">
        <f>E23</f>
        <v>Aquaprocon s.r.o. divize Praha, Dukelských hrdinů</v>
      </c>
      <c r="L126" s="32"/>
    </row>
    <row r="127" spans="2:12" s="1" customFormat="1" ht="15.2" customHeight="1">
      <c r="B127" s="32"/>
      <c r="C127" s="27" t="s">
        <v>30</v>
      </c>
      <c r="F127" s="25" t="str">
        <f>IF(E20="","",E20)</f>
        <v>Vyplň údaj</v>
      </c>
      <c r="I127" s="27" t="s">
        <v>37</v>
      </c>
      <c r="J127" s="30" t="str">
        <f>E26</f>
        <v>ing. Iveta Heřmanská</v>
      </c>
      <c r="L127" s="32"/>
    </row>
    <row r="128" spans="2:12" s="1" customFormat="1" ht="10.35" customHeight="1">
      <c r="B128" s="32"/>
      <c r="L128" s="32"/>
    </row>
    <row r="129" spans="2:65" s="9" customFormat="1" ht="29.25" customHeight="1">
      <c r="B129" s="112"/>
      <c r="C129" s="113" t="s">
        <v>234</v>
      </c>
      <c r="D129" s="114" t="s">
        <v>65</v>
      </c>
      <c r="E129" s="114" t="s">
        <v>61</v>
      </c>
      <c r="F129" s="114" t="s">
        <v>62</v>
      </c>
      <c r="G129" s="114" t="s">
        <v>235</v>
      </c>
      <c r="H129" s="114" t="s">
        <v>236</v>
      </c>
      <c r="I129" s="114" t="s">
        <v>237</v>
      </c>
      <c r="J129" s="114" t="s">
        <v>229</v>
      </c>
      <c r="K129" s="115" t="s">
        <v>238</v>
      </c>
      <c r="L129" s="112"/>
      <c r="M129" s="59" t="s">
        <v>1</v>
      </c>
      <c r="N129" s="60" t="s">
        <v>44</v>
      </c>
      <c r="O129" s="60" t="s">
        <v>239</v>
      </c>
      <c r="P129" s="60" t="s">
        <v>240</v>
      </c>
      <c r="Q129" s="60" t="s">
        <v>241</v>
      </c>
      <c r="R129" s="60" t="s">
        <v>242</v>
      </c>
      <c r="S129" s="60" t="s">
        <v>243</v>
      </c>
      <c r="T129" s="61" t="s">
        <v>244</v>
      </c>
    </row>
    <row r="130" spans="2:65" s="1" customFormat="1" ht="22.9" customHeight="1">
      <c r="B130" s="32"/>
      <c r="C130" s="64" t="s">
        <v>245</v>
      </c>
      <c r="J130" s="116">
        <f>BK130</f>
        <v>0</v>
      </c>
      <c r="L130" s="32"/>
      <c r="M130" s="62"/>
      <c r="N130" s="53"/>
      <c r="O130" s="53"/>
      <c r="P130" s="117">
        <f>P131+P287</f>
        <v>0</v>
      </c>
      <c r="Q130" s="53"/>
      <c r="R130" s="117">
        <f>R131+R287</f>
        <v>343.80853553999998</v>
      </c>
      <c r="S130" s="53"/>
      <c r="T130" s="118">
        <f>T131+T287</f>
        <v>266.99976000000004</v>
      </c>
      <c r="AT130" s="17" t="s">
        <v>79</v>
      </c>
      <c r="AU130" s="17" t="s">
        <v>231</v>
      </c>
      <c r="BK130" s="119">
        <f>BK131+BK287</f>
        <v>0</v>
      </c>
    </row>
    <row r="131" spans="2:65" s="10" customFormat="1" ht="25.9" customHeight="1">
      <c r="B131" s="120"/>
      <c r="D131" s="121" t="s">
        <v>79</v>
      </c>
      <c r="E131" s="122" t="s">
        <v>1658</v>
      </c>
      <c r="F131" s="122" t="s">
        <v>1659</v>
      </c>
      <c r="I131" s="123"/>
      <c r="J131" s="124">
        <f>BK131</f>
        <v>0</v>
      </c>
      <c r="L131" s="120"/>
      <c r="M131" s="125"/>
      <c r="P131" s="126">
        <f>P132+P140+P160+P207+P212+P273+P285</f>
        <v>0</v>
      </c>
      <c r="R131" s="126">
        <f>R132+R140+R160+R207+R212+R273+R285</f>
        <v>343.80853553999998</v>
      </c>
      <c r="T131" s="127">
        <f>T132+T140+T160+T207+T212+T273+T285</f>
        <v>266.99976000000004</v>
      </c>
      <c r="AR131" s="121" t="s">
        <v>87</v>
      </c>
      <c r="AT131" s="128" t="s">
        <v>79</v>
      </c>
      <c r="AU131" s="128" t="s">
        <v>80</v>
      </c>
      <c r="AY131" s="121" t="s">
        <v>248</v>
      </c>
      <c r="BK131" s="129">
        <f>BK132+BK140+BK160+BK207+BK212+BK273+BK285</f>
        <v>0</v>
      </c>
    </row>
    <row r="132" spans="2:65" s="10" customFormat="1" ht="22.9" customHeight="1">
      <c r="B132" s="120"/>
      <c r="D132" s="121" t="s">
        <v>79</v>
      </c>
      <c r="E132" s="155" t="s">
        <v>247</v>
      </c>
      <c r="F132" s="155" t="s">
        <v>1709</v>
      </c>
      <c r="I132" s="123"/>
      <c r="J132" s="156">
        <f>BK132</f>
        <v>0</v>
      </c>
      <c r="L132" s="120"/>
      <c r="M132" s="125"/>
      <c r="P132" s="126">
        <f>SUM(P133:P139)</f>
        <v>0</v>
      </c>
      <c r="R132" s="126">
        <f>SUM(R133:R139)</f>
        <v>0.28419222</v>
      </c>
      <c r="T132" s="127">
        <f>SUM(T133:T139)</f>
        <v>0</v>
      </c>
      <c r="AR132" s="121" t="s">
        <v>87</v>
      </c>
      <c r="AT132" s="128" t="s">
        <v>79</v>
      </c>
      <c r="AU132" s="128" t="s">
        <v>87</v>
      </c>
      <c r="AY132" s="121" t="s">
        <v>248</v>
      </c>
      <c r="BK132" s="129">
        <f>SUM(BK133:BK139)</f>
        <v>0</v>
      </c>
    </row>
    <row r="133" spans="2:65" s="1" customFormat="1" ht="24.2" customHeight="1">
      <c r="B133" s="32"/>
      <c r="C133" s="130" t="s">
        <v>87</v>
      </c>
      <c r="D133" s="130" t="s">
        <v>249</v>
      </c>
      <c r="E133" s="131" t="s">
        <v>3614</v>
      </c>
      <c r="F133" s="132" t="s">
        <v>3615</v>
      </c>
      <c r="G133" s="133" t="s">
        <v>1671</v>
      </c>
      <c r="H133" s="134">
        <v>0.106</v>
      </c>
      <c r="I133" s="205">
        <v>0</v>
      </c>
      <c r="J133" s="136">
        <f>ROUND(I133*H133,2)</f>
        <v>0</v>
      </c>
      <c r="K133" s="132" t="s">
        <v>1663</v>
      </c>
      <c r="L133" s="32"/>
      <c r="M133" s="137" t="s">
        <v>1</v>
      </c>
      <c r="N133" s="138" t="s">
        <v>45</v>
      </c>
      <c r="P133" s="139">
        <f>O133*H133</f>
        <v>0</v>
      </c>
      <c r="Q133" s="139">
        <v>2.39757</v>
      </c>
      <c r="R133" s="139">
        <f>Q133*H133</f>
        <v>0.25414241999999998</v>
      </c>
      <c r="S133" s="139">
        <v>0</v>
      </c>
      <c r="T133" s="140">
        <f>S133*H133</f>
        <v>0</v>
      </c>
      <c r="AR133" s="141" t="s">
        <v>264</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264</v>
      </c>
      <c r="BM133" s="141" t="s">
        <v>3616</v>
      </c>
    </row>
    <row r="134" spans="2:65" s="12" customFormat="1">
      <c r="B134" s="161"/>
      <c r="D134" s="143" t="s">
        <v>1665</v>
      </c>
      <c r="E134" s="162" t="s">
        <v>1</v>
      </c>
      <c r="F134" s="163" t="s">
        <v>3732</v>
      </c>
      <c r="H134" s="162" t="s">
        <v>1</v>
      </c>
      <c r="I134" s="164"/>
      <c r="L134" s="161"/>
      <c r="M134" s="165"/>
      <c r="T134" s="166"/>
      <c r="AT134" s="162" t="s">
        <v>1665</v>
      </c>
      <c r="AU134" s="162" t="s">
        <v>89</v>
      </c>
      <c r="AV134" s="12" t="s">
        <v>87</v>
      </c>
      <c r="AW134" s="12" t="s">
        <v>36</v>
      </c>
      <c r="AX134" s="12" t="s">
        <v>80</v>
      </c>
      <c r="AY134" s="162" t="s">
        <v>248</v>
      </c>
    </row>
    <row r="135" spans="2:65" s="13" customFormat="1">
      <c r="B135" s="167"/>
      <c r="D135" s="143" t="s">
        <v>1665</v>
      </c>
      <c r="E135" s="168" t="s">
        <v>1</v>
      </c>
      <c r="F135" s="169" t="s">
        <v>3618</v>
      </c>
      <c r="H135" s="170">
        <v>0.106</v>
      </c>
      <c r="I135" s="171"/>
      <c r="L135" s="167"/>
      <c r="M135" s="172"/>
      <c r="T135" s="173"/>
      <c r="AT135" s="168" t="s">
        <v>1665</v>
      </c>
      <c r="AU135" s="168" t="s">
        <v>89</v>
      </c>
      <c r="AV135" s="13" t="s">
        <v>89</v>
      </c>
      <c r="AW135" s="13" t="s">
        <v>36</v>
      </c>
      <c r="AX135" s="13" t="s">
        <v>87</v>
      </c>
      <c r="AY135" s="168" t="s">
        <v>248</v>
      </c>
    </row>
    <row r="136" spans="2:65" s="1" customFormat="1" ht="21.75" customHeight="1">
      <c r="B136" s="32"/>
      <c r="C136" s="130" t="s">
        <v>89</v>
      </c>
      <c r="D136" s="130" t="s">
        <v>249</v>
      </c>
      <c r="E136" s="131" t="s">
        <v>3619</v>
      </c>
      <c r="F136" s="132" t="s">
        <v>3620</v>
      </c>
      <c r="G136" s="133" t="s">
        <v>528</v>
      </c>
      <c r="H136" s="134">
        <v>9.42</v>
      </c>
      <c r="I136" s="205">
        <v>0</v>
      </c>
      <c r="J136" s="136">
        <f>ROUND(I136*H136,2)</f>
        <v>0</v>
      </c>
      <c r="K136" s="132" t="s">
        <v>1</v>
      </c>
      <c r="L136" s="32"/>
      <c r="M136" s="137" t="s">
        <v>1</v>
      </c>
      <c r="N136" s="138" t="s">
        <v>45</v>
      </c>
      <c r="P136" s="139">
        <f>O136*H136</f>
        <v>0</v>
      </c>
      <c r="Q136" s="139">
        <v>3.1900000000000001E-3</v>
      </c>
      <c r="R136" s="139">
        <f>Q136*H136</f>
        <v>3.0049800000000002E-2</v>
      </c>
      <c r="S136" s="139">
        <v>0</v>
      </c>
      <c r="T136" s="140">
        <f>S136*H136</f>
        <v>0</v>
      </c>
      <c r="AR136" s="141" t="s">
        <v>264</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264</v>
      </c>
      <c r="BM136" s="141" t="s">
        <v>3621</v>
      </c>
    </row>
    <row r="137" spans="2:65" s="1" customFormat="1" ht="19.5">
      <c r="B137" s="32"/>
      <c r="D137" s="143" t="s">
        <v>255</v>
      </c>
      <c r="F137" s="144" t="s">
        <v>3622</v>
      </c>
      <c r="I137" s="145"/>
      <c r="L137" s="32"/>
      <c r="M137" s="146"/>
      <c r="T137" s="56"/>
      <c r="AT137" s="17" t="s">
        <v>255</v>
      </c>
      <c r="AU137" s="17" t="s">
        <v>89</v>
      </c>
    </row>
    <row r="138" spans="2:65" s="12" customFormat="1">
      <c r="B138" s="161"/>
      <c r="D138" s="143" t="s">
        <v>1665</v>
      </c>
      <c r="E138" s="162" t="s">
        <v>1</v>
      </c>
      <c r="F138" s="163" t="s">
        <v>3623</v>
      </c>
      <c r="H138" s="162" t="s">
        <v>1</v>
      </c>
      <c r="I138" s="164"/>
      <c r="L138" s="161"/>
      <c r="M138" s="165"/>
      <c r="T138" s="166"/>
      <c r="AT138" s="162" t="s">
        <v>1665</v>
      </c>
      <c r="AU138" s="162" t="s">
        <v>89</v>
      </c>
      <c r="AV138" s="12" t="s">
        <v>87</v>
      </c>
      <c r="AW138" s="12" t="s">
        <v>36</v>
      </c>
      <c r="AX138" s="12" t="s">
        <v>80</v>
      </c>
      <c r="AY138" s="162" t="s">
        <v>248</v>
      </c>
    </row>
    <row r="139" spans="2:65" s="13" customFormat="1">
      <c r="B139" s="167"/>
      <c r="D139" s="143" t="s">
        <v>1665</v>
      </c>
      <c r="E139" s="168" t="s">
        <v>1</v>
      </c>
      <c r="F139" s="169" t="s">
        <v>3624</v>
      </c>
      <c r="H139" s="170">
        <v>9.42</v>
      </c>
      <c r="I139" s="171"/>
      <c r="L139" s="167"/>
      <c r="M139" s="172"/>
      <c r="T139" s="173"/>
      <c r="AT139" s="168" t="s">
        <v>1665</v>
      </c>
      <c r="AU139" s="168" t="s">
        <v>89</v>
      </c>
      <c r="AV139" s="13" t="s">
        <v>89</v>
      </c>
      <c r="AW139" s="13" t="s">
        <v>36</v>
      </c>
      <c r="AX139" s="13" t="s">
        <v>87</v>
      </c>
      <c r="AY139" s="168" t="s">
        <v>248</v>
      </c>
    </row>
    <row r="140" spans="2:65" s="10" customFormat="1" ht="22.9" customHeight="1">
      <c r="B140" s="120"/>
      <c r="D140" s="121" t="s">
        <v>79</v>
      </c>
      <c r="E140" s="155" t="s">
        <v>274</v>
      </c>
      <c r="F140" s="155" t="s">
        <v>1741</v>
      </c>
      <c r="I140" s="123"/>
      <c r="J140" s="156">
        <f>BK140</f>
        <v>0</v>
      </c>
      <c r="L140" s="120"/>
      <c r="M140" s="125"/>
      <c r="P140" s="126">
        <f>SUM(P141:P159)</f>
        <v>0</v>
      </c>
      <c r="R140" s="126">
        <f>SUM(R141:R159)</f>
        <v>191.78606701999999</v>
      </c>
      <c r="T140" s="127">
        <f>SUM(T141:T159)</f>
        <v>0</v>
      </c>
      <c r="AR140" s="121" t="s">
        <v>87</v>
      </c>
      <c r="AT140" s="128" t="s">
        <v>79</v>
      </c>
      <c r="AU140" s="128" t="s">
        <v>87</v>
      </c>
      <c r="AY140" s="121" t="s">
        <v>248</v>
      </c>
      <c r="BK140" s="129">
        <f>SUM(BK141:BK159)</f>
        <v>0</v>
      </c>
    </row>
    <row r="141" spans="2:65" s="1" customFormat="1" ht="33" customHeight="1">
      <c r="B141" s="32"/>
      <c r="C141" s="130" t="s">
        <v>247</v>
      </c>
      <c r="D141" s="130" t="s">
        <v>249</v>
      </c>
      <c r="E141" s="131" t="s">
        <v>3625</v>
      </c>
      <c r="F141" s="132" t="s">
        <v>3626</v>
      </c>
      <c r="G141" s="133" t="s">
        <v>1671</v>
      </c>
      <c r="H141" s="134">
        <v>30.24</v>
      </c>
      <c r="I141" s="205">
        <v>0</v>
      </c>
      <c r="J141" s="136">
        <f>ROUND(I141*H141,2)</f>
        <v>0</v>
      </c>
      <c r="K141" s="132" t="s">
        <v>1663</v>
      </c>
      <c r="L141" s="32"/>
      <c r="M141" s="137" t="s">
        <v>1</v>
      </c>
      <c r="N141" s="138" t="s">
        <v>45</v>
      </c>
      <c r="P141" s="139">
        <f>O141*H141</f>
        <v>0</v>
      </c>
      <c r="Q141" s="139">
        <v>2.5018699999999998</v>
      </c>
      <c r="R141" s="139">
        <f>Q141*H141</f>
        <v>75.656548799999996</v>
      </c>
      <c r="S141" s="139">
        <v>0</v>
      </c>
      <c r="T141" s="140">
        <f>S141*H141</f>
        <v>0</v>
      </c>
      <c r="AR141" s="141" t="s">
        <v>264</v>
      </c>
      <c r="AT141" s="141" t="s">
        <v>249</v>
      </c>
      <c r="AU141" s="141" t="s">
        <v>89</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264</v>
      </c>
      <c r="BM141" s="141" t="s">
        <v>3627</v>
      </c>
    </row>
    <row r="142" spans="2:65" s="12" customFormat="1">
      <c r="B142" s="161"/>
      <c r="D142" s="143" t="s">
        <v>1665</v>
      </c>
      <c r="E142" s="162" t="s">
        <v>1</v>
      </c>
      <c r="F142" s="163" t="s">
        <v>3733</v>
      </c>
      <c r="H142" s="162" t="s">
        <v>1</v>
      </c>
      <c r="I142" s="164"/>
      <c r="L142" s="161"/>
      <c r="M142" s="165"/>
      <c r="T142" s="166"/>
      <c r="AT142" s="162" t="s">
        <v>1665</v>
      </c>
      <c r="AU142" s="162" t="s">
        <v>89</v>
      </c>
      <c r="AV142" s="12" t="s">
        <v>87</v>
      </c>
      <c r="AW142" s="12" t="s">
        <v>36</v>
      </c>
      <c r="AX142" s="12" t="s">
        <v>80</v>
      </c>
      <c r="AY142" s="162" t="s">
        <v>248</v>
      </c>
    </row>
    <row r="143" spans="2:65" s="13" customFormat="1">
      <c r="B143" s="167"/>
      <c r="D143" s="143" t="s">
        <v>1665</v>
      </c>
      <c r="E143" s="168" t="s">
        <v>1</v>
      </c>
      <c r="F143" s="169" t="s">
        <v>3629</v>
      </c>
      <c r="H143" s="170">
        <v>30.24</v>
      </c>
      <c r="I143" s="171"/>
      <c r="L143" s="167"/>
      <c r="M143" s="172"/>
      <c r="T143" s="173"/>
      <c r="AT143" s="168" t="s">
        <v>1665</v>
      </c>
      <c r="AU143" s="168" t="s">
        <v>89</v>
      </c>
      <c r="AV143" s="13" t="s">
        <v>89</v>
      </c>
      <c r="AW143" s="13" t="s">
        <v>36</v>
      </c>
      <c r="AX143" s="13" t="s">
        <v>87</v>
      </c>
      <c r="AY143" s="168" t="s">
        <v>248</v>
      </c>
    </row>
    <row r="144" spans="2:65" s="1" customFormat="1" ht="33" customHeight="1">
      <c r="B144" s="32"/>
      <c r="C144" s="130" t="s">
        <v>264</v>
      </c>
      <c r="D144" s="130" t="s">
        <v>249</v>
      </c>
      <c r="E144" s="131" t="s">
        <v>3630</v>
      </c>
      <c r="F144" s="132" t="s">
        <v>3631</v>
      </c>
      <c r="G144" s="133" t="s">
        <v>1671</v>
      </c>
      <c r="H144" s="134">
        <v>45.48</v>
      </c>
      <c r="I144" s="205">
        <v>0</v>
      </c>
      <c r="J144" s="136">
        <f>ROUND(I144*H144,2)</f>
        <v>0</v>
      </c>
      <c r="K144" s="132" t="s">
        <v>1663</v>
      </c>
      <c r="L144" s="32"/>
      <c r="M144" s="137" t="s">
        <v>1</v>
      </c>
      <c r="N144" s="138" t="s">
        <v>45</v>
      </c>
      <c r="P144" s="139">
        <f>O144*H144</f>
        <v>0</v>
      </c>
      <c r="Q144" s="139">
        <v>2.5018699999999998</v>
      </c>
      <c r="R144" s="139">
        <f>Q144*H144</f>
        <v>113.78504759999998</v>
      </c>
      <c r="S144" s="139">
        <v>0</v>
      </c>
      <c r="T144" s="140">
        <f>S144*H144</f>
        <v>0</v>
      </c>
      <c r="AR144" s="141" t="s">
        <v>264</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264</v>
      </c>
      <c r="BM144" s="141" t="s">
        <v>3632</v>
      </c>
    </row>
    <row r="145" spans="2:65" s="13" customFormat="1">
      <c r="B145" s="167"/>
      <c r="D145" s="143" t="s">
        <v>1665</v>
      </c>
      <c r="E145" s="168" t="s">
        <v>1</v>
      </c>
      <c r="F145" s="169" t="s">
        <v>3734</v>
      </c>
      <c r="H145" s="170">
        <v>33.840000000000003</v>
      </c>
      <c r="I145" s="171"/>
      <c r="L145" s="167"/>
      <c r="M145" s="172"/>
      <c r="T145" s="173"/>
      <c r="AT145" s="168" t="s">
        <v>1665</v>
      </c>
      <c r="AU145" s="168" t="s">
        <v>89</v>
      </c>
      <c r="AV145" s="13" t="s">
        <v>89</v>
      </c>
      <c r="AW145" s="13" t="s">
        <v>36</v>
      </c>
      <c r="AX145" s="13" t="s">
        <v>80</v>
      </c>
      <c r="AY145" s="168" t="s">
        <v>248</v>
      </c>
    </row>
    <row r="146" spans="2:65" s="13" customFormat="1">
      <c r="B146" s="167"/>
      <c r="D146" s="143" t="s">
        <v>1665</v>
      </c>
      <c r="E146" s="168" t="s">
        <v>1</v>
      </c>
      <c r="F146" s="169" t="s">
        <v>3735</v>
      </c>
      <c r="H146" s="170">
        <v>11.64</v>
      </c>
      <c r="I146" s="171"/>
      <c r="L146" s="167"/>
      <c r="M146" s="172"/>
      <c r="T146" s="173"/>
      <c r="AT146" s="168" t="s">
        <v>1665</v>
      </c>
      <c r="AU146" s="168" t="s">
        <v>89</v>
      </c>
      <c r="AV146" s="13" t="s">
        <v>89</v>
      </c>
      <c r="AW146" s="13" t="s">
        <v>36</v>
      </c>
      <c r="AX146" s="13" t="s">
        <v>80</v>
      </c>
      <c r="AY146" s="168" t="s">
        <v>248</v>
      </c>
    </row>
    <row r="147" spans="2:65" s="14" customFormat="1">
      <c r="B147" s="174"/>
      <c r="D147" s="143" t="s">
        <v>1665</v>
      </c>
      <c r="E147" s="175" t="s">
        <v>1</v>
      </c>
      <c r="F147" s="176" t="s">
        <v>1668</v>
      </c>
      <c r="H147" s="177">
        <v>45.480000000000004</v>
      </c>
      <c r="I147" s="178"/>
      <c r="L147" s="174"/>
      <c r="M147" s="179"/>
      <c r="T147" s="180"/>
      <c r="AT147" s="175" t="s">
        <v>1665</v>
      </c>
      <c r="AU147" s="175" t="s">
        <v>89</v>
      </c>
      <c r="AV147" s="14" t="s">
        <v>264</v>
      </c>
      <c r="AW147" s="14" t="s">
        <v>36</v>
      </c>
      <c r="AX147" s="14" t="s">
        <v>87</v>
      </c>
      <c r="AY147" s="175" t="s">
        <v>248</v>
      </c>
    </row>
    <row r="148" spans="2:65" s="1" customFormat="1" ht="24.2" customHeight="1">
      <c r="B148" s="32"/>
      <c r="C148" s="130" t="s">
        <v>269</v>
      </c>
      <c r="D148" s="130" t="s">
        <v>249</v>
      </c>
      <c r="E148" s="131" t="s">
        <v>3634</v>
      </c>
      <c r="F148" s="132" t="s">
        <v>3635</v>
      </c>
      <c r="G148" s="133" t="s">
        <v>1671</v>
      </c>
      <c r="H148" s="134">
        <v>30.24</v>
      </c>
      <c r="I148" s="205">
        <v>0</v>
      </c>
      <c r="J148" s="136">
        <f>ROUND(I148*H148,2)</f>
        <v>0</v>
      </c>
      <c r="K148" s="132" t="s">
        <v>1663</v>
      </c>
      <c r="L148" s="32"/>
      <c r="M148" s="137" t="s">
        <v>1</v>
      </c>
      <c r="N148" s="138" t="s">
        <v>45</v>
      </c>
      <c r="P148" s="139">
        <f>O148*H148</f>
        <v>0</v>
      </c>
      <c r="Q148" s="139">
        <v>0</v>
      </c>
      <c r="R148" s="139">
        <f>Q148*H148</f>
        <v>0</v>
      </c>
      <c r="S148" s="139">
        <v>0</v>
      </c>
      <c r="T148" s="140">
        <f>S148*H148</f>
        <v>0</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3636</v>
      </c>
    </row>
    <row r="149" spans="2:65" s="1" customFormat="1" ht="24.2" customHeight="1">
      <c r="B149" s="32"/>
      <c r="C149" s="130" t="s">
        <v>274</v>
      </c>
      <c r="D149" s="130" t="s">
        <v>249</v>
      </c>
      <c r="E149" s="131" t="s">
        <v>1805</v>
      </c>
      <c r="F149" s="132" t="s">
        <v>1806</v>
      </c>
      <c r="G149" s="133" t="s">
        <v>1671</v>
      </c>
      <c r="H149" s="134">
        <v>33.840000000000003</v>
      </c>
      <c r="I149" s="205">
        <v>0</v>
      </c>
      <c r="J149" s="136">
        <f>ROUND(I149*H149,2)</f>
        <v>0</v>
      </c>
      <c r="K149" s="132" t="s">
        <v>1663</v>
      </c>
      <c r="L149" s="32"/>
      <c r="M149" s="137" t="s">
        <v>1</v>
      </c>
      <c r="N149" s="138" t="s">
        <v>45</v>
      </c>
      <c r="P149" s="139">
        <f>O149*H149</f>
        <v>0</v>
      </c>
      <c r="Q149" s="139">
        <v>0</v>
      </c>
      <c r="R149" s="139">
        <f>Q149*H149</f>
        <v>0</v>
      </c>
      <c r="S149" s="139">
        <v>0</v>
      </c>
      <c r="T149" s="140">
        <f>S149*H149</f>
        <v>0</v>
      </c>
      <c r="AR149" s="141" t="s">
        <v>264</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264</v>
      </c>
      <c r="BM149" s="141" t="s">
        <v>3736</v>
      </c>
    </row>
    <row r="150" spans="2:65" s="13" customFormat="1">
      <c r="B150" s="167"/>
      <c r="D150" s="143" t="s">
        <v>1665</v>
      </c>
      <c r="E150" s="168" t="s">
        <v>1</v>
      </c>
      <c r="F150" s="169" t="s">
        <v>3734</v>
      </c>
      <c r="H150" s="170">
        <v>33.840000000000003</v>
      </c>
      <c r="I150" s="171"/>
      <c r="L150" s="167"/>
      <c r="M150" s="172"/>
      <c r="T150" s="173"/>
      <c r="AT150" s="168" t="s">
        <v>1665</v>
      </c>
      <c r="AU150" s="168" t="s">
        <v>89</v>
      </c>
      <c r="AV150" s="13" t="s">
        <v>89</v>
      </c>
      <c r="AW150" s="13" t="s">
        <v>36</v>
      </c>
      <c r="AX150" s="13" t="s">
        <v>87</v>
      </c>
      <c r="AY150" s="168" t="s">
        <v>248</v>
      </c>
    </row>
    <row r="151" spans="2:65" s="1" customFormat="1" ht="33" customHeight="1">
      <c r="B151" s="32"/>
      <c r="C151" s="130" t="s">
        <v>278</v>
      </c>
      <c r="D151" s="130" t="s">
        <v>249</v>
      </c>
      <c r="E151" s="131" t="s">
        <v>3637</v>
      </c>
      <c r="F151" s="132" t="s">
        <v>3638</v>
      </c>
      <c r="G151" s="133" t="s">
        <v>1671</v>
      </c>
      <c r="H151" s="134">
        <v>30.24</v>
      </c>
      <c r="I151" s="205">
        <v>0</v>
      </c>
      <c r="J151" s="136">
        <f>ROUND(I151*H151,2)</f>
        <v>0</v>
      </c>
      <c r="K151" s="132" t="s">
        <v>1663</v>
      </c>
      <c r="L151" s="32"/>
      <c r="M151" s="137" t="s">
        <v>1</v>
      </c>
      <c r="N151" s="138" t="s">
        <v>45</v>
      </c>
      <c r="P151" s="139">
        <f>O151*H151</f>
        <v>0</v>
      </c>
      <c r="Q151" s="139">
        <v>0</v>
      </c>
      <c r="R151" s="139">
        <f>Q151*H151</f>
        <v>0</v>
      </c>
      <c r="S151" s="139">
        <v>0</v>
      </c>
      <c r="T151" s="140">
        <f>S151*H151</f>
        <v>0</v>
      </c>
      <c r="AR151" s="141" t="s">
        <v>264</v>
      </c>
      <c r="AT151" s="141" t="s">
        <v>249</v>
      </c>
      <c r="AU151" s="141" t="s">
        <v>89</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264</v>
      </c>
      <c r="BM151" s="141" t="s">
        <v>3639</v>
      </c>
    </row>
    <row r="152" spans="2:65" s="1" customFormat="1" ht="33" customHeight="1">
      <c r="B152" s="32"/>
      <c r="C152" s="130" t="s">
        <v>283</v>
      </c>
      <c r="D152" s="130" t="s">
        <v>249</v>
      </c>
      <c r="E152" s="131" t="s">
        <v>3737</v>
      </c>
      <c r="F152" s="132" t="s">
        <v>3738</v>
      </c>
      <c r="G152" s="133" t="s">
        <v>1671</v>
      </c>
      <c r="H152" s="134">
        <v>33.840000000000003</v>
      </c>
      <c r="I152" s="205">
        <v>0</v>
      </c>
      <c r="J152" s="136">
        <f>ROUND(I152*H152,2)</f>
        <v>0</v>
      </c>
      <c r="K152" s="132" t="s">
        <v>1663</v>
      </c>
      <c r="L152" s="32"/>
      <c r="M152" s="137" t="s">
        <v>1</v>
      </c>
      <c r="N152" s="138" t="s">
        <v>45</v>
      </c>
      <c r="P152" s="139">
        <f>O152*H152</f>
        <v>0</v>
      </c>
      <c r="Q152" s="139">
        <v>0</v>
      </c>
      <c r="R152" s="139">
        <f>Q152*H152</f>
        <v>0</v>
      </c>
      <c r="S152" s="139">
        <v>0</v>
      </c>
      <c r="T152" s="140">
        <f>S152*H152</f>
        <v>0</v>
      </c>
      <c r="AR152" s="141" t="s">
        <v>264</v>
      </c>
      <c r="AT152" s="141" t="s">
        <v>249</v>
      </c>
      <c r="AU152" s="141" t="s">
        <v>89</v>
      </c>
      <c r="AY152" s="17" t="s">
        <v>248</v>
      </c>
      <c r="BE152" s="142">
        <f>IF(N152="základní",J152,0)</f>
        <v>0</v>
      </c>
      <c r="BF152" s="142">
        <f>IF(N152="snížená",J152,0)</f>
        <v>0</v>
      </c>
      <c r="BG152" s="142">
        <f>IF(N152="zákl. přenesená",J152,0)</f>
        <v>0</v>
      </c>
      <c r="BH152" s="142">
        <f>IF(N152="sníž. přenesená",J152,0)</f>
        <v>0</v>
      </c>
      <c r="BI152" s="142">
        <f>IF(N152="nulová",J152,0)</f>
        <v>0</v>
      </c>
      <c r="BJ152" s="17" t="s">
        <v>87</v>
      </c>
      <c r="BK152" s="142">
        <f>ROUND(I152*H152,2)</f>
        <v>0</v>
      </c>
      <c r="BL152" s="17" t="s">
        <v>264</v>
      </c>
      <c r="BM152" s="141" t="s">
        <v>3739</v>
      </c>
    </row>
    <row r="153" spans="2:65" s="1" customFormat="1" ht="24.2" customHeight="1">
      <c r="B153" s="32"/>
      <c r="C153" s="130" t="s">
        <v>288</v>
      </c>
      <c r="D153" s="130" t="s">
        <v>249</v>
      </c>
      <c r="E153" s="131" t="s">
        <v>3640</v>
      </c>
      <c r="F153" s="132" t="s">
        <v>3641</v>
      </c>
      <c r="G153" s="133" t="s">
        <v>1671</v>
      </c>
      <c r="H153" s="134">
        <v>11.64</v>
      </c>
      <c r="I153" s="205">
        <v>0</v>
      </c>
      <c r="J153" s="136">
        <f>ROUND(I153*H153,2)</f>
        <v>0</v>
      </c>
      <c r="K153" s="132" t="s">
        <v>1663</v>
      </c>
      <c r="L153" s="32"/>
      <c r="M153" s="137" t="s">
        <v>1</v>
      </c>
      <c r="N153" s="138" t="s">
        <v>45</v>
      </c>
      <c r="P153" s="139">
        <f>O153*H153</f>
        <v>0</v>
      </c>
      <c r="Q153" s="139">
        <v>0</v>
      </c>
      <c r="R153" s="139">
        <f>Q153*H153</f>
        <v>0</v>
      </c>
      <c r="S153" s="139">
        <v>0</v>
      </c>
      <c r="T153" s="140">
        <f>S153*H153</f>
        <v>0</v>
      </c>
      <c r="AR153" s="141" t="s">
        <v>264</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264</v>
      </c>
      <c r="BM153" s="141" t="s">
        <v>3642</v>
      </c>
    </row>
    <row r="154" spans="2:65" s="13" customFormat="1">
      <c r="B154" s="167"/>
      <c r="D154" s="143" t="s">
        <v>1665</v>
      </c>
      <c r="E154" s="168" t="s">
        <v>1</v>
      </c>
      <c r="F154" s="169" t="s">
        <v>3735</v>
      </c>
      <c r="H154" s="170">
        <v>11.64</v>
      </c>
      <c r="I154" s="171"/>
      <c r="L154" s="167"/>
      <c r="M154" s="172"/>
      <c r="T154" s="173"/>
      <c r="AT154" s="168" t="s">
        <v>1665</v>
      </c>
      <c r="AU154" s="168" t="s">
        <v>89</v>
      </c>
      <c r="AV154" s="13" t="s">
        <v>89</v>
      </c>
      <c r="AW154" s="13" t="s">
        <v>36</v>
      </c>
      <c r="AX154" s="13" t="s">
        <v>87</v>
      </c>
      <c r="AY154" s="168" t="s">
        <v>248</v>
      </c>
    </row>
    <row r="155" spans="2:65" s="1" customFormat="1" ht="16.5" customHeight="1">
      <c r="B155" s="32"/>
      <c r="C155" s="130" t="s">
        <v>336</v>
      </c>
      <c r="D155" s="130" t="s">
        <v>249</v>
      </c>
      <c r="E155" s="131" t="s">
        <v>3045</v>
      </c>
      <c r="F155" s="132" t="s">
        <v>3046</v>
      </c>
      <c r="G155" s="133" t="s">
        <v>1263</v>
      </c>
      <c r="H155" s="134">
        <v>2.206</v>
      </c>
      <c r="I155" s="205">
        <v>0</v>
      </c>
      <c r="J155" s="136">
        <f>ROUND(I155*H155,2)</f>
        <v>0</v>
      </c>
      <c r="K155" s="132" t="s">
        <v>1663</v>
      </c>
      <c r="L155" s="32"/>
      <c r="M155" s="137" t="s">
        <v>1</v>
      </c>
      <c r="N155" s="138" t="s">
        <v>45</v>
      </c>
      <c r="P155" s="139">
        <f>O155*H155</f>
        <v>0</v>
      </c>
      <c r="Q155" s="139">
        <v>1.06277</v>
      </c>
      <c r="R155" s="139">
        <f>Q155*H155</f>
        <v>2.3444706200000001</v>
      </c>
      <c r="S155" s="139">
        <v>0</v>
      </c>
      <c r="T155" s="140">
        <f>S155*H155</f>
        <v>0</v>
      </c>
      <c r="AR155" s="141" t="s">
        <v>264</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264</v>
      </c>
      <c r="BM155" s="141" t="s">
        <v>3643</v>
      </c>
    </row>
    <row r="156" spans="2:65" s="12" customFormat="1">
      <c r="B156" s="161"/>
      <c r="D156" s="143" t="s">
        <v>1665</v>
      </c>
      <c r="E156" s="162" t="s">
        <v>1</v>
      </c>
      <c r="F156" s="163" t="s">
        <v>3644</v>
      </c>
      <c r="H156" s="162" t="s">
        <v>1</v>
      </c>
      <c r="I156" s="164"/>
      <c r="L156" s="161"/>
      <c r="M156" s="165"/>
      <c r="T156" s="166"/>
      <c r="AT156" s="162" t="s">
        <v>1665</v>
      </c>
      <c r="AU156" s="162" t="s">
        <v>89</v>
      </c>
      <c r="AV156" s="12" t="s">
        <v>87</v>
      </c>
      <c r="AW156" s="12" t="s">
        <v>36</v>
      </c>
      <c r="AX156" s="12" t="s">
        <v>80</v>
      </c>
      <c r="AY156" s="162" t="s">
        <v>248</v>
      </c>
    </row>
    <row r="157" spans="2:65" s="13" customFormat="1">
      <c r="B157" s="167"/>
      <c r="D157" s="143" t="s">
        <v>1665</v>
      </c>
      <c r="E157" s="168" t="s">
        <v>1</v>
      </c>
      <c r="F157" s="169" t="s">
        <v>3740</v>
      </c>
      <c r="H157" s="170">
        <v>1.042</v>
      </c>
      <c r="I157" s="171"/>
      <c r="L157" s="167"/>
      <c r="M157" s="172"/>
      <c r="T157" s="173"/>
      <c r="AT157" s="168" t="s">
        <v>1665</v>
      </c>
      <c r="AU157" s="168" t="s">
        <v>89</v>
      </c>
      <c r="AV157" s="13" t="s">
        <v>89</v>
      </c>
      <c r="AW157" s="13" t="s">
        <v>36</v>
      </c>
      <c r="AX157" s="13" t="s">
        <v>80</v>
      </c>
      <c r="AY157" s="168" t="s">
        <v>248</v>
      </c>
    </row>
    <row r="158" spans="2:65" s="13" customFormat="1">
      <c r="B158" s="167"/>
      <c r="D158" s="143" t="s">
        <v>1665</v>
      </c>
      <c r="E158" s="168" t="s">
        <v>1</v>
      </c>
      <c r="F158" s="169" t="s">
        <v>3741</v>
      </c>
      <c r="H158" s="170">
        <v>1.1639999999999999</v>
      </c>
      <c r="I158" s="171"/>
      <c r="L158" s="167"/>
      <c r="M158" s="172"/>
      <c r="T158" s="173"/>
      <c r="AT158" s="168" t="s">
        <v>1665</v>
      </c>
      <c r="AU158" s="168" t="s">
        <v>89</v>
      </c>
      <c r="AV158" s="13" t="s">
        <v>89</v>
      </c>
      <c r="AW158" s="13" t="s">
        <v>36</v>
      </c>
      <c r="AX158" s="13" t="s">
        <v>80</v>
      </c>
      <c r="AY158" s="168" t="s">
        <v>248</v>
      </c>
    </row>
    <row r="159" spans="2:65" s="14" customFormat="1">
      <c r="B159" s="174"/>
      <c r="D159" s="143" t="s">
        <v>1665</v>
      </c>
      <c r="E159" s="175" t="s">
        <v>1</v>
      </c>
      <c r="F159" s="176" t="s">
        <v>1668</v>
      </c>
      <c r="H159" s="177">
        <v>2.206</v>
      </c>
      <c r="I159" s="178"/>
      <c r="L159" s="174"/>
      <c r="M159" s="179"/>
      <c r="T159" s="180"/>
      <c r="AT159" s="175" t="s">
        <v>1665</v>
      </c>
      <c r="AU159" s="175" t="s">
        <v>89</v>
      </c>
      <c r="AV159" s="14" t="s">
        <v>264</v>
      </c>
      <c r="AW159" s="14" t="s">
        <v>36</v>
      </c>
      <c r="AX159" s="14" t="s">
        <v>87</v>
      </c>
      <c r="AY159" s="175" t="s">
        <v>248</v>
      </c>
    </row>
    <row r="160" spans="2:65" s="10" customFormat="1" ht="22.9" customHeight="1">
      <c r="B160" s="120"/>
      <c r="D160" s="121" t="s">
        <v>79</v>
      </c>
      <c r="E160" s="155" t="s">
        <v>288</v>
      </c>
      <c r="F160" s="155" t="s">
        <v>1814</v>
      </c>
      <c r="I160" s="123"/>
      <c r="J160" s="156">
        <f>BK160</f>
        <v>0</v>
      </c>
      <c r="L160" s="120"/>
      <c r="M160" s="125"/>
      <c r="P160" s="126">
        <f>SUM(P161:P206)</f>
        <v>0</v>
      </c>
      <c r="R160" s="126">
        <f>SUM(R161:R206)</f>
        <v>0.33493634</v>
      </c>
      <c r="T160" s="127">
        <f>SUM(T161:T206)</f>
        <v>0.90300000000000002</v>
      </c>
      <c r="AR160" s="121" t="s">
        <v>87</v>
      </c>
      <c r="AT160" s="128" t="s">
        <v>79</v>
      </c>
      <c r="AU160" s="128" t="s">
        <v>87</v>
      </c>
      <c r="AY160" s="121" t="s">
        <v>248</v>
      </c>
      <c r="BK160" s="129">
        <f>SUM(BK161:BK206)</f>
        <v>0</v>
      </c>
    </row>
    <row r="161" spans="2:65" s="1" customFormat="1" ht="24.2" customHeight="1">
      <c r="B161" s="32"/>
      <c r="C161" s="130" t="s">
        <v>340</v>
      </c>
      <c r="D161" s="130" t="s">
        <v>249</v>
      </c>
      <c r="E161" s="131" t="s">
        <v>3055</v>
      </c>
      <c r="F161" s="132" t="s">
        <v>3056</v>
      </c>
      <c r="G161" s="133" t="s">
        <v>447</v>
      </c>
      <c r="H161" s="134">
        <v>1</v>
      </c>
      <c r="I161" s="205">
        <v>0</v>
      </c>
      <c r="J161" s="136">
        <f>ROUND(I161*H161,2)</f>
        <v>0</v>
      </c>
      <c r="K161" s="132" t="s">
        <v>1</v>
      </c>
      <c r="L161" s="32"/>
      <c r="M161" s="137" t="s">
        <v>1</v>
      </c>
      <c r="N161" s="138" t="s">
        <v>45</v>
      </c>
      <c r="P161" s="139">
        <f>O161*H161</f>
        <v>0</v>
      </c>
      <c r="Q161" s="139">
        <v>6.9999999999999999E-4</v>
      </c>
      <c r="R161" s="139">
        <f>Q161*H161</f>
        <v>6.9999999999999999E-4</v>
      </c>
      <c r="S161" s="139">
        <v>0</v>
      </c>
      <c r="T161" s="140">
        <f>S161*H161</f>
        <v>0</v>
      </c>
      <c r="AR161" s="141" t="s">
        <v>264</v>
      </c>
      <c r="AT161" s="141" t="s">
        <v>249</v>
      </c>
      <c r="AU161" s="141" t="s">
        <v>89</v>
      </c>
      <c r="AY161" s="17" t="s">
        <v>248</v>
      </c>
      <c r="BE161" s="142">
        <f>IF(N161="základní",J161,0)</f>
        <v>0</v>
      </c>
      <c r="BF161" s="142">
        <f>IF(N161="snížená",J161,0)</f>
        <v>0</v>
      </c>
      <c r="BG161" s="142">
        <f>IF(N161="zákl. přenesená",J161,0)</f>
        <v>0</v>
      </c>
      <c r="BH161" s="142">
        <f>IF(N161="sníž. přenesená",J161,0)</f>
        <v>0</v>
      </c>
      <c r="BI161" s="142">
        <f>IF(N161="nulová",J161,0)</f>
        <v>0</v>
      </c>
      <c r="BJ161" s="17" t="s">
        <v>87</v>
      </c>
      <c r="BK161" s="142">
        <f>ROUND(I161*H161,2)</f>
        <v>0</v>
      </c>
      <c r="BL161" s="17" t="s">
        <v>264</v>
      </c>
      <c r="BM161" s="141" t="s">
        <v>3646</v>
      </c>
    </row>
    <row r="162" spans="2:65" s="1" customFormat="1" ht="19.5">
      <c r="B162" s="32"/>
      <c r="D162" s="143" t="s">
        <v>255</v>
      </c>
      <c r="F162" s="144" t="s">
        <v>3647</v>
      </c>
      <c r="I162" s="145"/>
      <c r="L162" s="32"/>
      <c r="M162" s="146"/>
      <c r="T162" s="56"/>
      <c r="AT162" s="17" t="s">
        <v>255</v>
      </c>
      <c r="AU162" s="17" t="s">
        <v>89</v>
      </c>
    </row>
    <row r="163" spans="2:65" s="1" customFormat="1" ht="21.75" customHeight="1">
      <c r="B163" s="32"/>
      <c r="C163" s="130" t="s">
        <v>8</v>
      </c>
      <c r="D163" s="130" t="s">
        <v>249</v>
      </c>
      <c r="E163" s="131" t="s">
        <v>3648</v>
      </c>
      <c r="F163" s="132" t="s">
        <v>3649</v>
      </c>
      <c r="G163" s="133" t="s">
        <v>1671</v>
      </c>
      <c r="H163" s="134">
        <v>4766.8559999999998</v>
      </c>
      <c r="I163" s="205">
        <v>0</v>
      </c>
      <c r="J163" s="136">
        <f>ROUND(I163*H163,2)</f>
        <v>0</v>
      </c>
      <c r="K163" s="132" t="s">
        <v>1663</v>
      </c>
      <c r="L163" s="32"/>
      <c r="M163" s="137" t="s">
        <v>1</v>
      </c>
      <c r="N163" s="138" t="s">
        <v>45</v>
      </c>
      <c r="P163" s="139">
        <f>O163*H163</f>
        <v>0</v>
      </c>
      <c r="Q163" s="139">
        <v>0</v>
      </c>
      <c r="R163" s="139">
        <f>Q163*H163</f>
        <v>0</v>
      </c>
      <c r="S163" s="139">
        <v>0</v>
      </c>
      <c r="T163" s="140">
        <f>S163*H163</f>
        <v>0</v>
      </c>
      <c r="AR163" s="141" t="s">
        <v>264</v>
      </c>
      <c r="AT163" s="141" t="s">
        <v>249</v>
      </c>
      <c r="AU163" s="141" t="s">
        <v>89</v>
      </c>
      <c r="AY163" s="17" t="s">
        <v>248</v>
      </c>
      <c r="BE163" s="142">
        <f>IF(N163="základní",J163,0)</f>
        <v>0</v>
      </c>
      <c r="BF163" s="142">
        <f>IF(N163="snížená",J163,0)</f>
        <v>0</v>
      </c>
      <c r="BG163" s="142">
        <f>IF(N163="zákl. přenesená",J163,0)</f>
        <v>0</v>
      </c>
      <c r="BH163" s="142">
        <f>IF(N163="sníž. přenesená",J163,0)</f>
        <v>0</v>
      </c>
      <c r="BI163" s="142">
        <f>IF(N163="nulová",J163,0)</f>
        <v>0</v>
      </c>
      <c r="BJ163" s="17" t="s">
        <v>87</v>
      </c>
      <c r="BK163" s="142">
        <f>ROUND(I163*H163,2)</f>
        <v>0</v>
      </c>
      <c r="BL163" s="17" t="s">
        <v>264</v>
      </c>
      <c r="BM163" s="141" t="s">
        <v>3650</v>
      </c>
    </row>
    <row r="164" spans="2:65" s="12" customFormat="1">
      <c r="B164" s="161"/>
      <c r="D164" s="143" t="s">
        <v>1665</v>
      </c>
      <c r="E164" s="162" t="s">
        <v>1</v>
      </c>
      <c r="F164" s="163" t="s">
        <v>3742</v>
      </c>
      <c r="H164" s="162" t="s">
        <v>1</v>
      </c>
      <c r="I164" s="164"/>
      <c r="L164" s="161"/>
      <c r="M164" s="165"/>
      <c r="T164" s="166"/>
      <c r="AT164" s="162" t="s">
        <v>1665</v>
      </c>
      <c r="AU164" s="162" t="s">
        <v>89</v>
      </c>
      <c r="AV164" s="12" t="s">
        <v>87</v>
      </c>
      <c r="AW164" s="12" t="s">
        <v>36</v>
      </c>
      <c r="AX164" s="12" t="s">
        <v>80</v>
      </c>
      <c r="AY164" s="162" t="s">
        <v>248</v>
      </c>
    </row>
    <row r="165" spans="2:65" s="13" customFormat="1" ht="22.5">
      <c r="B165" s="167"/>
      <c r="D165" s="143" t="s">
        <v>1665</v>
      </c>
      <c r="E165" s="168" t="s">
        <v>1</v>
      </c>
      <c r="F165" s="169" t="s">
        <v>3743</v>
      </c>
      <c r="H165" s="170">
        <v>834.12</v>
      </c>
      <c r="I165" s="171"/>
      <c r="L165" s="167"/>
      <c r="M165" s="172"/>
      <c r="T165" s="173"/>
      <c r="AT165" s="168" t="s">
        <v>1665</v>
      </c>
      <c r="AU165" s="168" t="s">
        <v>89</v>
      </c>
      <c r="AV165" s="13" t="s">
        <v>89</v>
      </c>
      <c r="AW165" s="13" t="s">
        <v>36</v>
      </c>
      <c r="AX165" s="13" t="s">
        <v>80</v>
      </c>
      <c r="AY165" s="168" t="s">
        <v>248</v>
      </c>
    </row>
    <row r="166" spans="2:65" s="12" customFormat="1">
      <c r="B166" s="161"/>
      <c r="D166" s="143" t="s">
        <v>1665</v>
      </c>
      <c r="E166" s="162" t="s">
        <v>1</v>
      </c>
      <c r="F166" s="163" t="s">
        <v>3744</v>
      </c>
      <c r="H166" s="162" t="s">
        <v>1</v>
      </c>
      <c r="I166" s="164"/>
      <c r="L166" s="161"/>
      <c r="M166" s="165"/>
      <c r="T166" s="166"/>
      <c r="AT166" s="162" t="s">
        <v>1665</v>
      </c>
      <c r="AU166" s="162" t="s">
        <v>89</v>
      </c>
      <c r="AV166" s="12" t="s">
        <v>87</v>
      </c>
      <c r="AW166" s="12" t="s">
        <v>36</v>
      </c>
      <c r="AX166" s="12" t="s">
        <v>80</v>
      </c>
      <c r="AY166" s="162" t="s">
        <v>248</v>
      </c>
    </row>
    <row r="167" spans="2:65" s="13" customFormat="1">
      <c r="B167" s="167"/>
      <c r="D167" s="143" t="s">
        <v>1665</v>
      </c>
      <c r="E167" s="168" t="s">
        <v>1</v>
      </c>
      <c r="F167" s="169" t="s">
        <v>3745</v>
      </c>
      <c r="H167" s="170">
        <v>474</v>
      </c>
      <c r="I167" s="171"/>
      <c r="L167" s="167"/>
      <c r="M167" s="172"/>
      <c r="T167" s="173"/>
      <c r="AT167" s="168" t="s">
        <v>1665</v>
      </c>
      <c r="AU167" s="168" t="s">
        <v>89</v>
      </c>
      <c r="AV167" s="13" t="s">
        <v>89</v>
      </c>
      <c r="AW167" s="13" t="s">
        <v>36</v>
      </c>
      <c r="AX167" s="13" t="s">
        <v>80</v>
      </c>
      <c r="AY167" s="168" t="s">
        <v>248</v>
      </c>
    </row>
    <row r="168" spans="2:65" s="12" customFormat="1">
      <c r="B168" s="161"/>
      <c r="D168" s="143" t="s">
        <v>1665</v>
      </c>
      <c r="E168" s="162" t="s">
        <v>1</v>
      </c>
      <c r="F168" s="163" t="s">
        <v>3746</v>
      </c>
      <c r="H168" s="162" t="s">
        <v>1</v>
      </c>
      <c r="I168" s="164"/>
      <c r="L168" s="161"/>
      <c r="M168" s="165"/>
      <c r="T168" s="166"/>
      <c r="AT168" s="162" t="s">
        <v>1665</v>
      </c>
      <c r="AU168" s="162" t="s">
        <v>89</v>
      </c>
      <c r="AV168" s="12" t="s">
        <v>87</v>
      </c>
      <c r="AW168" s="12" t="s">
        <v>36</v>
      </c>
      <c r="AX168" s="12" t="s">
        <v>80</v>
      </c>
      <c r="AY168" s="162" t="s">
        <v>248</v>
      </c>
    </row>
    <row r="169" spans="2:65" s="13" customFormat="1">
      <c r="B169" s="167"/>
      <c r="D169" s="143" t="s">
        <v>1665</v>
      </c>
      <c r="E169" s="168" t="s">
        <v>1</v>
      </c>
      <c r="F169" s="169" t="s">
        <v>3747</v>
      </c>
      <c r="H169" s="170">
        <v>649.38</v>
      </c>
      <c r="I169" s="171"/>
      <c r="L169" s="167"/>
      <c r="M169" s="172"/>
      <c r="T169" s="173"/>
      <c r="AT169" s="168" t="s">
        <v>1665</v>
      </c>
      <c r="AU169" s="168" t="s">
        <v>89</v>
      </c>
      <c r="AV169" s="13" t="s">
        <v>89</v>
      </c>
      <c r="AW169" s="13" t="s">
        <v>36</v>
      </c>
      <c r="AX169" s="13" t="s">
        <v>80</v>
      </c>
      <c r="AY169" s="168" t="s">
        <v>248</v>
      </c>
    </row>
    <row r="170" spans="2:65" s="12" customFormat="1">
      <c r="B170" s="161"/>
      <c r="D170" s="143" t="s">
        <v>1665</v>
      </c>
      <c r="E170" s="162" t="s">
        <v>1</v>
      </c>
      <c r="F170" s="163" t="s">
        <v>3748</v>
      </c>
      <c r="H170" s="162" t="s">
        <v>1</v>
      </c>
      <c r="I170" s="164"/>
      <c r="L170" s="161"/>
      <c r="M170" s="165"/>
      <c r="T170" s="166"/>
      <c r="AT170" s="162" t="s">
        <v>1665</v>
      </c>
      <c r="AU170" s="162" t="s">
        <v>89</v>
      </c>
      <c r="AV170" s="12" t="s">
        <v>87</v>
      </c>
      <c r="AW170" s="12" t="s">
        <v>36</v>
      </c>
      <c r="AX170" s="12" t="s">
        <v>80</v>
      </c>
      <c r="AY170" s="162" t="s">
        <v>248</v>
      </c>
    </row>
    <row r="171" spans="2:65" s="13" customFormat="1">
      <c r="B171" s="167"/>
      <c r="D171" s="143" t="s">
        <v>1665</v>
      </c>
      <c r="E171" s="168" t="s">
        <v>1</v>
      </c>
      <c r="F171" s="169" t="s">
        <v>3749</v>
      </c>
      <c r="H171" s="170">
        <v>1512</v>
      </c>
      <c r="I171" s="171"/>
      <c r="L171" s="167"/>
      <c r="M171" s="172"/>
      <c r="T171" s="173"/>
      <c r="AT171" s="168" t="s">
        <v>1665</v>
      </c>
      <c r="AU171" s="168" t="s">
        <v>89</v>
      </c>
      <c r="AV171" s="13" t="s">
        <v>89</v>
      </c>
      <c r="AW171" s="13" t="s">
        <v>36</v>
      </c>
      <c r="AX171" s="13" t="s">
        <v>80</v>
      </c>
      <c r="AY171" s="168" t="s">
        <v>248</v>
      </c>
    </row>
    <row r="172" spans="2:65" s="12" customFormat="1">
      <c r="B172" s="161"/>
      <c r="D172" s="143" t="s">
        <v>1665</v>
      </c>
      <c r="E172" s="162" t="s">
        <v>1</v>
      </c>
      <c r="F172" s="207" t="s">
        <v>6056</v>
      </c>
      <c r="H172" s="162" t="s">
        <v>1</v>
      </c>
      <c r="I172" s="164"/>
      <c r="L172" s="161"/>
      <c r="M172" s="165"/>
      <c r="T172" s="166"/>
      <c r="AT172" s="162" t="s">
        <v>1665</v>
      </c>
      <c r="AU172" s="162" t="s">
        <v>89</v>
      </c>
      <c r="AV172" s="12" t="s">
        <v>87</v>
      </c>
      <c r="AW172" s="12" t="s">
        <v>36</v>
      </c>
      <c r="AX172" s="12" t="s">
        <v>80</v>
      </c>
      <c r="AY172" s="162" t="s">
        <v>248</v>
      </c>
    </row>
    <row r="173" spans="2:65" s="13" customFormat="1">
      <c r="B173" s="167"/>
      <c r="D173" s="143" t="s">
        <v>1665</v>
      </c>
      <c r="E173" s="168" t="s">
        <v>1</v>
      </c>
      <c r="F173" s="169" t="s">
        <v>3750</v>
      </c>
      <c r="H173" s="170">
        <v>1297.356</v>
      </c>
      <c r="I173" s="171"/>
      <c r="L173" s="167"/>
      <c r="M173" s="172"/>
      <c r="T173" s="173"/>
      <c r="AT173" s="168" t="s">
        <v>1665</v>
      </c>
      <c r="AU173" s="168" t="s">
        <v>89</v>
      </c>
      <c r="AV173" s="13" t="s">
        <v>89</v>
      </c>
      <c r="AW173" s="13" t="s">
        <v>36</v>
      </c>
      <c r="AX173" s="13" t="s">
        <v>80</v>
      </c>
      <c r="AY173" s="168" t="s">
        <v>248</v>
      </c>
    </row>
    <row r="174" spans="2:65" s="14" customFormat="1">
      <c r="B174" s="174"/>
      <c r="D174" s="143" t="s">
        <v>1665</v>
      </c>
      <c r="E174" s="175" t="s">
        <v>1</v>
      </c>
      <c r="F174" s="176" t="s">
        <v>1668</v>
      </c>
      <c r="H174" s="177">
        <v>4766.8559999999998</v>
      </c>
      <c r="I174" s="178"/>
      <c r="L174" s="174"/>
      <c r="M174" s="179"/>
      <c r="T174" s="180"/>
      <c r="AT174" s="175" t="s">
        <v>1665</v>
      </c>
      <c r="AU174" s="175" t="s">
        <v>89</v>
      </c>
      <c r="AV174" s="14" t="s">
        <v>264</v>
      </c>
      <c r="AW174" s="14" t="s">
        <v>36</v>
      </c>
      <c r="AX174" s="14" t="s">
        <v>87</v>
      </c>
      <c r="AY174" s="175" t="s">
        <v>248</v>
      </c>
    </row>
    <row r="175" spans="2:65" s="1" customFormat="1" ht="16.5" customHeight="1">
      <c r="B175" s="32"/>
      <c r="C175" s="188" t="s">
        <v>347</v>
      </c>
      <c r="D175" s="188" t="s">
        <v>301</v>
      </c>
      <c r="E175" s="189" t="s">
        <v>3660</v>
      </c>
      <c r="F175" s="190" t="s">
        <v>3661</v>
      </c>
      <c r="G175" s="191" t="s">
        <v>1671</v>
      </c>
      <c r="H175" s="192">
        <v>4909.8620000000001</v>
      </c>
      <c r="I175" s="208">
        <v>0</v>
      </c>
      <c r="J175" s="194">
        <f>ROUND(I175*H175,2)</f>
        <v>0</v>
      </c>
      <c r="K175" s="190" t="s">
        <v>1663</v>
      </c>
      <c r="L175" s="195"/>
      <c r="M175" s="196" t="s">
        <v>1</v>
      </c>
      <c r="N175" s="197" t="s">
        <v>45</v>
      </c>
      <c r="P175" s="139">
        <f>O175*H175</f>
        <v>0</v>
      </c>
      <c r="Q175" s="139">
        <v>0</v>
      </c>
      <c r="R175" s="139">
        <f>Q175*H175</f>
        <v>0</v>
      </c>
      <c r="S175" s="139">
        <v>0</v>
      </c>
      <c r="T175" s="140">
        <f>S175*H175</f>
        <v>0</v>
      </c>
      <c r="AR175" s="141" t="s">
        <v>283</v>
      </c>
      <c r="AT175" s="141" t="s">
        <v>301</v>
      </c>
      <c r="AU175" s="141" t="s">
        <v>89</v>
      </c>
      <c r="AY175" s="17" t="s">
        <v>248</v>
      </c>
      <c r="BE175" s="142">
        <f>IF(N175="základní",J175,0)</f>
        <v>0</v>
      </c>
      <c r="BF175" s="142">
        <f>IF(N175="snížená",J175,0)</f>
        <v>0</v>
      </c>
      <c r="BG175" s="142">
        <f>IF(N175="zákl. přenesená",J175,0)</f>
        <v>0</v>
      </c>
      <c r="BH175" s="142">
        <f>IF(N175="sníž. přenesená",J175,0)</f>
        <v>0</v>
      </c>
      <c r="BI175" s="142">
        <f>IF(N175="nulová",J175,0)</f>
        <v>0</v>
      </c>
      <c r="BJ175" s="17" t="s">
        <v>87</v>
      </c>
      <c r="BK175" s="142">
        <f>ROUND(I175*H175,2)</f>
        <v>0</v>
      </c>
      <c r="BL175" s="17" t="s">
        <v>264</v>
      </c>
      <c r="BM175" s="141" t="s">
        <v>3662</v>
      </c>
    </row>
    <row r="176" spans="2:65" s="13" customFormat="1">
      <c r="B176" s="167"/>
      <c r="D176" s="143" t="s">
        <v>1665</v>
      </c>
      <c r="E176" s="168" t="s">
        <v>1</v>
      </c>
      <c r="F176" s="169" t="s">
        <v>3751</v>
      </c>
      <c r="H176" s="170">
        <v>4909.8620000000001</v>
      </c>
      <c r="I176" s="171"/>
      <c r="L176" s="167"/>
      <c r="M176" s="172"/>
      <c r="T176" s="173"/>
      <c r="AT176" s="168" t="s">
        <v>1665</v>
      </c>
      <c r="AU176" s="168" t="s">
        <v>89</v>
      </c>
      <c r="AV176" s="13" t="s">
        <v>89</v>
      </c>
      <c r="AW176" s="13" t="s">
        <v>36</v>
      </c>
      <c r="AX176" s="13" t="s">
        <v>87</v>
      </c>
      <c r="AY176" s="168" t="s">
        <v>248</v>
      </c>
    </row>
    <row r="177" spans="2:65" s="1" customFormat="1" ht="24.2" customHeight="1">
      <c r="B177" s="32"/>
      <c r="C177" s="130" t="s">
        <v>351</v>
      </c>
      <c r="D177" s="130" t="s">
        <v>249</v>
      </c>
      <c r="E177" s="131" t="s">
        <v>3073</v>
      </c>
      <c r="F177" s="132" t="s">
        <v>3074</v>
      </c>
      <c r="G177" s="133" t="s">
        <v>1671</v>
      </c>
      <c r="H177" s="134">
        <v>4766.8559999999998</v>
      </c>
      <c r="I177" s="205">
        <v>0</v>
      </c>
      <c r="J177" s="136">
        <f>ROUND(I177*H177,2)</f>
        <v>0</v>
      </c>
      <c r="K177" s="132" t="s">
        <v>1663</v>
      </c>
      <c r="L177" s="32"/>
      <c r="M177" s="137" t="s">
        <v>1</v>
      </c>
      <c r="N177" s="138" t="s">
        <v>45</v>
      </c>
      <c r="P177" s="139">
        <f>O177*H177</f>
        <v>0</v>
      </c>
      <c r="Q177" s="139">
        <v>0</v>
      </c>
      <c r="R177" s="139">
        <f>Q177*H177</f>
        <v>0</v>
      </c>
      <c r="S177" s="139">
        <v>0</v>
      </c>
      <c r="T177" s="140">
        <f>S177*H177</f>
        <v>0</v>
      </c>
      <c r="AR177" s="141" t="s">
        <v>264</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264</v>
      </c>
      <c r="BM177" s="141" t="s">
        <v>3664</v>
      </c>
    </row>
    <row r="178" spans="2:65" s="13" customFormat="1">
      <c r="B178" s="167"/>
      <c r="D178" s="143" t="s">
        <v>1665</v>
      </c>
      <c r="E178" s="168" t="s">
        <v>1</v>
      </c>
      <c r="F178" s="169" t="s">
        <v>3752</v>
      </c>
      <c r="H178" s="170">
        <v>4766.8559999999998</v>
      </c>
      <c r="I178" s="171"/>
      <c r="L178" s="167"/>
      <c r="M178" s="172"/>
      <c r="T178" s="173"/>
      <c r="AT178" s="168" t="s">
        <v>1665</v>
      </c>
      <c r="AU178" s="168" t="s">
        <v>89</v>
      </c>
      <c r="AV178" s="13" t="s">
        <v>89</v>
      </c>
      <c r="AW178" s="13" t="s">
        <v>36</v>
      </c>
      <c r="AX178" s="13" t="s">
        <v>87</v>
      </c>
      <c r="AY178" s="168" t="s">
        <v>248</v>
      </c>
    </row>
    <row r="179" spans="2:65" s="1" customFormat="1" ht="16.5" customHeight="1">
      <c r="B179" s="32"/>
      <c r="C179" s="130" t="s">
        <v>355</v>
      </c>
      <c r="D179" s="130" t="s">
        <v>249</v>
      </c>
      <c r="E179" s="131" t="s">
        <v>3076</v>
      </c>
      <c r="F179" s="132" t="s">
        <v>3077</v>
      </c>
      <c r="G179" s="133" t="s">
        <v>1671</v>
      </c>
      <c r="H179" s="134">
        <v>4766.8559999999998</v>
      </c>
      <c r="I179" s="205">
        <v>0</v>
      </c>
      <c r="J179" s="136">
        <f>ROUND(I179*H179,2)</f>
        <v>0</v>
      </c>
      <c r="K179" s="132" t="s">
        <v>1663</v>
      </c>
      <c r="L179" s="32"/>
      <c r="M179" s="137" t="s">
        <v>1</v>
      </c>
      <c r="N179" s="138" t="s">
        <v>45</v>
      </c>
      <c r="P179" s="139">
        <f>O179*H179</f>
        <v>0</v>
      </c>
      <c r="Q179" s="139">
        <v>1.0000000000000001E-5</v>
      </c>
      <c r="R179" s="139">
        <f>Q179*H179</f>
        <v>4.7668559999999999E-2</v>
      </c>
      <c r="S179" s="139">
        <v>0</v>
      </c>
      <c r="T179" s="140">
        <f>S179*H179</f>
        <v>0</v>
      </c>
      <c r="AR179" s="141" t="s">
        <v>264</v>
      </c>
      <c r="AT179" s="141" t="s">
        <v>249</v>
      </c>
      <c r="AU179" s="141" t="s">
        <v>89</v>
      </c>
      <c r="AY179" s="17" t="s">
        <v>248</v>
      </c>
      <c r="BE179" s="142">
        <f>IF(N179="základní",J179,0)</f>
        <v>0</v>
      </c>
      <c r="BF179" s="142">
        <f>IF(N179="snížená",J179,0)</f>
        <v>0</v>
      </c>
      <c r="BG179" s="142">
        <f>IF(N179="zákl. přenesená",J179,0)</f>
        <v>0</v>
      </c>
      <c r="BH179" s="142">
        <f>IF(N179="sníž. přenesená",J179,0)</f>
        <v>0</v>
      </c>
      <c r="BI179" s="142">
        <f>IF(N179="nulová",J179,0)</f>
        <v>0</v>
      </c>
      <c r="BJ179" s="17" t="s">
        <v>87</v>
      </c>
      <c r="BK179" s="142">
        <f>ROUND(I179*H179,2)</f>
        <v>0</v>
      </c>
      <c r="BL179" s="17" t="s">
        <v>264</v>
      </c>
      <c r="BM179" s="141" t="s">
        <v>3665</v>
      </c>
    </row>
    <row r="180" spans="2:65" s="1" customFormat="1" ht="37.9" customHeight="1">
      <c r="B180" s="32"/>
      <c r="C180" s="130" t="s">
        <v>359</v>
      </c>
      <c r="D180" s="130" t="s">
        <v>249</v>
      </c>
      <c r="E180" s="131" t="s">
        <v>1885</v>
      </c>
      <c r="F180" s="132" t="s">
        <v>1886</v>
      </c>
      <c r="G180" s="133" t="s">
        <v>1662</v>
      </c>
      <c r="H180" s="134">
        <v>1204.498</v>
      </c>
      <c r="I180" s="205">
        <v>0</v>
      </c>
      <c r="J180" s="136">
        <f>ROUND(I180*H180,2)</f>
        <v>0</v>
      </c>
      <c r="K180" s="132" t="s">
        <v>1663</v>
      </c>
      <c r="L180" s="32"/>
      <c r="M180" s="137" t="s">
        <v>1</v>
      </c>
      <c r="N180" s="138" t="s">
        <v>45</v>
      </c>
      <c r="P180" s="139">
        <f>O180*H180</f>
        <v>0</v>
      </c>
      <c r="Q180" s="139">
        <v>2.1000000000000001E-4</v>
      </c>
      <c r="R180" s="139">
        <f>Q180*H180</f>
        <v>0.25294458000000003</v>
      </c>
      <c r="S180" s="139">
        <v>0</v>
      </c>
      <c r="T180" s="140">
        <f>S180*H180</f>
        <v>0</v>
      </c>
      <c r="AR180" s="141" t="s">
        <v>264</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264</v>
      </c>
      <c r="BM180" s="141" t="s">
        <v>3666</v>
      </c>
    </row>
    <row r="181" spans="2:65" s="12" customFormat="1">
      <c r="B181" s="161"/>
      <c r="D181" s="143" t="s">
        <v>1665</v>
      </c>
      <c r="E181" s="162" t="s">
        <v>1</v>
      </c>
      <c r="F181" s="163" t="s">
        <v>3753</v>
      </c>
      <c r="H181" s="162" t="s">
        <v>1</v>
      </c>
      <c r="I181" s="164"/>
      <c r="L181" s="161"/>
      <c r="M181" s="165"/>
      <c r="T181" s="166"/>
      <c r="AT181" s="162" t="s">
        <v>1665</v>
      </c>
      <c r="AU181" s="162" t="s">
        <v>89</v>
      </c>
      <c r="AV181" s="12" t="s">
        <v>87</v>
      </c>
      <c r="AW181" s="12" t="s">
        <v>36</v>
      </c>
      <c r="AX181" s="12" t="s">
        <v>80</v>
      </c>
      <c r="AY181" s="162" t="s">
        <v>248</v>
      </c>
    </row>
    <row r="182" spans="2:65" s="13" customFormat="1">
      <c r="B182" s="167"/>
      <c r="D182" s="143" t="s">
        <v>1665</v>
      </c>
      <c r="E182" s="168" t="s">
        <v>1</v>
      </c>
      <c r="F182" s="169" t="s">
        <v>3668</v>
      </c>
      <c r="H182" s="170">
        <v>1204.498</v>
      </c>
      <c r="I182" s="171"/>
      <c r="L182" s="167"/>
      <c r="M182" s="172"/>
      <c r="T182" s="173"/>
      <c r="AT182" s="168" t="s">
        <v>1665</v>
      </c>
      <c r="AU182" s="168" t="s">
        <v>89</v>
      </c>
      <c r="AV182" s="13" t="s">
        <v>89</v>
      </c>
      <c r="AW182" s="13" t="s">
        <v>36</v>
      </c>
      <c r="AX182" s="13" t="s">
        <v>87</v>
      </c>
      <c r="AY182" s="168" t="s">
        <v>248</v>
      </c>
    </row>
    <row r="183" spans="2:65" s="1" customFormat="1" ht="24.2" customHeight="1">
      <c r="B183" s="32"/>
      <c r="C183" s="130" t="s">
        <v>363</v>
      </c>
      <c r="D183" s="130" t="s">
        <v>249</v>
      </c>
      <c r="E183" s="131" t="s">
        <v>1824</v>
      </c>
      <c r="F183" s="132" t="s">
        <v>1825</v>
      </c>
      <c r="G183" s="133" t="s">
        <v>1662</v>
      </c>
      <c r="H183" s="134">
        <v>1417.32</v>
      </c>
      <c r="I183" s="205">
        <v>0</v>
      </c>
      <c r="J183" s="136">
        <f>ROUND(I183*H183,2)</f>
        <v>0</v>
      </c>
      <c r="K183" s="132" t="s">
        <v>1663</v>
      </c>
      <c r="L183" s="32"/>
      <c r="M183" s="137" t="s">
        <v>1</v>
      </c>
      <c r="N183" s="138" t="s">
        <v>45</v>
      </c>
      <c r="P183" s="139">
        <f>O183*H183</f>
        <v>0</v>
      </c>
      <c r="Q183" s="139">
        <v>1.0000000000000001E-5</v>
      </c>
      <c r="R183" s="139">
        <f>Q183*H183</f>
        <v>1.41732E-2</v>
      </c>
      <c r="S183" s="139">
        <v>0</v>
      </c>
      <c r="T183" s="140">
        <f>S183*H183</f>
        <v>0</v>
      </c>
      <c r="AR183" s="141" t="s">
        <v>264</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264</v>
      </c>
      <c r="BM183" s="141" t="s">
        <v>3669</v>
      </c>
    </row>
    <row r="184" spans="2:65" s="13" customFormat="1">
      <c r="B184" s="167"/>
      <c r="D184" s="143" t="s">
        <v>1665</v>
      </c>
      <c r="E184" s="168" t="s">
        <v>1</v>
      </c>
      <c r="F184" s="169" t="s">
        <v>3670</v>
      </c>
      <c r="H184" s="170">
        <v>1417.32</v>
      </c>
      <c r="I184" s="171"/>
      <c r="L184" s="167"/>
      <c r="M184" s="172"/>
      <c r="T184" s="173"/>
      <c r="AT184" s="168" t="s">
        <v>1665</v>
      </c>
      <c r="AU184" s="168" t="s">
        <v>89</v>
      </c>
      <c r="AV184" s="13" t="s">
        <v>89</v>
      </c>
      <c r="AW184" s="13" t="s">
        <v>36</v>
      </c>
      <c r="AX184" s="13" t="s">
        <v>87</v>
      </c>
      <c r="AY184" s="168" t="s">
        <v>248</v>
      </c>
    </row>
    <row r="185" spans="2:65" s="1" customFormat="1" ht="24.2" customHeight="1">
      <c r="B185" s="32"/>
      <c r="C185" s="130" t="s">
        <v>367</v>
      </c>
      <c r="D185" s="130" t="s">
        <v>249</v>
      </c>
      <c r="E185" s="131" t="s">
        <v>1834</v>
      </c>
      <c r="F185" s="132" t="s">
        <v>1835</v>
      </c>
      <c r="G185" s="133" t="s">
        <v>1662</v>
      </c>
      <c r="H185" s="134">
        <v>1417.32</v>
      </c>
      <c r="I185" s="205">
        <v>0</v>
      </c>
      <c r="J185" s="136">
        <f>ROUND(I185*H185,2)</f>
        <v>0</v>
      </c>
      <c r="K185" s="132" t="s">
        <v>1663</v>
      </c>
      <c r="L185" s="32"/>
      <c r="M185" s="137" t="s">
        <v>1</v>
      </c>
      <c r="N185" s="138" t="s">
        <v>45</v>
      </c>
      <c r="P185" s="139">
        <f>O185*H185</f>
        <v>0</v>
      </c>
      <c r="Q185" s="139">
        <v>0</v>
      </c>
      <c r="R185" s="139">
        <f>Q185*H185</f>
        <v>0</v>
      </c>
      <c r="S185" s="139">
        <v>0</v>
      </c>
      <c r="T185" s="140">
        <f>S185*H185</f>
        <v>0</v>
      </c>
      <c r="AR185" s="141" t="s">
        <v>264</v>
      </c>
      <c r="AT185" s="141" t="s">
        <v>249</v>
      </c>
      <c r="AU185" s="141" t="s">
        <v>89</v>
      </c>
      <c r="AY185" s="17" t="s">
        <v>248</v>
      </c>
      <c r="BE185" s="142">
        <f>IF(N185="základní",J185,0)</f>
        <v>0</v>
      </c>
      <c r="BF185" s="142">
        <f>IF(N185="snížená",J185,0)</f>
        <v>0</v>
      </c>
      <c r="BG185" s="142">
        <f>IF(N185="zákl. přenesená",J185,0)</f>
        <v>0</v>
      </c>
      <c r="BH185" s="142">
        <f>IF(N185="sníž. přenesená",J185,0)</f>
        <v>0</v>
      </c>
      <c r="BI185" s="142">
        <f>IF(N185="nulová",J185,0)</f>
        <v>0</v>
      </c>
      <c r="BJ185" s="17" t="s">
        <v>87</v>
      </c>
      <c r="BK185" s="142">
        <f>ROUND(I185*H185,2)</f>
        <v>0</v>
      </c>
      <c r="BL185" s="17" t="s">
        <v>264</v>
      </c>
      <c r="BM185" s="141" t="s">
        <v>3671</v>
      </c>
    </row>
    <row r="186" spans="2:65" s="1" customFormat="1" ht="24.2" customHeight="1">
      <c r="B186" s="32"/>
      <c r="C186" s="130" t="s">
        <v>371</v>
      </c>
      <c r="D186" s="130" t="s">
        <v>249</v>
      </c>
      <c r="E186" s="131" t="s">
        <v>3754</v>
      </c>
      <c r="F186" s="132" t="s">
        <v>3755</v>
      </c>
      <c r="G186" s="133" t="s">
        <v>1839</v>
      </c>
      <c r="H186" s="134">
        <v>1</v>
      </c>
      <c r="I186" s="205">
        <v>0</v>
      </c>
      <c r="J186" s="136">
        <f>ROUND(I186*H186,2)</f>
        <v>0</v>
      </c>
      <c r="K186" s="132" t="s">
        <v>1</v>
      </c>
      <c r="L186" s="32"/>
      <c r="M186" s="137" t="s">
        <v>1</v>
      </c>
      <c r="N186" s="138" t="s">
        <v>45</v>
      </c>
      <c r="P186" s="139">
        <f>O186*H186</f>
        <v>0</v>
      </c>
      <c r="Q186" s="139">
        <v>1.1999999999999999E-3</v>
      </c>
      <c r="R186" s="139">
        <f>Q186*H186</f>
        <v>1.1999999999999999E-3</v>
      </c>
      <c r="S186" s="139">
        <v>0</v>
      </c>
      <c r="T186" s="140">
        <f>S186*H186</f>
        <v>0</v>
      </c>
      <c r="AR186" s="141" t="s">
        <v>359</v>
      </c>
      <c r="AT186" s="141" t="s">
        <v>249</v>
      </c>
      <c r="AU186" s="141" t="s">
        <v>89</v>
      </c>
      <c r="AY186" s="17" t="s">
        <v>248</v>
      </c>
      <c r="BE186" s="142">
        <f>IF(N186="základní",J186,0)</f>
        <v>0</v>
      </c>
      <c r="BF186" s="142">
        <f>IF(N186="snížená",J186,0)</f>
        <v>0</v>
      </c>
      <c r="BG186" s="142">
        <f>IF(N186="zákl. přenesená",J186,0)</f>
        <v>0</v>
      </c>
      <c r="BH186" s="142">
        <f>IF(N186="sníž. přenesená",J186,0)</f>
        <v>0</v>
      </c>
      <c r="BI186" s="142">
        <f>IF(N186="nulová",J186,0)</f>
        <v>0</v>
      </c>
      <c r="BJ186" s="17" t="s">
        <v>87</v>
      </c>
      <c r="BK186" s="142">
        <f>ROUND(I186*H186,2)</f>
        <v>0</v>
      </c>
      <c r="BL186" s="17" t="s">
        <v>359</v>
      </c>
      <c r="BM186" s="141" t="s">
        <v>3756</v>
      </c>
    </row>
    <row r="187" spans="2:65" s="1" customFormat="1" ht="39">
      <c r="B187" s="32"/>
      <c r="D187" s="143" t="s">
        <v>255</v>
      </c>
      <c r="F187" s="144" t="s">
        <v>3757</v>
      </c>
      <c r="I187" s="145"/>
      <c r="L187" s="32"/>
      <c r="M187" s="146"/>
      <c r="T187" s="56"/>
      <c r="AT187" s="17" t="s">
        <v>255</v>
      </c>
      <c r="AU187" s="17" t="s">
        <v>89</v>
      </c>
    </row>
    <row r="188" spans="2:65" s="12" customFormat="1">
      <c r="B188" s="161"/>
      <c r="D188" s="143" t="s">
        <v>1665</v>
      </c>
      <c r="E188" s="162" t="s">
        <v>1</v>
      </c>
      <c r="F188" s="163" t="s">
        <v>3758</v>
      </c>
      <c r="H188" s="162" t="s">
        <v>1</v>
      </c>
      <c r="I188" s="164"/>
      <c r="L188" s="161"/>
      <c r="M188" s="165"/>
      <c r="T188" s="166"/>
      <c r="AT188" s="162" t="s">
        <v>1665</v>
      </c>
      <c r="AU188" s="162" t="s">
        <v>89</v>
      </c>
      <c r="AV188" s="12" t="s">
        <v>87</v>
      </c>
      <c r="AW188" s="12" t="s">
        <v>36</v>
      </c>
      <c r="AX188" s="12" t="s">
        <v>80</v>
      </c>
      <c r="AY188" s="162" t="s">
        <v>248</v>
      </c>
    </row>
    <row r="189" spans="2:65" s="13" customFormat="1">
      <c r="B189" s="167"/>
      <c r="D189" s="143" t="s">
        <v>1665</v>
      </c>
      <c r="E189" s="168" t="s">
        <v>1</v>
      </c>
      <c r="F189" s="169" t="s">
        <v>3759</v>
      </c>
      <c r="H189" s="170">
        <v>1</v>
      </c>
      <c r="I189" s="171"/>
      <c r="L189" s="167"/>
      <c r="M189" s="172"/>
      <c r="T189" s="173"/>
      <c r="AT189" s="168" t="s">
        <v>1665</v>
      </c>
      <c r="AU189" s="168" t="s">
        <v>89</v>
      </c>
      <c r="AV189" s="13" t="s">
        <v>89</v>
      </c>
      <c r="AW189" s="13" t="s">
        <v>36</v>
      </c>
      <c r="AX189" s="13" t="s">
        <v>87</v>
      </c>
      <c r="AY189" s="168" t="s">
        <v>248</v>
      </c>
    </row>
    <row r="190" spans="2:65" s="1" customFormat="1" ht="24.2" customHeight="1">
      <c r="B190" s="32"/>
      <c r="C190" s="130" t="s">
        <v>375</v>
      </c>
      <c r="D190" s="130" t="s">
        <v>249</v>
      </c>
      <c r="E190" s="131" t="s">
        <v>3760</v>
      </c>
      <c r="F190" s="132" t="s">
        <v>3761</v>
      </c>
      <c r="G190" s="133" t="s">
        <v>1839</v>
      </c>
      <c r="H190" s="134">
        <v>1</v>
      </c>
      <c r="I190" s="205">
        <v>0</v>
      </c>
      <c r="J190" s="136">
        <f>ROUND(I190*H190,2)</f>
        <v>0</v>
      </c>
      <c r="K190" s="132" t="s">
        <v>1</v>
      </c>
      <c r="L190" s="32"/>
      <c r="M190" s="137" t="s">
        <v>1</v>
      </c>
      <c r="N190" s="138" t="s">
        <v>45</v>
      </c>
      <c r="P190" s="139">
        <f>O190*H190</f>
        <v>0</v>
      </c>
      <c r="Q190" s="139">
        <v>2E-3</v>
      </c>
      <c r="R190" s="139">
        <f>Q190*H190</f>
        <v>2E-3</v>
      </c>
      <c r="S190" s="139">
        <v>0</v>
      </c>
      <c r="T190" s="140">
        <f>S190*H190</f>
        <v>0</v>
      </c>
      <c r="AR190" s="141" t="s">
        <v>359</v>
      </c>
      <c r="AT190" s="141" t="s">
        <v>249</v>
      </c>
      <c r="AU190" s="141" t="s">
        <v>89</v>
      </c>
      <c r="AY190" s="17" t="s">
        <v>248</v>
      </c>
      <c r="BE190" s="142">
        <f>IF(N190="základní",J190,0)</f>
        <v>0</v>
      </c>
      <c r="BF190" s="142">
        <f>IF(N190="snížená",J190,0)</f>
        <v>0</v>
      </c>
      <c r="BG190" s="142">
        <f>IF(N190="zákl. přenesená",J190,0)</f>
        <v>0</v>
      </c>
      <c r="BH190" s="142">
        <f>IF(N190="sníž. přenesená",J190,0)</f>
        <v>0</v>
      </c>
      <c r="BI190" s="142">
        <f>IF(N190="nulová",J190,0)</f>
        <v>0</v>
      </c>
      <c r="BJ190" s="17" t="s">
        <v>87</v>
      </c>
      <c r="BK190" s="142">
        <f>ROUND(I190*H190,2)</f>
        <v>0</v>
      </c>
      <c r="BL190" s="17" t="s">
        <v>359</v>
      </c>
      <c r="BM190" s="141" t="s">
        <v>3762</v>
      </c>
    </row>
    <row r="191" spans="2:65" s="1" customFormat="1" ht="39">
      <c r="B191" s="32"/>
      <c r="D191" s="143" t="s">
        <v>255</v>
      </c>
      <c r="F191" s="144" t="s">
        <v>3757</v>
      </c>
      <c r="I191" s="145"/>
      <c r="L191" s="32"/>
      <c r="M191" s="146"/>
      <c r="T191" s="56"/>
      <c r="AT191" s="17" t="s">
        <v>255</v>
      </c>
      <c r="AU191" s="17" t="s">
        <v>89</v>
      </c>
    </row>
    <row r="192" spans="2:65" s="12" customFormat="1">
      <c r="B192" s="161"/>
      <c r="D192" s="143" t="s">
        <v>1665</v>
      </c>
      <c r="E192" s="162" t="s">
        <v>1</v>
      </c>
      <c r="F192" s="163" t="s">
        <v>3758</v>
      </c>
      <c r="H192" s="162" t="s">
        <v>1</v>
      </c>
      <c r="I192" s="164"/>
      <c r="L192" s="161"/>
      <c r="M192" s="165"/>
      <c r="T192" s="166"/>
      <c r="AT192" s="162" t="s">
        <v>1665</v>
      </c>
      <c r="AU192" s="162" t="s">
        <v>89</v>
      </c>
      <c r="AV192" s="12" t="s">
        <v>87</v>
      </c>
      <c r="AW192" s="12" t="s">
        <v>36</v>
      </c>
      <c r="AX192" s="12" t="s">
        <v>80</v>
      </c>
      <c r="AY192" s="162" t="s">
        <v>248</v>
      </c>
    </row>
    <row r="193" spans="2:65" s="13" customFormat="1">
      <c r="B193" s="167"/>
      <c r="D193" s="143" t="s">
        <v>1665</v>
      </c>
      <c r="E193" s="168" t="s">
        <v>1</v>
      </c>
      <c r="F193" s="169" t="s">
        <v>3763</v>
      </c>
      <c r="H193" s="170">
        <v>1</v>
      </c>
      <c r="I193" s="171"/>
      <c r="L193" s="167"/>
      <c r="M193" s="172"/>
      <c r="T193" s="173"/>
      <c r="AT193" s="168" t="s">
        <v>1665</v>
      </c>
      <c r="AU193" s="168" t="s">
        <v>89</v>
      </c>
      <c r="AV193" s="13" t="s">
        <v>89</v>
      </c>
      <c r="AW193" s="13" t="s">
        <v>36</v>
      </c>
      <c r="AX193" s="13" t="s">
        <v>87</v>
      </c>
      <c r="AY193" s="168" t="s">
        <v>248</v>
      </c>
    </row>
    <row r="194" spans="2:65" s="1" customFormat="1" ht="24.2" customHeight="1">
      <c r="B194" s="32"/>
      <c r="C194" s="130" t="s">
        <v>7</v>
      </c>
      <c r="D194" s="130" t="s">
        <v>249</v>
      </c>
      <c r="E194" s="131" t="s">
        <v>3764</v>
      </c>
      <c r="F194" s="132" t="s">
        <v>3765</v>
      </c>
      <c r="G194" s="133" t="s">
        <v>1839</v>
      </c>
      <c r="H194" s="134">
        <v>1</v>
      </c>
      <c r="I194" s="205">
        <v>0</v>
      </c>
      <c r="J194" s="136">
        <f>ROUND(I194*H194,2)</f>
        <v>0</v>
      </c>
      <c r="K194" s="132" t="s">
        <v>1</v>
      </c>
      <c r="L194" s="32"/>
      <c r="M194" s="137" t="s">
        <v>1</v>
      </c>
      <c r="N194" s="138" t="s">
        <v>45</v>
      </c>
      <c r="P194" s="139">
        <f>O194*H194</f>
        <v>0</v>
      </c>
      <c r="Q194" s="139">
        <v>3.0000000000000001E-3</v>
      </c>
      <c r="R194" s="139">
        <f>Q194*H194</f>
        <v>3.0000000000000001E-3</v>
      </c>
      <c r="S194" s="139">
        <v>0</v>
      </c>
      <c r="T194" s="140">
        <f>S194*H194</f>
        <v>0</v>
      </c>
      <c r="AR194" s="141" t="s">
        <v>359</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359</v>
      </c>
      <c r="BM194" s="141" t="s">
        <v>3766</v>
      </c>
    </row>
    <row r="195" spans="2:65" s="1" customFormat="1" ht="39">
      <c r="B195" s="32"/>
      <c r="D195" s="143" t="s">
        <v>255</v>
      </c>
      <c r="F195" s="144" t="s">
        <v>3757</v>
      </c>
      <c r="I195" s="145"/>
      <c r="L195" s="32"/>
      <c r="M195" s="146"/>
      <c r="T195" s="56"/>
      <c r="AT195" s="17" t="s">
        <v>255</v>
      </c>
      <c r="AU195" s="17" t="s">
        <v>89</v>
      </c>
    </row>
    <row r="196" spans="2:65" s="12" customFormat="1">
      <c r="B196" s="161"/>
      <c r="D196" s="143" t="s">
        <v>1665</v>
      </c>
      <c r="E196" s="162" t="s">
        <v>1</v>
      </c>
      <c r="F196" s="163" t="s">
        <v>3758</v>
      </c>
      <c r="H196" s="162" t="s">
        <v>1</v>
      </c>
      <c r="I196" s="164"/>
      <c r="L196" s="161"/>
      <c r="M196" s="165"/>
      <c r="T196" s="166"/>
      <c r="AT196" s="162" t="s">
        <v>1665</v>
      </c>
      <c r="AU196" s="162" t="s">
        <v>89</v>
      </c>
      <c r="AV196" s="12" t="s">
        <v>87</v>
      </c>
      <c r="AW196" s="12" t="s">
        <v>36</v>
      </c>
      <c r="AX196" s="12" t="s">
        <v>80</v>
      </c>
      <c r="AY196" s="162" t="s">
        <v>248</v>
      </c>
    </row>
    <row r="197" spans="2:65" s="13" customFormat="1">
      <c r="B197" s="167"/>
      <c r="D197" s="143" t="s">
        <v>1665</v>
      </c>
      <c r="E197" s="168" t="s">
        <v>1</v>
      </c>
      <c r="F197" s="169" t="s">
        <v>3767</v>
      </c>
      <c r="H197" s="170">
        <v>1</v>
      </c>
      <c r="I197" s="171"/>
      <c r="L197" s="167"/>
      <c r="M197" s="172"/>
      <c r="T197" s="173"/>
      <c r="AT197" s="168" t="s">
        <v>1665</v>
      </c>
      <c r="AU197" s="168" t="s">
        <v>89</v>
      </c>
      <c r="AV197" s="13" t="s">
        <v>89</v>
      </c>
      <c r="AW197" s="13" t="s">
        <v>36</v>
      </c>
      <c r="AX197" s="13" t="s">
        <v>87</v>
      </c>
      <c r="AY197" s="168" t="s">
        <v>248</v>
      </c>
    </row>
    <row r="198" spans="2:65" s="1" customFormat="1" ht="24.2" customHeight="1">
      <c r="B198" s="32"/>
      <c r="C198" s="130" t="s">
        <v>382</v>
      </c>
      <c r="D198" s="130" t="s">
        <v>249</v>
      </c>
      <c r="E198" s="131" t="s">
        <v>3672</v>
      </c>
      <c r="F198" s="132" t="s">
        <v>3673</v>
      </c>
      <c r="G198" s="133" t="s">
        <v>528</v>
      </c>
      <c r="H198" s="134">
        <v>1.5</v>
      </c>
      <c r="I198" s="205">
        <v>0</v>
      </c>
      <c r="J198" s="136">
        <f>ROUND(I198*H198,2)</f>
        <v>0</v>
      </c>
      <c r="K198" s="132" t="s">
        <v>1663</v>
      </c>
      <c r="L198" s="32"/>
      <c r="M198" s="137" t="s">
        <v>1</v>
      </c>
      <c r="N198" s="138" t="s">
        <v>45</v>
      </c>
      <c r="P198" s="139">
        <f>O198*H198</f>
        <v>0</v>
      </c>
      <c r="Q198" s="139">
        <v>3.8800000000000002E-3</v>
      </c>
      <c r="R198" s="139">
        <f>Q198*H198</f>
        <v>5.8200000000000005E-3</v>
      </c>
      <c r="S198" s="139">
        <v>0.21</v>
      </c>
      <c r="T198" s="140">
        <f>S198*H198</f>
        <v>0.315</v>
      </c>
      <c r="AR198" s="141" t="s">
        <v>264</v>
      </c>
      <c r="AT198" s="141" t="s">
        <v>249</v>
      </c>
      <c r="AU198" s="141" t="s">
        <v>89</v>
      </c>
      <c r="AY198" s="17" t="s">
        <v>248</v>
      </c>
      <c r="BE198" s="142">
        <f>IF(N198="základní",J198,0)</f>
        <v>0</v>
      </c>
      <c r="BF198" s="142">
        <f>IF(N198="snížená",J198,0)</f>
        <v>0</v>
      </c>
      <c r="BG198" s="142">
        <f>IF(N198="zákl. přenesená",J198,0)</f>
        <v>0</v>
      </c>
      <c r="BH198" s="142">
        <f>IF(N198="sníž. přenesená",J198,0)</f>
        <v>0</v>
      </c>
      <c r="BI198" s="142">
        <f>IF(N198="nulová",J198,0)</f>
        <v>0</v>
      </c>
      <c r="BJ198" s="17" t="s">
        <v>87</v>
      </c>
      <c r="BK198" s="142">
        <f>ROUND(I198*H198,2)</f>
        <v>0</v>
      </c>
      <c r="BL198" s="17" t="s">
        <v>264</v>
      </c>
      <c r="BM198" s="141" t="s">
        <v>3674</v>
      </c>
    </row>
    <row r="199" spans="2:65" s="12" customFormat="1">
      <c r="B199" s="161"/>
      <c r="D199" s="143" t="s">
        <v>1665</v>
      </c>
      <c r="E199" s="162" t="s">
        <v>1</v>
      </c>
      <c r="F199" s="163" t="s">
        <v>3103</v>
      </c>
      <c r="H199" s="162" t="s">
        <v>1</v>
      </c>
      <c r="I199" s="164"/>
      <c r="L199" s="161"/>
      <c r="M199" s="165"/>
      <c r="T199" s="166"/>
      <c r="AT199" s="162" t="s">
        <v>1665</v>
      </c>
      <c r="AU199" s="162" t="s">
        <v>89</v>
      </c>
      <c r="AV199" s="12" t="s">
        <v>87</v>
      </c>
      <c r="AW199" s="12" t="s">
        <v>36</v>
      </c>
      <c r="AX199" s="12" t="s">
        <v>80</v>
      </c>
      <c r="AY199" s="162" t="s">
        <v>248</v>
      </c>
    </row>
    <row r="200" spans="2:65" s="13" customFormat="1">
      <c r="B200" s="167"/>
      <c r="D200" s="143" t="s">
        <v>1665</v>
      </c>
      <c r="E200" s="168" t="s">
        <v>1</v>
      </c>
      <c r="F200" s="169" t="s">
        <v>3768</v>
      </c>
      <c r="H200" s="170">
        <v>1.5</v>
      </c>
      <c r="I200" s="171"/>
      <c r="L200" s="167"/>
      <c r="M200" s="172"/>
      <c r="T200" s="173"/>
      <c r="AT200" s="168" t="s">
        <v>1665</v>
      </c>
      <c r="AU200" s="168" t="s">
        <v>89</v>
      </c>
      <c r="AV200" s="13" t="s">
        <v>89</v>
      </c>
      <c r="AW200" s="13" t="s">
        <v>36</v>
      </c>
      <c r="AX200" s="13" t="s">
        <v>87</v>
      </c>
      <c r="AY200" s="168" t="s">
        <v>248</v>
      </c>
    </row>
    <row r="201" spans="2:65" s="1" customFormat="1" ht="24.2" customHeight="1">
      <c r="B201" s="32"/>
      <c r="C201" s="130" t="s">
        <v>386</v>
      </c>
      <c r="D201" s="130" t="s">
        <v>249</v>
      </c>
      <c r="E201" s="131" t="s">
        <v>1859</v>
      </c>
      <c r="F201" s="132" t="s">
        <v>1860</v>
      </c>
      <c r="G201" s="133" t="s">
        <v>528</v>
      </c>
      <c r="H201" s="134">
        <v>0.8</v>
      </c>
      <c r="I201" s="205">
        <v>0</v>
      </c>
      <c r="J201" s="136">
        <f>ROUND(I201*H201,2)</f>
        <v>0</v>
      </c>
      <c r="K201" s="132" t="s">
        <v>1663</v>
      </c>
      <c r="L201" s="32"/>
      <c r="M201" s="137" t="s">
        <v>1</v>
      </c>
      <c r="N201" s="138" t="s">
        <v>45</v>
      </c>
      <c r="P201" s="139">
        <f>O201*H201</f>
        <v>0</v>
      </c>
      <c r="Q201" s="139">
        <v>4.15E-3</v>
      </c>
      <c r="R201" s="139">
        <f>Q201*H201</f>
        <v>3.32E-3</v>
      </c>
      <c r="S201" s="139">
        <v>0.27</v>
      </c>
      <c r="T201" s="140">
        <f>S201*H201</f>
        <v>0.21600000000000003</v>
      </c>
      <c r="AR201" s="141" t="s">
        <v>264</v>
      </c>
      <c r="AT201" s="141" t="s">
        <v>249</v>
      </c>
      <c r="AU201" s="141" t="s">
        <v>89</v>
      </c>
      <c r="AY201" s="17" t="s">
        <v>248</v>
      </c>
      <c r="BE201" s="142">
        <f>IF(N201="základní",J201,0)</f>
        <v>0</v>
      </c>
      <c r="BF201" s="142">
        <f>IF(N201="snížená",J201,0)</f>
        <v>0</v>
      </c>
      <c r="BG201" s="142">
        <f>IF(N201="zákl. přenesená",J201,0)</f>
        <v>0</v>
      </c>
      <c r="BH201" s="142">
        <f>IF(N201="sníž. přenesená",J201,0)</f>
        <v>0</v>
      </c>
      <c r="BI201" s="142">
        <f>IF(N201="nulová",J201,0)</f>
        <v>0</v>
      </c>
      <c r="BJ201" s="17" t="s">
        <v>87</v>
      </c>
      <c r="BK201" s="142">
        <f>ROUND(I201*H201,2)</f>
        <v>0</v>
      </c>
      <c r="BL201" s="17" t="s">
        <v>264</v>
      </c>
      <c r="BM201" s="141" t="s">
        <v>3769</v>
      </c>
    </row>
    <row r="202" spans="2:65" s="12" customFormat="1">
      <c r="B202" s="161"/>
      <c r="D202" s="143" t="s">
        <v>1665</v>
      </c>
      <c r="E202" s="162" t="s">
        <v>1</v>
      </c>
      <c r="F202" s="163" t="s">
        <v>3103</v>
      </c>
      <c r="H202" s="162" t="s">
        <v>1</v>
      </c>
      <c r="I202" s="164"/>
      <c r="L202" s="161"/>
      <c r="M202" s="165"/>
      <c r="T202" s="166"/>
      <c r="AT202" s="162" t="s">
        <v>1665</v>
      </c>
      <c r="AU202" s="162" t="s">
        <v>89</v>
      </c>
      <c r="AV202" s="12" t="s">
        <v>87</v>
      </c>
      <c r="AW202" s="12" t="s">
        <v>36</v>
      </c>
      <c r="AX202" s="12" t="s">
        <v>80</v>
      </c>
      <c r="AY202" s="162" t="s">
        <v>248</v>
      </c>
    </row>
    <row r="203" spans="2:65" s="13" customFormat="1">
      <c r="B203" s="167"/>
      <c r="D203" s="143" t="s">
        <v>1665</v>
      </c>
      <c r="E203" s="168" t="s">
        <v>1</v>
      </c>
      <c r="F203" s="169" t="s">
        <v>3770</v>
      </c>
      <c r="H203" s="170">
        <v>0.8</v>
      </c>
      <c r="I203" s="171"/>
      <c r="L203" s="167"/>
      <c r="M203" s="172"/>
      <c r="T203" s="173"/>
      <c r="AT203" s="168" t="s">
        <v>1665</v>
      </c>
      <c r="AU203" s="168" t="s">
        <v>89</v>
      </c>
      <c r="AV203" s="13" t="s">
        <v>89</v>
      </c>
      <c r="AW203" s="13" t="s">
        <v>36</v>
      </c>
      <c r="AX203" s="13" t="s">
        <v>87</v>
      </c>
      <c r="AY203" s="168" t="s">
        <v>248</v>
      </c>
    </row>
    <row r="204" spans="2:65" s="1" customFormat="1" ht="24.2" customHeight="1">
      <c r="B204" s="32"/>
      <c r="C204" s="130" t="s">
        <v>390</v>
      </c>
      <c r="D204" s="130" t="s">
        <v>249</v>
      </c>
      <c r="E204" s="131" t="s">
        <v>3771</v>
      </c>
      <c r="F204" s="132" t="s">
        <v>3772</v>
      </c>
      <c r="G204" s="133" t="s">
        <v>528</v>
      </c>
      <c r="H204" s="134">
        <v>0.6</v>
      </c>
      <c r="I204" s="205">
        <v>0</v>
      </c>
      <c r="J204" s="136">
        <f>ROUND(I204*H204,2)</f>
        <v>0</v>
      </c>
      <c r="K204" s="132" t="s">
        <v>1663</v>
      </c>
      <c r="L204" s="32"/>
      <c r="M204" s="137" t="s">
        <v>1</v>
      </c>
      <c r="N204" s="138" t="s">
        <v>45</v>
      </c>
      <c r="P204" s="139">
        <f>O204*H204</f>
        <v>0</v>
      </c>
      <c r="Q204" s="139">
        <v>6.8500000000000002E-3</v>
      </c>
      <c r="R204" s="139">
        <f>Q204*H204</f>
        <v>4.1099999999999999E-3</v>
      </c>
      <c r="S204" s="139">
        <v>0.62</v>
      </c>
      <c r="T204" s="140">
        <f>S204*H204</f>
        <v>0.372</v>
      </c>
      <c r="AR204" s="141" t="s">
        <v>264</v>
      </c>
      <c r="AT204" s="141" t="s">
        <v>249</v>
      </c>
      <c r="AU204" s="141" t="s">
        <v>89</v>
      </c>
      <c r="AY204" s="17" t="s">
        <v>248</v>
      </c>
      <c r="BE204" s="142">
        <f>IF(N204="základní",J204,0)</f>
        <v>0</v>
      </c>
      <c r="BF204" s="142">
        <f>IF(N204="snížená",J204,0)</f>
        <v>0</v>
      </c>
      <c r="BG204" s="142">
        <f>IF(N204="zákl. přenesená",J204,0)</f>
        <v>0</v>
      </c>
      <c r="BH204" s="142">
        <f>IF(N204="sníž. přenesená",J204,0)</f>
        <v>0</v>
      </c>
      <c r="BI204" s="142">
        <f>IF(N204="nulová",J204,0)</f>
        <v>0</v>
      </c>
      <c r="BJ204" s="17" t="s">
        <v>87</v>
      </c>
      <c r="BK204" s="142">
        <f>ROUND(I204*H204,2)</f>
        <v>0</v>
      </c>
      <c r="BL204" s="17" t="s">
        <v>264</v>
      </c>
      <c r="BM204" s="141" t="s">
        <v>3773</v>
      </c>
    </row>
    <row r="205" spans="2:65" s="12" customFormat="1">
      <c r="B205" s="161"/>
      <c r="D205" s="143" t="s">
        <v>1665</v>
      </c>
      <c r="E205" s="162" t="s">
        <v>1</v>
      </c>
      <c r="F205" s="163" t="s">
        <v>3103</v>
      </c>
      <c r="H205" s="162" t="s">
        <v>1</v>
      </c>
      <c r="I205" s="164"/>
      <c r="L205" s="161"/>
      <c r="M205" s="165"/>
      <c r="T205" s="166"/>
      <c r="AT205" s="162" t="s">
        <v>1665</v>
      </c>
      <c r="AU205" s="162" t="s">
        <v>89</v>
      </c>
      <c r="AV205" s="12" t="s">
        <v>87</v>
      </c>
      <c r="AW205" s="12" t="s">
        <v>36</v>
      </c>
      <c r="AX205" s="12" t="s">
        <v>80</v>
      </c>
      <c r="AY205" s="162" t="s">
        <v>248</v>
      </c>
    </row>
    <row r="206" spans="2:65" s="13" customFormat="1">
      <c r="B206" s="167"/>
      <c r="D206" s="143" t="s">
        <v>1665</v>
      </c>
      <c r="E206" s="168" t="s">
        <v>1</v>
      </c>
      <c r="F206" s="169" t="s">
        <v>3774</v>
      </c>
      <c r="H206" s="170">
        <v>0.6</v>
      </c>
      <c r="I206" s="171"/>
      <c r="L206" s="167"/>
      <c r="M206" s="172"/>
      <c r="T206" s="173"/>
      <c r="AT206" s="168" t="s">
        <v>1665</v>
      </c>
      <c r="AU206" s="168" t="s">
        <v>89</v>
      </c>
      <c r="AV206" s="13" t="s">
        <v>89</v>
      </c>
      <c r="AW206" s="13" t="s">
        <v>36</v>
      </c>
      <c r="AX206" s="13" t="s">
        <v>87</v>
      </c>
      <c r="AY206" s="168" t="s">
        <v>248</v>
      </c>
    </row>
    <row r="207" spans="2:65" s="10" customFormat="1" ht="22.9" customHeight="1">
      <c r="B207" s="120"/>
      <c r="D207" s="121" t="s">
        <v>79</v>
      </c>
      <c r="E207" s="155" t="s">
        <v>697</v>
      </c>
      <c r="F207" s="155" t="s">
        <v>1894</v>
      </c>
      <c r="I207" s="123"/>
      <c r="J207" s="156">
        <f>BK207</f>
        <v>0</v>
      </c>
      <c r="L207" s="120"/>
      <c r="M207" s="125"/>
      <c r="P207" s="126">
        <f>SUM(P208:P211)</f>
        <v>0</v>
      </c>
      <c r="R207" s="126">
        <f>SUM(R208:R211)</f>
        <v>0</v>
      </c>
      <c r="T207" s="127">
        <f>SUM(T208:T211)</f>
        <v>67.858560000000011</v>
      </c>
      <c r="AR207" s="121" t="s">
        <v>87</v>
      </c>
      <c r="AT207" s="128" t="s">
        <v>79</v>
      </c>
      <c r="AU207" s="128" t="s">
        <v>87</v>
      </c>
      <c r="AY207" s="121" t="s">
        <v>248</v>
      </c>
      <c r="BK207" s="129">
        <f>SUM(BK208:BK211)</f>
        <v>0</v>
      </c>
    </row>
    <row r="208" spans="2:65" s="1" customFormat="1" ht="37.9" customHeight="1">
      <c r="B208" s="32"/>
      <c r="C208" s="130" t="s">
        <v>394</v>
      </c>
      <c r="D208" s="130" t="s">
        <v>249</v>
      </c>
      <c r="E208" s="131" t="s">
        <v>3676</v>
      </c>
      <c r="F208" s="132" t="s">
        <v>3677</v>
      </c>
      <c r="G208" s="133" t="s">
        <v>1671</v>
      </c>
      <c r="H208" s="134">
        <v>30.24</v>
      </c>
      <c r="I208" s="205">
        <v>0</v>
      </c>
      <c r="J208" s="136">
        <f>ROUND(I208*H208,2)</f>
        <v>0</v>
      </c>
      <c r="K208" s="132" t="s">
        <v>1663</v>
      </c>
      <c r="L208" s="32"/>
      <c r="M208" s="137" t="s">
        <v>1</v>
      </c>
      <c r="N208" s="138" t="s">
        <v>45</v>
      </c>
      <c r="P208" s="139">
        <f>O208*H208</f>
        <v>0</v>
      </c>
      <c r="Q208" s="139">
        <v>0</v>
      </c>
      <c r="R208" s="139">
        <f>Q208*H208</f>
        <v>0</v>
      </c>
      <c r="S208" s="139">
        <v>2.2000000000000002</v>
      </c>
      <c r="T208" s="140">
        <f>S208*H208</f>
        <v>66.528000000000006</v>
      </c>
      <c r="AR208" s="141" t="s">
        <v>264</v>
      </c>
      <c r="AT208" s="141" t="s">
        <v>249</v>
      </c>
      <c r="AU208" s="141" t="s">
        <v>89</v>
      </c>
      <c r="AY208" s="17" t="s">
        <v>248</v>
      </c>
      <c r="BE208" s="142">
        <f>IF(N208="základní",J208,0)</f>
        <v>0</v>
      </c>
      <c r="BF208" s="142">
        <f>IF(N208="snížená",J208,0)</f>
        <v>0</v>
      </c>
      <c r="BG208" s="142">
        <f>IF(N208="zákl. přenesená",J208,0)</f>
        <v>0</v>
      </c>
      <c r="BH208" s="142">
        <f>IF(N208="sníž. přenesená",J208,0)</f>
        <v>0</v>
      </c>
      <c r="BI208" s="142">
        <f>IF(N208="nulová",J208,0)</f>
        <v>0</v>
      </c>
      <c r="BJ208" s="17" t="s">
        <v>87</v>
      </c>
      <c r="BK208" s="142">
        <f>ROUND(I208*H208,2)</f>
        <v>0</v>
      </c>
      <c r="BL208" s="17" t="s">
        <v>264</v>
      </c>
      <c r="BM208" s="141" t="s">
        <v>3678</v>
      </c>
    </row>
    <row r="209" spans="2:65" s="12" customFormat="1">
      <c r="B209" s="161"/>
      <c r="D209" s="143" t="s">
        <v>1665</v>
      </c>
      <c r="E209" s="162" t="s">
        <v>1</v>
      </c>
      <c r="F209" s="163" t="s">
        <v>3733</v>
      </c>
      <c r="H209" s="162" t="s">
        <v>1</v>
      </c>
      <c r="I209" s="164"/>
      <c r="L209" s="161"/>
      <c r="M209" s="165"/>
      <c r="T209" s="166"/>
      <c r="AT209" s="162" t="s">
        <v>1665</v>
      </c>
      <c r="AU209" s="162" t="s">
        <v>89</v>
      </c>
      <c r="AV209" s="12" t="s">
        <v>87</v>
      </c>
      <c r="AW209" s="12" t="s">
        <v>36</v>
      </c>
      <c r="AX209" s="12" t="s">
        <v>80</v>
      </c>
      <c r="AY209" s="162" t="s">
        <v>248</v>
      </c>
    </row>
    <row r="210" spans="2:65" s="13" customFormat="1">
      <c r="B210" s="167"/>
      <c r="D210" s="143" t="s">
        <v>1665</v>
      </c>
      <c r="E210" s="168" t="s">
        <v>1</v>
      </c>
      <c r="F210" s="169" t="s">
        <v>3629</v>
      </c>
      <c r="H210" s="170">
        <v>30.24</v>
      </c>
      <c r="I210" s="171"/>
      <c r="L210" s="167"/>
      <c r="M210" s="172"/>
      <c r="T210" s="173"/>
      <c r="AT210" s="168" t="s">
        <v>1665</v>
      </c>
      <c r="AU210" s="168" t="s">
        <v>89</v>
      </c>
      <c r="AV210" s="13" t="s">
        <v>89</v>
      </c>
      <c r="AW210" s="13" t="s">
        <v>36</v>
      </c>
      <c r="AX210" s="13" t="s">
        <v>87</v>
      </c>
      <c r="AY210" s="168" t="s">
        <v>248</v>
      </c>
    </row>
    <row r="211" spans="2:65" s="1" customFormat="1" ht="33" customHeight="1">
      <c r="B211" s="32"/>
      <c r="C211" s="130" t="s">
        <v>398</v>
      </c>
      <c r="D211" s="130" t="s">
        <v>249</v>
      </c>
      <c r="E211" s="131" t="s">
        <v>3679</v>
      </c>
      <c r="F211" s="132" t="s">
        <v>3680</v>
      </c>
      <c r="G211" s="133" t="s">
        <v>1671</v>
      </c>
      <c r="H211" s="134">
        <v>30.24</v>
      </c>
      <c r="I211" s="205">
        <v>0</v>
      </c>
      <c r="J211" s="136">
        <f>ROUND(I211*H211,2)</f>
        <v>0</v>
      </c>
      <c r="K211" s="132" t="s">
        <v>1663</v>
      </c>
      <c r="L211" s="32"/>
      <c r="M211" s="137" t="s">
        <v>1</v>
      </c>
      <c r="N211" s="138" t="s">
        <v>45</v>
      </c>
      <c r="P211" s="139">
        <f>O211*H211</f>
        <v>0</v>
      </c>
      <c r="Q211" s="139">
        <v>0</v>
      </c>
      <c r="R211" s="139">
        <f>Q211*H211</f>
        <v>0</v>
      </c>
      <c r="S211" s="139">
        <v>4.3999999999999997E-2</v>
      </c>
      <c r="T211" s="140">
        <f>S211*H211</f>
        <v>1.3305599999999997</v>
      </c>
      <c r="AR211" s="141" t="s">
        <v>264</v>
      </c>
      <c r="AT211" s="141" t="s">
        <v>249</v>
      </c>
      <c r="AU211" s="141" t="s">
        <v>89</v>
      </c>
      <c r="AY211" s="17" t="s">
        <v>248</v>
      </c>
      <c r="BE211" s="142">
        <f>IF(N211="základní",J211,0)</f>
        <v>0</v>
      </c>
      <c r="BF211" s="142">
        <f>IF(N211="snížená",J211,0)</f>
        <v>0</v>
      </c>
      <c r="BG211" s="142">
        <f>IF(N211="zákl. přenesená",J211,0)</f>
        <v>0</v>
      </c>
      <c r="BH211" s="142">
        <f>IF(N211="sníž. přenesená",J211,0)</f>
        <v>0</v>
      </c>
      <c r="BI211" s="142">
        <f>IF(N211="nulová",J211,0)</f>
        <v>0</v>
      </c>
      <c r="BJ211" s="17" t="s">
        <v>87</v>
      </c>
      <c r="BK211" s="142">
        <f>ROUND(I211*H211,2)</f>
        <v>0</v>
      </c>
      <c r="BL211" s="17" t="s">
        <v>264</v>
      </c>
      <c r="BM211" s="141" t="s">
        <v>3681</v>
      </c>
    </row>
    <row r="212" spans="2:65" s="10" customFormat="1" ht="22.9" customHeight="1">
      <c r="B212" s="120"/>
      <c r="D212" s="121" t="s">
        <v>79</v>
      </c>
      <c r="E212" s="155" t="s">
        <v>706</v>
      </c>
      <c r="F212" s="155" t="s">
        <v>3176</v>
      </c>
      <c r="I212" s="123"/>
      <c r="J212" s="156">
        <f>BK212</f>
        <v>0</v>
      </c>
      <c r="L212" s="120"/>
      <c r="M212" s="125"/>
      <c r="P212" s="126">
        <f>SUM(P213:P272)</f>
        <v>0</v>
      </c>
      <c r="R212" s="126">
        <f>SUM(R213:R272)</f>
        <v>151.40333996000001</v>
      </c>
      <c r="T212" s="127">
        <f>SUM(T213:T272)</f>
        <v>198.23820000000001</v>
      </c>
      <c r="AR212" s="121" t="s">
        <v>87</v>
      </c>
      <c r="AT212" s="128" t="s">
        <v>79</v>
      </c>
      <c r="AU212" s="128" t="s">
        <v>87</v>
      </c>
      <c r="AY212" s="121" t="s">
        <v>248</v>
      </c>
      <c r="BK212" s="129">
        <f>SUM(BK213:BK272)</f>
        <v>0</v>
      </c>
    </row>
    <row r="213" spans="2:65" s="1" customFormat="1" ht="24.2" customHeight="1">
      <c r="B213" s="32"/>
      <c r="C213" s="130" t="s">
        <v>402</v>
      </c>
      <c r="D213" s="130" t="s">
        <v>249</v>
      </c>
      <c r="E213" s="131" t="s">
        <v>3177</v>
      </c>
      <c r="F213" s="132" t="s">
        <v>3178</v>
      </c>
      <c r="G213" s="133" t="s">
        <v>447</v>
      </c>
      <c r="H213" s="134">
        <v>1</v>
      </c>
      <c r="I213" s="205">
        <v>0</v>
      </c>
      <c r="J213" s="136">
        <f>ROUND(I213*H213,2)</f>
        <v>0</v>
      </c>
      <c r="K213" s="132" t="s">
        <v>1</v>
      </c>
      <c r="L213" s="32"/>
      <c r="M213" s="137" t="s">
        <v>1</v>
      </c>
      <c r="N213" s="138" t="s">
        <v>45</v>
      </c>
      <c r="P213" s="139">
        <f>O213*H213</f>
        <v>0</v>
      </c>
      <c r="Q213" s="139">
        <v>0</v>
      </c>
      <c r="R213" s="139">
        <f>Q213*H213</f>
        <v>0</v>
      </c>
      <c r="S213" s="139">
        <v>0</v>
      </c>
      <c r="T213" s="140">
        <f>S213*H213</f>
        <v>0</v>
      </c>
      <c r="AR213" s="141" t="s">
        <v>264</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264</v>
      </c>
      <c r="BM213" s="141" t="s">
        <v>3682</v>
      </c>
    </row>
    <row r="214" spans="2:65" s="1" customFormat="1" ht="48.75">
      <c r="B214" s="32"/>
      <c r="D214" s="143" t="s">
        <v>255</v>
      </c>
      <c r="F214" s="144" t="s">
        <v>3180</v>
      </c>
      <c r="I214" s="145"/>
      <c r="L214" s="32"/>
      <c r="M214" s="146"/>
      <c r="T214" s="56"/>
      <c r="AT214" s="17" t="s">
        <v>255</v>
      </c>
      <c r="AU214" s="17" t="s">
        <v>89</v>
      </c>
    </row>
    <row r="215" spans="2:65" s="1" customFormat="1" ht="24.2" customHeight="1">
      <c r="B215" s="32"/>
      <c r="C215" s="130" t="s">
        <v>406</v>
      </c>
      <c r="D215" s="130" t="s">
        <v>249</v>
      </c>
      <c r="E215" s="131" t="s">
        <v>3683</v>
      </c>
      <c r="F215" s="132" t="s">
        <v>3684</v>
      </c>
      <c r="G215" s="133" t="s">
        <v>1662</v>
      </c>
      <c r="H215" s="134">
        <v>455.72</v>
      </c>
      <c r="I215" s="205">
        <v>0</v>
      </c>
      <c r="J215" s="136">
        <f>ROUND(I215*H215,2)</f>
        <v>0</v>
      </c>
      <c r="K215" s="132" t="s">
        <v>1</v>
      </c>
      <c r="L215" s="32"/>
      <c r="M215" s="137" t="s">
        <v>1</v>
      </c>
      <c r="N215" s="138" t="s">
        <v>45</v>
      </c>
      <c r="P215" s="139">
        <f>O215*H215</f>
        <v>0</v>
      </c>
      <c r="Q215" s="139">
        <v>0</v>
      </c>
      <c r="R215" s="139">
        <f>Q215*H215</f>
        <v>0</v>
      </c>
      <c r="S215" s="139">
        <v>0.11</v>
      </c>
      <c r="T215" s="140">
        <f>S215*H215</f>
        <v>50.129200000000004</v>
      </c>
      <c r="AR215" s="141" t="s">
        <v>264</v>
      </c>
      <c r="AT215" s="141" t="s">
        <v>249</v>
      </c>
      <c r="AU215" s="141" t="s">
        <v>89</v>
      </c>
      <c r="AY215" s="17" t="s">
        <v>248</v>
      </c>
      <c r="BE215" s="142">
        <f>IF(N215="základní",J215,0)</f>
        <v>0</v>
      </c>
      <c r="BF215" s="142">
        <f>IF(N215="snížená",J215,0)</f>
        <v>0</v>
      </c>
      <c r="BG215" s="142">
        <f>IF(N215="zákl. přenesená",J215,0)</f>
        <v>0</v>
      </c>
      <c r="BH215" s="142">
        <f>IF(N215="sníž. přenesená",J215,0)</f>
        <v>0</v>
      </c>
      <c r="BI215" s="142">
        <f>IF(N215="nulová",J215,0)</f>
        <v>0</v>
      </c>
      <c r="BJ215" s="17" t="s">
        <v>87</v>
      </c>
      <c r="BK215" s="142">
        <f>ROUND(I215*H215,2)</f>
        <v>0</v>
      </c>
      <c r="BL215" s="17" t="s">
        <v>264</v>
      </c>
      <c r="BM215" s="141" t="s">
        <v>3685</v>
      </c>
    </row>
    <row r="216" spans="2:65" s="1" customFormat="1" ht="19.5">
      <c r="B216" s="32"/>
      <c r="D216" s="143" t="s">
        <v>255</v>
      </c>
      <c r="F216" s="144" t="s">
        <v>3194</v>
      </c>
      <c r="I216" s="145"/>
      <c r="L216" s="32"/>
      <c r="M216" s="146"/>
      <c r="T216" s="56"/>
      <c r="AT216" s="17" t="s">
        <v>255</v>
      </c>
      <c r="AU216" s="17" t="s">
        <v>89</v>
      </c>
    </row>
    <row r="217" spans="2:65" s="12" customFormat="1">
      <c r="B217" s="161"/>
      <c r="D217" s="143" t="s">
        <v>1665</v>
      </c>
      <c r="E217" s="162" t="s">
        <v>1</v>
      </c>
      <c r="F217" s="207" t="s">
        <v>3776</v>
      </c>
      <c r="H217" s="162" t="s">
        <v>1</v>
      </c>
      <c r="I217" s="164"/>
      <c r="L217" s="161"/>
      <c r="M217" s="165"/>
      <c r="T217" s="166"/>
      <c r="AT217" s="162" t="s">
        <v>1665</v>
      </c>
      <c r="AU217" s="162" t="s">
        <v>89</v>
      </c>
      <c r="AV217" s="12" t="s">
        <v>87</v>
      </c>
      <c r="AW217" s="12" t="s">
        <v>36</v>
      </c>
      <c r="AX217" s="12" t="s">
        <v>80</v>
      </c>
      <c r="AY217" s="162" t="s">
        <v>248</v>
      </c>
    </row>
    <row r="218" spans="2:65" s="13" customFormat="1" ht="22.5">
      <c r="B218" s="167"/>
      <c r="D218" s="143" t="s">
        <v>1665</v>
      </c>
      <c r="E218" s="168" t="s">
        <v>1</v>
      </c>
      <c r="F218" s="169" t="s">
        <v>3775</v>
      </c>
      <c r="H218" s="170">
        <v>455.72</v>
      </c>
      <c r="I218" s="171"/>
      <c r="L218" s="167"/>
      <c r="M218" s="172"/>
      <c r="T218" s="173"/>
      <c r="AT218" s="168" t="s">
        <v>1665</v>
      </c>
      <c r="AU218" s="168" t="s">
        <v>89</v>
      </c>
      <c r="AV218" s="13" t="s">
        <v>89</v>
      </c>
      <c r="AW218" s="13" t="s">
        <v>36</v>
      </c>
      <c r="AX218" s="13" t="s">
        <v>87</v>
      </c>
      <c r="AY218" s="168" t="s">
        <v>248</v>
      </c>
    </row>
    <row r="219" spans="2:65" s="1" customFormat="1" ht="24.2" customHeight="1">
      <c r="B219" s="32"/>
      <c r="C219" s="130" t="s">
        <v>410</v>
      </c>
      <c r="D219" s="130" t="s">
        <v>249</v>
      </c>
      <c r="E219" s="131" t="s">
        <v>3181</v>
      </c>
      <c r="F219" s="132" t="s">
        <v>3182</v>
      </c>
      <c r="G219" s="133" t="s">
        <v>1662</v>
      </c>
      <c r="H219" s="134">
        <v>1139.3</v>
      </c>
      <c r="I219" s="205">
        <v>0</v>
      </c>
      <c r="J219" s="136">
        <f>ROUND(I219*H219,2)</f>
        <v>0</v>
      </c>
      <c r="K219" s="132" t="s">
        <v>1663</v>
      </c>
      <c r="L219" s="32"/>
      <c r="M219" s="137" t="s">
        <v>1</v>
      </c>
      <c r="N219" s="138" t="s">
        <v>45</v>
      </c>
      <c r="P219" s="139">
        <f>O219*H219</f>
        <v>0</v>
      </c>
      <c r="Q219" s="139">
        <v>6.5000000000000002E-2</v>
      </c>
      <c r="R219" s="139">
        <f>Q219*H219</f>
        <v>74.054500000000004</v>
      </c>
      <c r="S219" s="139">
        <v>0.13</v>
      </c>
      <c r="T219" s="140">
        <f>S219*H219</f>
        <v>148.10900000000001</v>
      </c>
      <c r="AR219" s="141" t="s">
        <v>264</v>
      </c>
      <c r="AT219" s="141" t="s">
        <v>249</v>
      </c>
      <c r="AU219" s="141" t="s">
        <v>89</v>
      </c>
      <c r="AY219" s="17" t="s">
        <v>248</v>
      </c>
      <c r="BE219" s="142">
        <f>IF(N219="základní",J219,0)</f>
        <v>0</v>
      </c>
      <c r="BF219" s="142">
        <f>IF(N219="snížená",J219,0)</f>
        <v>0</v>
      </c>
      <c r="BG219" s="142">
        <f>IF(N219="zákl. přenesená",J219,0)</f>
        <v>0</v>
      </c>
      <c r="BH219" s="142">
        <f>IF(N219="sníž. přenesená",J219,0)</f>
        <v>0</v>
      </c>
      <c r="BI219" s="142">
        <f>IF(N219="nulová",J219,0)</f>
        <v>0</v>
      </c>
      <c r="BJ219" s="17" t="s">
        <v>87</v>
      </c>
      <c r="BK219" s="142">
        <f>ROUND(I219*H219,2)</f>
        <v>0</v>
      </c>
      <c r="BL219" s="17" t="s">
        <v>264</v>
      </c>
      <c r="BM219" s="141" t="s">
        <v>3688</v>
      </c>
    </row>
    <row r="220" spans="2:65" s="1" customFormat="1" ht="19.5">
      <c r="B220" s="32"/>
      <c r="D220" s="143" t="s">
        <v>255</v>
      </c>
      <c r="F220" s="144" t="s">
        <v>3184</v>
      </c>
      <c r="I220" s="145"/>
      <c r="L220" s="32"/>
      <c r="M220" s="146"/>
      <c r="T220" s="56"/>
      <c r="AT220" s="17" t="s">
        <v>255</v>
      </c>
      <c r="AU220" s="17" t="s">
        <v>89</v>
      </c>
    </row>
    <row r="221" spans="2:65" s="12" customFormat="1">
      <c r="B221" s="161"/>
      <c r="D221" s="143" t="s">
        <v>1665</v>
      </c>
      <c r="E221" s="162" t="s">
        <v>1</v>
      </c>
      <c r="F221" s="163" t="s">
        <v>3776</v>
      </c>
      <c r="H221" s="162" t="s">
        <v>1</v>
      </c>
      <c r="I221" s="164"/>
      <c r="L221" s="161"/>
      <c r="M221" s="165"/>
      <c r="T221" s="166"/>
      <c r="AT221" s="162" t="s">
        <v>1665</v>
      </c>
      <c r="AU221" s="162" t="s">
        <v>89</v>
      </c>
      <c r="AV221" s="12" t="s">
        <v>87</v>
      </c>
      <c r="AW221" s="12" t="s">
        <v>36</v>
      </c>
      <c r="AX221" s="12" t="s">
        <v>80</v>
      </c>
      <c r="AY221" s="162" t="s">
        <v>248</v>
      </c>
    </row>
    <row r="222" spans="2:65" s="12" customFormat="1">
      <c r="B222" s="161"/>
      <c r="D222" s="143" t="s">
        <v>1665</v>
      </c>
      <c r="E222" s="162" t="s">
        <v>1</v>
      </c>
      <c r="F222" s="163" t="s">
        <v>3689</v>
      </c>
      <c r="H222" s="162" t="s">
        <v>1</v>
      </c>
      <c r="I222" s="164"/>
      <c r="L222" s="161"/>
      <c r="M222" s="165"/>
      <c r="T222" s="166"/>
      <c r="AT222" s="162" t="s">
        <v>1665</v>
      </c>
      <c r="AU222" s="162" t="s">
        <v>89</v>
      </c>
      <c r="AV222" s="12" t="s">
        <v>87</v>
      </c>
      <c r="AW222" s="12" t="s">
        <v>36</v>
      </c>
      <c r="AX222" s="12" t="s">
        <v>80</v>
      </c>
      <c r="AY222" s="162" t="s">
        <v>248</v>
      </c>
    </row>
    <row r="223" spans="2:65" s="12" customFormat="1">
      <c r="B223" s="161"/>
      <c r="D223" s="143" t="s">
        <v>1665</v>
      </c>
      <c r="E223" s="162" t="s">
        <v>1</v>
      </c>
      <c r="F223" s="163" t="s">
        <v>2383</v>
      </c>
      <c r="H223" s="162" t="s">
        <v>1</v>
      </c>
      <c r="I223" s="164"/>
      <c r="L223" s="161"/>
      <c r="M223" s="165"/>
      <c r="T223" s="166"/>
      <c r="AT223" s="162" t="s">
        <v>1665</v>
      </c>
      <c r="AU223" s="162" t="s">
        <v>89</v>
      </c>
      <c r="AV223" s="12" t="s">
        <v>87</v>
      </c>
      <c r="AW223" s="12" t="s">
        <v>36</v>
      </c>
      <c r="AX223" s="12" t="s">
        <v>80</v>
      </c>
      <c r="AY223" s="162" t="s">
        <v>248</v>
      </c>
    </row>
    <row r="224" spans="2:65" s="13" customFormat="1">
      <c r="B224" s="167"/>
      <c r="D224" s="143" t="s">
        <v>1665</v>
      </c>
      <c r="E224" s="168" t="s">
        <v>1</v>
      </c>
      <c r="F224" s="169" t="s">
        <v>3777</v>
      </c>
      <c r="H224" s="170">
        <v>260</v>
      </c>
      <c r="I224" s="171"/>
      <c r="L224" s="167"/>
      <c r="M224" s="172"/>
      <c r="T224" s="173"/>
      <c r="AT224" s="168" t="s">
        <v>1665</v>
      </c>
      <c r="AU224" s="168" t="s">
        <v>89</v>
      </c>
      <c r="AV224" s="13" t="s">
        <v>89</v>
      </c>
      <c r="AW224" s="13" t="s">
        <v>36</v>
      </c>
      <c r="AX224" s="13" t="s">
        <v>80</v>
      </c>
      <c r="AY224" s="168" t="s">
        <v>248</v>
      </c>
    </row>
    <row r="225" spans="2:65" s="13" customFormat="1">
      <c r="B225" s="167"/>
      <c r="D225" s="143" t="s">
        <v>1665</v>
      </c>
      <c r="E225" s="168" t="s">
        <v>1</v>
      </c>
      <c r="F225" s="169" t="s">
        <v>3778</v>
      </c>
      <c r="H225" s="170">
        <v>174.8</v>
      </c>
      <c r="I225" s="171"/>
      <c r="L225" s="167"/>
      <c r="M225" s="172"/>
      <c r="T225" s="173"/>
      <c r="AT225" s="168" t="s">
        <v>1665</v>
      </c>
      <c r="AU225" s="168" t="s">
        <v>89</v>
      </c>
      <c r="AV225" s="13" t="s">
        <v>89</v>
      </c>
      <c r="AW225" s="13" t="s">
        <v>36</v>
      </c>
      <c r="AX225" s="13" t="s">
        <v>80</v>
      </c>
      <c r="AY225" s="168" t="s">
        <v>248</v>
      </c>
    </row>
    <row r="226" spans="2:65" s="13" customFormat="1">
      <c r="B226" s="167"/>
      <c r="D226" s="143" t="s">
        <v>1665</v>
      </c>
      <c r="E226" s="168" t="s">
        <v>1</v>
      </c>
      <c r="F226" s="169" t="s">
        <v>3779</v>
      </c>
      <c r="H226" s="170">
        <v>204.4</v>
      </c>
      <c r="I226" s="171"/>
      <c r="L226" s="167"/>
      <c r="M226" s="172"/>
      <c r="T226" s="173"/>
      <c r="AT226" s="168" t="s">
        <v>1665</v>
      </c>
      <c r="AU226" s="168" t="s">
        <v>89</v>
      </c>
      <c r="AV226" s="13" t="s">
        <v>89</v>
      </c>
      <c r="AW226" s="13" t="s">
        <v>36</v>
      </c>
      <c r="AX226" s="13" t="s">
        <v>80</v>
      </c>
      <c r="AY226" s="168" t="s">
        <v>248</v>
      </c>
    </row>
    <row r="227" spans="2:65" s="13" customFormat="1">
      <c r="B227" s="167"/>
      <c r="D227" s="143" t="s">
        <v>1665</v>
      </c>
      <c r="E227" s="168" t="s">
        <v>1</v>
      </c>
      <c r="F227" s="169" t="s">
        <v>3780</v>
      </c>
      <c r="H227" s="170">
        <v>348</v>
      </c>
      <c r="I227" s="171"/>
      <c r="L227" s="167"/>
      <c r="M227" s="172"/>
      <c r="T227" s="173"/>
      <c r="AT227" s="168" t="s">
        <v>1665</v>
      </c>
      <c r="AU227" s="168" t="s">
        <v>89</v>
      </c>
      <c r="AV227" s="13" t="s">
        <v>89</v>
      </c>
      <c r="AW227" s="13" t="s">
        <v>36</v>
      </c>
      <c r="AX227" s="13" t="s">
        <v>80</v>
      </c>
      <c r="AY227" s="168" t="s">
        <v>248</v>
      </c>
    </row>
    <row r="228" spans="2:65" s="13" customFormat="1">
      <c r="B228" s="167"/>
      <c r="D228" s="143" t="s">
        <v>1665</v>
      </c>
      <c r="E228" s="168" t="s">
        <v>1</v>
      </c>
      <c r="F228" s="169" t="s">
        <v>3781</v>
      </c>
      <c r="H228" s="170">
        <v>152.1</v>
      </c>
      <c r="I228" s="171"/>
      <c r="L228" s="167"/>
      <c r="M228" s="172"/>
      <c r="T228" s="173"/>
      <c r="AT228" s="168" t="s">
        <v>1665</v>
      </c>
      <c r="AU228" s="168" t="s">
        <v>89</v>
      </c>
      <c r="AV228" s="13" t="s">
        <v>89</v>
      </c>
      <c r="AW228" s="13" t="s">
        <v>36</v>
      </c>
      <c r="AX228" s="13" t="s">
        <v>80</v>
      </c>
      <c r="AY228" s="168" t="s">
        <v>248</v>
      </c>
    </row>
    <row r="229" spans="2:65" s="14" customFormat="1">
      <c r="B229" s="174"/>
      <c r="D229" s="143" t="s">
        <v>1665</v>
      </c>
      <c r="E229" s="175" t="s">
        <v>1</v>
      </c>
      <c r="F229" s="176" t="s">
        <v>1668</v>
      </c>
      <c r="H229" s="177">
        <v>1139.3</v>
      </c>
      <c r="I229" s="178"/>
      <c r="L229" s="174"/>
      <c r="M229" s="179"/>
      <c r="T229" s="180"/>
      <c r="AT229" s="175" t="s">
        <v>1665</v>
      </c>
      <c r="AU229" s="175" t="s">
        <v>89</v>
      </c>
      <c r="AV229" s="14" t="s">
        <v>264</v>
      </c>
      <c r="AW229" s="14" t="s">
        <v>36</v>
      </c>
      <c r="AX229" s="14" t="s">
        <v>87</v>
      </c>
      <c r="AY229" s="175" t="s">
        <v>248</v>
      </c>
    </row>
    <row r="230" spans="2:65" s="1" customFormat="1" ht="24.2" customHeight="1">
      <c r="B230" s="32"/>
      <c r="C230" s="130" t="s">
        <v>414</v>
      </c>
      <c r="D230" s="130" t="s">
        <v>249</v>
      </c>
      <c r="E230" s="131" t="s">
        <v>3695</v>
      </c>
      <c r="F230" s="132" t="s">
        <v>3696</v>
      </c>
      <c r="G230" s="133" t="s">
        <v>1662</v>
      </c>
      <c r="H230" s="134">
        <v>2344.14</v>
      </c>
      <c r="I230" s="205">
        <v>0</v>
      </c>
      <c r="J230" s="136">
        <f>ROUND(I230*H230,2)</f>
        <v>0</v>
      </c>
      <c r="K230" s="132" t="s">
        <v>1663</v>
      </c>
      <c r="L230" s="32"/>
      <c r="M230" s="137" t="s">
        <v>1</v>
      </c>
      <c r="N230" s="138" t="s">
        <v>45</v>
      </c>
      <c r="P230" s="139">
        <f>O230*H230</f>
        <v>0</v>
      </c>
      <c r="Q230" s="139">
        <v>0</v>
      </c>
      <c r="R230" s="139">
        <f>Q230*H230</f>
        <v>0</v>
      </c>
      <c r="S230" s="139">
        <v>0</v>
      </c>
      <c r="T230" s="140">
        <f>S230*H230</f>
        <v>0</v>
      </c>
      <c r="AR230" s="141" t="s">
        <v>264</v>
      </c>
      <c r="AT230" s="141" t="s">
        <v>249</v>
      </c>
      <c r="AU230" s="141" t="s">
        <v>89</v>
      </c>
      <c r="AY230" s="17" t="s">
        <v>248</v>
      </c>
      <c r="BE230" s="142">
        <f>IF(N230="základní",J230,0)</f>
        <v>0</v>
      </c>
      <c r="BF230" s="142">
        <f>IF(N230="snížená",J230,0)</f>
        <v>0</v>
      </c>
      <c r="BG230" s="142">
        <f>IF(N230="zákl. přenesená",J230,0)</f>
        <v>0</v>
      </c>
      <c r="BH230" s="142">
        <f>IF(N230="sníž. přenesená",J230,0)</f>
        <v>0</v>
      </c>
      <c r="BI230" s="142">
        <f>IF(N230="nulová",J230,0)</f>
        <v>0</v>
      </c>
      <c r="BJ230" s="17" t="s">
        <v>87</v>
      </c>
      <c r="BK230" s="142">
        <f>ROUND(I230*H230,2)</f>
        <v>0</v>
      </c>
      <c r="BL230" s="17" t="s">
        <v>264</v>
      </c>
      <c r="BM230" s="141" t="s">
        <v>3697</v>
      </c>
    </row>
    <row r="231" spans="2:65" s="12" customFormat="1">
      <c r="B231" s="161"/>
      <c r="D231" s="143" t="s">
        <v>1665</v>
      </c>
      <c r="E231" s="162" t="s">
        <v>1</v>
      </c>
      <c r="F231" s="163" t="s">
        <v>3699</v>
      </c>
      <c r="H231" s="162" t="s">
        <v>1</v>
      </c>
      <c r="I231" s="164"/>
      <c r="L231" s="161"/>
      <c r="M231" s="165"/>
      <c r="T231" s="166"/>
      <c r="AT231" s="162" t="s">
        <v>1665</v>
      </c>
      <c r="AU231" s="162" t="s">
        <v>89</v>
      </c>
      <c r="AV231" s="12" t="s">
        <v>87</v>
      </c>
      <c r="AW231" s="12" t="s">
        <v>36</v>
      </c>
      <c r="AX231" s="12" t="s">
        <v>80</v>
      </c>
      <c r="AY231" s="162" t="s">
        <v>248</v>
      </c>
    </row>
    <row r="232" spans="2:65" s="13" customFormat="1" ht="22.5">
      <c r="B232" s="167"/>
      <c r="D232" s="143" t="s">
        <v>1665</v>
      </c>
      <c r="E232" s="168" t="s">
        <v>1</v>
      </c>
      <c r="F232" s="169" t="s">
        <v>3782</v>
      </c>
      <c r="H232" s="170">
        <v>1204.8399999999999</v>
      </c>
      <c r="I232" s="171"/>
      <c r="L232" s="167"/>
      <c r="M232" s="172"/>
      <c r="T232" s="173"/>
      <c r="AT232" s="168" t="s">
        <v>1665</v>
      </c>
      <c r="AU232" s="168" t="s">
        <v>89</v>
      </c>
      <c r="AV232" s="13" t="s">
        <v>89</v>
      </c>
      <c r="AW232" s="13" t="s">
        <v>36</v>
      </c>
      <c r="AX232" s="13" t="s">
        <v>80</v>
      </c>
      <c r="AY232" s="168" t="s">
        <v>248</v>
      </c>
    </row>
    <row r="233" spans="2:65" s="12" customFormat="1">
      <c r="B233" s="161"/>
      <c r="D233" s="143" t="s">
        <v>1665</v>
      </c>
      <c r="E233" s="162" t="s">
        <v>1</v>
      </c>
      <c r="F233" s="163" t="s">
        <v>2383</v>
      </c>
      <c r="H233" s="162" t="s">
        <v>1</v>
      </c>
      <c r="I233" s="164"/>
      <c r="L233" s="161"/>
      <c r="M233" s="165"/>
      <c r="T233" s="166"/>
      <c r="AT233" s="162" t="s">
        <v>1665</v>
      </c>
      <c r="AU233" s="162" t="s">
        <v>89</v>
      </c>
      <c r="AV233" s="12" t="s">
        <v>87</v>
      </c>
      <c r="AW233" s="12" t="s">
        <v>36</v>
      </c>
      <c r="AX233" s="12" t="s">
        <v>80</v>
      </c>
      <c r="AY233" s="162" t="s">
        <v>248</v>
      </c>
    </row>
    <row r="234" spans="2:65" s="13" customFormat="1">
      <c r="B234" s="167"/>
      <c r="D234" s="143" t="s">
        <v>1665</v>
      </c>
      <c r="E234" s="168" t="s">
        <v>1</v>
      </c>
      <c r="F234" s="169" t="s">
        <v>3777</v>
      </c>
      <c r="H234" s="170">
        <v>260</v>
      </c>
      <c r="I234" s="171"/>
      <c r="L234" s="167"/>
      <c r="M234" s="172"/>
      <c r="T234" s="173"/>
      <c r="AT234" s="168" t="s">
        <v>1665</v>
      </c>
      <c r="AU234" s="168" t="s">
        <v>89</v>
      </c>
      <c r="AV234" s="13" t="s">
        <v>89</v>
      </c>
      <c r="AW234" s="13" t="s">
        <v>36</v>
      </c>
      <c r="AX234" s="13" t="s">
        <v>80</v>
      </c>
      <c r="AY234" s="168" t="s">
        <v>248</v>
      </c>
    </row>
    <row r="235" spans="2:65" s="13" customFormat="1">
      <c r="B235" s="167"/>
      <c r="D235" s="143" t="s">
        <v>1665</v>
      </c>
      <c r="E235" s="168" t="s">
        <v>1</v>
      </c>
      <c r="F235" s="169" t="s">
        <v>3778</v>
      </c>
      <c r="H235" s="170">
        <v>174.8</v>
      </c>
      <c r="I235" s="171"/>
      <c r="L235" s="167"/>
      <c r="M235" s="172"/>
      <c r="T235" s="173"/>
      <c r="AT235" s="168" t="s">
        <v>1665</v>
      </c>
      <c r="AU235" s="168" t="s">
        <v>89</v>
      </c>
      <c r="AV235" s="13" t="s">
        <v>89</v>
      </c>
      <c r="AW235" s="13" t="s">
        <v>36</v>
      </c>
      <c r="AX235" s="13" t="s">
        <v>80</v>
      </c>
      <c r="AY235" s="168" t="s">
        <v>248</v>
      </c>
    </row>
    <row r="236" spans="2:65" s="13" customFormat="1">
      <c r="B236" s="167"/>
      <c r="D236" s="143" t="s">
        <v>1665</v>
      </c>
      <c r="E236" s="168" t="s">
        <v>1</v>
      </c>
      <c r="F236" s="169" t="s">
        <v>3779</v>
      </c>
      <c r="H236" s="170">
        <v>204.4</v>
      </c>
      <c r="I236" s="171"/>
      <c r="L236" s="167"/>
      <c r="M236" s="172"/>
      <c r="T236" s="173"/>
      <c r="AT236" s="168" t="s">
        <v>1665</v>
      </c>
      <c r="AU236" s="168" t="s">
        <v>89</v>
      </c>
      <c r="AV236" s="13" t="s">
        <v>89</v>
      </c>
      <c r="AW236" s="13" t="s">
        <v>36</v>
      </c>
      <c r="AX236" s="13" t="s">
        <v>80</v>
      </c>
      <c r="AY236" s="168" t="s">
        <v>248</v>
      </c>
    </row>
    <row r="237" spans="2:65" s="13" customFormat="1">
      <c r="B237" s="167"/>
      <c r="D237" s="143" t="s">
        <v>1665</v>
      </c>
      <c r="E237" s="168" t="s">
        <v>1</v>
      </c>
      <c r="F237" s="169" t="s">
        <v>3780</v>
      </c>
      <c r="H237" s="170">
        <v>348</v>
      </c>
      <c r="I237" s="171"/>
      <c r="L237" s="167"/>
      <c r="M237" s="172"/>
      <c r="T237" s="173"/>
      <c r="AT237" s="168" t="s">
        <v>1665</v>
      </c>
      <c r="AU237" s="168" t="s">
        <v>89</v>
      </c>
      <c r="AV237" s="13" t="s">
        <v>89</v>
      </c>
      <c r="AW237" s="13" t="s">
        <v>36</v>
      </c>
      <c r="AX237" s="13" t="s">
        <v>80</v>
      </c>
      <c r="AY237" s="168" t="s">
        <v>248</v>
      </c>
    </row>
    <row r="238" spans="2:65" s="13" customFormat="1">
      <c r="B238" s="167"/>
      <c r="D238" s="143" t="s">
        <v>1665</v>
      </c>
      <c r="E238" s="168" t="s">
        <v>1</v>
      </c>
      <c r="F238" s="169" t="s">
        <v>3781</v>
      </c>
      <c r="H238" s="170">
        <v>152.1</v>
      </c>
      <c r="I238" s="171"/>
      <c r="L238" s="167"/>
      <c r="M238" s="172"/>
      <c r="T238" s="173"/>
      <c r="AT238" s="168" t="s">
        <v>1665</v>
      </c>
      <c r="AU238" s="168" t="s">
        <v>89</v>
      </c>
      <c r="AV238" s="13" t="s">
        <v>89</v>
      </c>
      <c r="AW238" s="13" t="s">
        <v>36</v>
      </c>
      <c r="AX238" s="13" t="s">
        <v>80</v>
      </c>
      <c r="AY238" s="168" t="s">
        <v>248</v>
      </c>
    </row>
    <row r="239" spans="2:65" s="14" customFormat="1">
      <c r="B239" s="174"/>
      <c r="D239" s="143" t="s">
        <v>1665</v>
      </c>
      <c r="E239" s="175" t="s">
        <v>1</v>
      </c>
      <c r="F239" s="176" t="s">
        <v>1668</v>
      </c>
      <c r="H239" s="177">
        <v>2344.14</v>
      </c>
      <c r="I239" s="178"/>
      <c r="L239" s="174"/>
      <c r="M239" s="179"/>
      <c r="T239" s="180"/>
      <c r="AT239" s="175" t="s">
        <v>1665</v>
      </c>
      <c r="AU239" s="175" t="s">
        <v>89</v>
      </c>
      <c r="AV239" s="14" t="s">
        <v>264</v>
      </c>
      <c r="AW239" s="14" t="s">
        <v>36</v>
      </c>
      <c r="AX239" s="14" t="s">
        <v>87</v>
      </c>
      <c r="AY239" s="175" t="s">
        <v>248</v>
      </c>
    </row>
    <row r="240" spans="2:65" s="1" customFormat="1" ht="33" customHeight="1">
      <c r="B240" s="32"/>
      <c r="C240" s="130" t="s">
        <v>419</v>
      </c>
      <c r="D240" s="130" t="s">
        <v>249</v>
      </c>
      <c r="E240" s="131" t="s">
        <v>3200</v>
      </c>
      <c r="F240" s="132" t="s">
        <v>3201</v>
      </c>
      <c r="G240" s="133" t="s">
        <v>1662</v>
      </c>
      <c r="H240" s="134">
        <v>1139.3</v>
      </c>
      <c r="I240" s="205">
        <v>0</v>
      </c>
      <c r="J240" s="136">
        <f>ROUND(I240*H240,2)</f>
        <v>0</v>
      </c>
      <c r="K240" s="132" t="s">
        <v>1</v>
      </c>
      <c r="L240" s="32"/>
      <c r="M240" s="137" t="s">
        <v>1</v>
      </c>
      <c r="N240" s="138" t="s">
        <v>45</v>
      </c>
      <c r="P240" s="139">
        <f>O240*H240</f>
        <v>0</v>
      </c>
      <c r="Q240" s="139">
        <v>1.5299999999999999E-3</v>
      </c>
      <c r="R240" s="139">
        <f>Q240*H240</f>
        <v>1.7431289999999997</v>
      </c>
      <c r="S240" s="139">
        <v>0</v>
      </c>
      <c r="T240" s="140">
        <f>S240*H240</f>
        <v>0</v>
      </c>
      <c r="AR240" s="141" t="s">
        <v>264</v>
      </c>
      <c r="AT240" s="141" t="s">
        <v>249</v>
      </c>
      <c r="AU240" s="141" t="s">
        <v>89</v>
      </c>
      <c r="AY240" s="17" t="s">
        <v>248</v>
      </c>
      <c r="BE240" s="142">
        <f>IF(N240="základní",J240,0)</f>
        <v>0</v>
      </c>
      <c r="BF240" s="142">
        <f>IF(N240="snížená",J240,0)</f>
        <v>0</v>
      </c>
      <c r="BG240" s="142">
        <f>IF(N240="zákl. přenesená",J240,0)</f>
        <v>0</v>
      </c>
      <c r="BH240" s="142">
        <f>IF(N240="sníž. přenesená",J240,0)</f>
        <v>0</v>
      </c>
      <c r="BI240" s="142">
        <f>IF(N240="nulová",J240,0)</f>
        <v>0</v>
      </c>
      <c r="BJ240" s="17" t="s">
        <v>87</v>
      </c>
      <c r="BK240" s="142">
        <f>ROUND(I240*H240,2)</f>
        <v>0</v>
      </c>
      <c r="BL240" s="17" t="s">
        <v>264</v>
      </c>
      <c r="BM240" s="141" t="s">
        <v>3701</v>
      </c>
    </row>
    <row r="241" spans="2:65" s="1" customFormat="1" ht="19.5">
      <c r="B241" s="32"/>
      <c r="D241" s="143" t="s">
        <v>255</v>
      </c>
      <c r="F241" s="144" t="s">
        <v>3184</v>
      </c>
      <c r="I241" s="145"/>
      <c r="L241" s="32"/>
      <c r="M241" s="146"/>
      <c r="T241" s="56"/>
      <c r="AT241" s="17" t="s">
        <v>255</v>
      </c>
      <c r="AU241" s="17" t="s">
        <v>89</v>
      </c>
    </row>
    <row r="242" spans="2:65" s="12" customFormat="1">
      <c r="B242" s="161"/>
      <c r="D242" s="143" t="s">
        <v>1665</v>
      </c>
      <c r="E242" s="162" t="s">
        <v>1</v>
      </c>
      <c r="F242" s="207" t="s">
        <v>3776</v>
      </c>
      <c r="H242" s="162" t="s">
        <v>1</v>
      </c>
      <c r="I242" s="164"/>
      <c r="L242" s="161"/>
      <c r="M242" s="165"/>
      <c r="T242" s="166"/>
      <c r="AT242" s="162" t="s">
        <v>1665</v>
      </c>
      <c r="AU242" s="162" t="s">
        <v>89</v>
      </c>
      <c r="AV242" s="12" t="s">
        <v>87</v>
      </c>
      <c r="AW242" s="12" t="s">
        <v>36</v>
      </c>
      <c r="AX242" s="12" t="s">
        <v>80</v>
      </c>
      <c r="AY242" s="162" t="s">
        <v>248</v>
      </c>
    </row>
    <row r="243" spans="2:65" s="13" customFormat="1" ht="22.5">
      <c r="B243" s="167"/>
      <c r="D243" s="143" t="s">
        <v>1665</v>
      </c>
      <c r="E243" s="168" t="s">
        <v>1</v>
      </c>
      <c r="F243" s="169" t="s">
        <v>3783</v>
      </c>
      <c r="H243" s="170">
        <v>1139.3</v>
      </c>
      <c r="I243" s="171"/>
      <c r="L243" s="167"/>
      <c r="M243" s="172"/>
      <c r="T243" s="173"/>
      <c r="AT243" s="168" t="s">
        <v>1665</v>
      </c>
      <c r="AU243" s="168" t="s">
        <v>89</v>
      </c>
      <c r="AV243" s="13" t="s">
        <v>89</v>
      </c>
      <c r="AW243" s="13" t="s">
        <v>36</v>
      </c>
      <c r="AX243" s="13" t="s">
        <v>87</v>
      </c>
      <c r="AY243" s="168" t="s">
        <v>248</v>
      </c>
    </row>
    <row r="244" spans="2:65" s="1" customFormat="1" ht="16.5" customHeight="1">
      <c r="B244" s="32"/>
      <c r="C244" s="130" t="s">
        <v>424</v>
      </c>
      <c r="D244" s="130" t="s">
        <v>249</v>
      </c>
      <c r="E244" s="131" t="s">
        <v>3204</v>
      </c>
      <c r="F244" s="132" t="s">
        <v>3205</v>
      </c>
      <c r="G244" s="133" t="s">
        <v>1662</v>
      </c>
      <c r="H244" s="134">
        <v>341.79</v>
      </c>
      <c r="I244" s="205">
        <v>0</v>
      </c>
      <c r="J244" s="136">
        <f>ROUND(I244*H244,2)</f>
        <v>0</v>
      </c>
      <c r="K244" s="132" t="s">
        <v>1</v>
      </c>
      <c r="L244" s="32"/>
      <c r="M244" s="137" t="s">
        <v>1</v>
      </c>
      <c r="N244" s="138" t="s">
        <v>45</v>
      </c>
      <c r="P244" s="139">
        <f>O244*H244</f>
        <v>0</v>
      </c>
      <c r="Q244" s="139">
        <v>8.0000000000000007E-5</v>
      </c>
      <c r="R244" s="139">
        <f>Q244*H244</f>
        <v>2.7343200000000005E-2</v>
      </c>
      <c r="S244" s="139">
        <v>0</v>
      </c>
      <c r="T244" s="140">
        <f>S244*H244</f>
        <v>0</v>
      </c>
      <c r="AR244" s="141" t="s">
        <v>264</v>
      </c>
      <c r="AT244" s="141" t="s">
        <v>249</v>
      </c>
      <c r="AU244" s="141" t="s">
        <v>89</v>
      </c>
      <c r="AY244" s="17" t="s">
        <v>248</v>
      </c>
      <c r="BE244" s="142">
        <f>IF(N244="základní",J244,0)</f>
        <v>0</v>
      </c>
      <c r="BF244" s="142">
        <f>IF(N244="snížená",J244,0)</f>
        <v>0</v>
      </c>
      <c r="BG244" s="142">
        <f>IF(N244="zákl. přenesená",J244,0)</f>
        <v>0</v>
      </c>
      <c r="BH244" s="142">
        <f>IF(N244="sníž. přenesená",J244,0)</f>
        <v>0</v>
      </c>
      <c r="BI244" s="142">
        <f>IF(N244="nulová",J244,0)</f>
        <v>0</v>
      </c>
      <c r="BJ244" s="17" t="s">
        <v>87</v>
      </c>
      <c r="BK244" s="142">
        <f>ROUND(I244*H244,2)</f>
        <v>0</v>
      </c>
      <c r="BL244" s="17" t="s">
        <v>264</v>
      </c>
      <c r="BM244" s="141" t="s">
        <v>3703</v>
      </c>
    </row>
    <row r="245" spans="2:65" s="1" customFormat="1" ht="19.5">
      <c r="B245" s="32"/>
      <c r="D245" s="143" t="s">
        <v>255</v>
      </c>
      <c r="F245" s="144" t="s">
        <v>3184</v>
      </c>
      <c r="I245" s="145"/>
      <c r="L245" s="32"/>
      <c r="M245" s="146"/>
      <c r="T245" s="56"/>
      <c r="AT245" s="17" t="s">
        <v>255</v>
      </c>
      <c r="AU245" s="17" t="s">
        <v>89</v>
      </c>
    </row>
    <row r="246" spans="2:65" s="12" customFormat="1">
      <c r="B246" s="161"/>
      <c r="D246" s="143" t="s">
        <v>1665</v>
      </c>
      <c r="E246" s="162" t="s">
        <v>1</v>
      </c>
      <c r="F246" s="207" t="s">
        <v>3776</v>
      </c>
      <c r="H246" s="162" t="s">
        <v>1</v>
      </c>
      <c r="I246" s="164"/>
      <c r="L246" s="161"/>
      <c r="M246" s="165"/>
      <c r="T246" s="166"/>
      <c r="AT246" s="162" t="s">
        <v>1665</v>
      </c>
      <c r="AU246" s="162" t="s">
        <v>89</v>
      </c>
      <c r="AV246" s="12" t="s">
        <v>87</v>
      </c>
      <c r="AW246" s="12" t="s">
        <v>36</v>
      </c>
      <c r="AX246" s="12" t="s">
        <v>80</v>
      </c>
      <c r="AY246" s="162" t="s">
        <v>248</v>
      </c>
    </row>
    <row r="247" spans="2:65" s="13" customFormat="1">
      <c r="B247" s="167"/>
      <c r="D247" s="143" t="s">
        <v>1665</v>
      </c>
      <c r="E247" s="168" t="s">
        <v>1</v>
      </c>
      <c r="F247" s="169" t="s">
        <v>3784</v>
      </c>
      <c r="H247" s="170">
        <v>341.79</v>
      </c>
      <c r="I247" s="171"/>
      <c r="L247" s="167"/>
      <c r="M247" s="172"/>
      <c r="T247" s="173"/>
      <c r="AT247" s="168" t="s">
        <v>1665</v>
      </c>
      <c r="AU247" s="168" t="s">
        <v>89</v>
      </c>
      <c r="AV247" s="13" t="s">
        <v>89</v>
      </c>
      <c r="AW247" s="13" t="s">
        <v>36</v>
      </c>
      <c r="AX247" s="13" t="s">
        <v>87</v>
      </c>
      <c r="AY247" s="168" t="s">
        <v>248</v>
      </c>
    </row>
    <row r="248" spans="2:65" s="1" customFormat="1" ht="24.2" customHeight="1">
      <c r="B248" s="32"/>
      <c r="C248" s="130" t="s">
        <v>428</v>
      </c>
      <c r="D248" s="130" t="s">
        <v>249</v>
      </c>
      <c r="E248" s="131" t="s">
        <v>3208</v>
      </c>
      <c r="F248" s="132" t="s">
        <v>3209</v>
      </c>
      <c r="G248" s="133" t="s">
        <v>1662</v>
      </c>
      <c r="H248" s="134">
        <v>341.79</v>
      </c>
      <c r="I248" s="205">
        <v>0</v>
      </c>
      <c r="J248" s="136">
        <f>ROUND(I248*H248,2)</f>
        <v>0</v>
      </c>
      <c r="K248" s="132" t="s">
        <v>1</v>
      </c>
      <c r="L248" s="32"/>
      <c r="M248" s="137" t="s">
        <v>1</v>
      </c>
      <c r="N248" s="138" t="s">
        <v>45</v>
      </c>
      <c r="P248" s="139">
        <f>O248*H248</f>
        <v>0</v>
      </c>
      <c r="Q248" s="139">
        <v>0</v>
      </c>
      <c r="R248" s="139">
        <f>Q248*H248</f>
        <v>0</v>
      </c>
      <c r="S248" s="139">
        <v>0</v>
      </c>
      <c r="T248" s="140">
        <f>S248*H248</f>
        <v>0</v>
      </c>
      <c r="AR248" s="141" t="s">
        <v>264</v>
      </c>
      <c r="AT248" s="141" t="s">
        <v>249</v>
      </c>
      <c r="AU248" s="141" t="s">
        <v>89</v>
      </c>
      <c r="AY248" s="17" t="s">
        <v>248</v>
      </c>
      <c r="BE248" s="142">
        <f>IF(N248="základní",J248,0)</f>
        <v>0</v>
      </c>
      <c r="BF248" s="142">
        <f>IF(N248="snížená",J248,0)</f>
        <v>0</v>
      </c>
      <c r="BG248" s="142">
        <f>IF(N248="zákl. přenesená",J248,0)</f>
        <v>0</v>
      </c>
      <c r="BH248" s="142">
        <f>IF(N248="sníž. přenesená",J248,0)</f>
        <v>0</v>
      </c>
      <c r="BI248" s="142">
        <f>IF(N248="nulová",J248,0)</f>
        <v>0</v>
      </c>
      <c r="BJ248" s="17" t="s">
        <v>87</v>
      </c>
      <c r="BK248" s="142">
        <f>ROUND(I248*H248,2)</f>
        <v>0</v>
      </c>
      <c r="BL248" s="17" t="s">
        <v>264</v>
      </c>
      <c r="BM248" s="141" t="s">
        <v>3705</v>
      </c>
    </row>
    <row r="249" spans="2:65" s="1" customFormat="1" ht="19.5">
      <c r="B249" s="32"/>
      <c r="D249" s="143" t="s">
        <v>255</v>
      </c>
      <c r="F249" s="144" t="s">
        <v>3184</v>
      </c>
      <c r="I249" s="145"/>
      <c r="L249" s="32"/>
      <c r="M249" s="146"/>
      <c r="T249" s="56"/>
      <c r="AT249" s="17" t="s">
        <v>255</v>
      </c>
      <c r="AU249" s="17" t="s">
        <v>89</v>
      </c>
    </row>
    <row r="250" spans="2:65" s="12" customFormat="1">
      <c r="B250" s="161"/>
      <c r="D250" s="143" t="s">
        <v>1665</v>
      </c>
      <c r="E250" s="162" t="s">
        <v>1</v>
      </c>
      <c r="F250" s="207" t="s">
        <v>3776</v>
      </c>
      <c r="H250" s="162" t="s">
        <v>1</v>
      </c>
      <c r="I250" s="164"/>
      <c r="L250" s="161"/>
      <c r="M250" s="165"/>
      <c r="T250" s="166"/>
      <c r="AT250" s="162" t="s">
        <v>1665</v>
      </c>
      <c r="AU250" s="162" t="s">
        <v>89</v>
      </c>
      <c r="AV250" s="12" t="s">
        <v>87</v>
      </c>
      <c r="AW250" s="12" t="s">
        <v>36</v>
      </c>
      <c r="AX250" s="12" t="s">
        <v>80</v>
      </c>
      <c r="AY250" s="162" t="s">
        <v>248</v>
      </c>
    </row>
    <row r="251" spans="2:65" s="13" customFormat="1">
      <c r="B251" s="167"/>
      <c r="D251" s="143" t="s">
        <v>1665</v>
      </c>
      <c r="E251" s="168" t="s">
        <v>1</v>
      </c>
      <c r="F251" s="169" t="s">
        <v>3784</v>
      </c>
      <c r="H251" s="170">
        <v>341.79</v>
      </c>
      <c r="I251" s="171"/>
      <c r="L251" s="167"/>
      <c r="M251" s="172"/>
      <c r="T251" s="173"/>
      <c r="AT251" s="168" t="s">
        <v>1665</v>
      </c>
      <c r="AU251" s="168" t="s">
        <v>89</v>
      </c>
      <c r="AV251" s="13" t="s">
        <v>89</v>
      </c>
      <c r="AW251" s="13" t="s">
        <v>36</v>
      </c>
      <c r="AX251" s="13" t="s">
        <v>87</v>
      </c>
      <c r="AY251" s="168" t="s">
        <v>248</v>
      </c>
    </row>
    <row r="252" spans="2:65" s="1" customFormat="1" ht="24.2" customHeight="1">
      <c r="B252" s="32"/>
      <c r="C252" s="130" t="s">
        <v>432</v>
      </c>
      <c r="D252" s="130" t="s">
        <v>249</v>
      </c>
      <c r="E252" s="131" t="s">
        <v>3211</v>
      </c>
      <c r="F252" s="132" t="s">
        <v>3212</v>
      </c>
      <c r="G252" s="133" t="s">
        <v>1662</v>
      </c>
      <c r="H252" s="134">
        <v>341.79</v>
      </c>
      <c r="I252" s="205">
        <v>0</v>
      </c>
      <c r="J252" s="136">
        <f>ROUND(I252*H252,2)</f>
        <v>0</v>
      </c>
      <c r="K252" s="132" t="s">
        <v>1</v>
      </c>
      <c r="L252" s="32"/>
      <c r="M252" s="137" t="s">
        <v>1</v>
      </c>
      <c r="N252" s="138" t="s">
        <v>45</v>
      </c>
      <c r="P252" s="139">
        <f>O252*H252</f>
        <v>0</v>
      </c>
      <c r="Q252" s="139">
        <v>4.2000000000000002E-4</v>
      </c>
      <c r="R252" s="139">
        <f>Q252*H252</f>
        <v>0.14355180000000001</v>
      </c>
      <c r="S252" s="139">
        <v>0</v>
      </c>
      <c r="T252" s="140">
        <f>S252*H252</f>
        <v>0</v>
      </c>
      <c r="AR252" s="141" t="s">
        <v>264</v>
      </c>
      <c r="AT252" s="141" t="s">
        <v>249</v>
      </c>
      <c r="AU252" s="141" t="s">
        <v>89</v>
      </c>
      <c r="AY252" s="17" t="s">
        <v>248</v>
      </c>
      <c r="BE252" s="142">
        <f>IF(N252="základní",J252,0)</f>
        <v>0</v>
      </c>
      <c r="BF252" s="142">
        <f>IF(N252="snížená",J252,0)</f>
        <v>0</v>
      </c>
      <c r="BG252" s="142">
        <f>IF(N252="zákl. přenesená",J252,0)</f>
        <v>0</v>
      </c>
      <c r="BH252" s="142">
        <f>IF(N252="sníž. přenesená",J252,0)</f>
        <v>0</v>
      </c>
      <c r="BI252" s="142">
        <f>IF(N252="nulová",J252,0)</f>
        <v>0</v>
      </c>
      <c r="BJ252" s="17" t="s">
        <v>87</v>
      </c>
      <c r="BK252" s="142">
        <f>ROUND(I252*H252,2)</f>
        <v>0</v>
      </c>
      <c r="BL252" s="17" t="s">
        <v>264</v>
      </c>
      <c r="BM252" s="141" t="s">
        <v>3706</v>
      </c>
    </row>
    <row r="253" spans="2:65" s="1" customFormat="1" ht="19.5">
      <c r="B253" s="32"/>
      <c r="D253" s="143" t="s">
        <v>255</v>
      </c>
      <c r="F253" s="144" t="s">
        <v>3184</v>
      </c>
      <c r="I253" s="145"/>
      <c r="L253" s="32"/>
      <c r="M253" s="146"/>
      <c r="T253" s="56"/>
      <c r="AT253" s="17" t="s">
        <v>255</v>
      </c>
      <c r="AU253" s="17" t="s">
        <v>89</v>
      </c>
    </row>
    <row r="254" spans="2:65" s="12" customFormat="1">
      <c r="B254" s="161"/>
      <c r="D254" s="143" t="s">
        <v>1665</v>
      </c>
      <c r="E254" s="162" t="s">
        <v>1</v>
      </c>
      <c r="F254" s="207" t="s">
        <v>3776</v>
      </c>
      <c r="H254" s="162" t="s">
        <v>1</v>
      </c>
      <c r="I254" s="164"/>
      <c r="L254" s="161"/>
      <c r="M254" s="165"/>
      <c r="T254" s="166"/>
      <c r="AT254" s="162" t="s">
        <v>1665</v>
      </c>
      <c r="AU254" s="162" t="s">
        <v>89</v>
      </c>
      <c r="AV254" s="12" t="s">
        <v>87</v>
      </c>
      <c r="AW254" s="12" t="s">
        <v>36</v>
      </c>
      <c r="AX254" s="12" t="s">
        <v>80</v>
      </c>
      <c r="AY254" s="162" t="s">
        <v>248</v>
      </c>
    </row>
    <row r="255" spans="2:65" s="13" customFormat="1">
      <c r="B255" s="167"/>
      <c r="D255" s="143" t="s">
        <v>1665</v>
      </c>
      <c r="E255" s="168" t="s">
        <v>1</v>
      </c>
      <c r="F255" s="169" t="s">
        <v>3784</v>
      </c>
      <c r="H255" s="170">
        <v>341.79</v>
      </c>
      <c r="I255" s="171"/>
      <c r="L255" s="167"/>
      <c r="M255" s="172"/>
      <c r="T255" s="173"/>
      <c r="AT255" s="168" t="s">
        <v>1665</v>
      </c>
      <c r="AU255" s="168" t="s">
        <v>89</v>
      </c>
      <c r="AV255" s="13" t="s">
        <v>89</v>
      </c>
      <c r="AW255" s="13" t="s">
        <v>36</v>
      </c>
      <c r="AX255" s="13" t="s">
        <v>87</v>
      </c>
      <c r="AY255" s="168" t="s">
        <v>248</v>
      </c>
    </row>
    <row r="256" spans="2:65" s="1" customFormat="1" ht="24.2" customHeight="1">
      <c r="B256" s="32"/>
      <c r="C256" s="130" t="s">
        <v>436</v>
      </c>
      <c r="D256" s="130" t="s">
        <v>249</v>
      </c>
      <c r="E256" s="131" t="s">
        <v>3214</v>
      </c>
      <c r="F256" s="132" t="s">
        <v>3215</v>
      </c>
      <c r="G256" s="133" t="s">
        <v>1671</v>
      </c>
      <c r="H256" s="134">
        <v>6.8360000000000003</v>
      </c>
      <c r="I256" s="205">
        <v>0</v>
      </c>
      <c r="J256" s="136">
        <f>ROUND(I256*H256,2)</f>
        <v>0</v>
      </c>
      <c r="K256" s="132" t="s">
        <v>1663</v>
      </c>
      <c r="L256" s="32"/>
      <c r="M256" s="137" t="s">
        <v>1</v>
      </c>
      <c r="N256" s="138" t="s">
        <v>45</v>
      </c>
      <c r="P256" s="139">
        <f>O256*H256</f>
        <v>0</v>
      </c>
      <c r="Q256" s="139">
        <v>1.6372100000000001</v>
      </c>
      <c r="R256" s="139">
        <f>Q256*H256</f>
        <v>11.19196756</v>
      </c>
      <c r="S256" s="139">
        <v>0</v>
      </c>
      <c r="T256" s="140">
        <f>S256*H256</f>
        <v>0</v>
      </c>
      <c r="AR256" s="141" t="s">
        <v>264</v>
      </c>
      <c r="AT256" s="141" t="s">
        <v>249</v>
      </c>
      <c r="AU256" s="141" t="s">
        <v>89</v>
      </c>
      <c r="AY256" s="17" t="s">
        <v>248</v>
      </c>
      <c r="BE256" s="142">
        <f>IF(N256="základní",J256,0)</f>
        <v>0</v>
      </c>
      <c r="BF256" s="142">
        <f>IF(N256="snížená",J256,0)</f>
        <v>0</v>
      </c>
      <c r="BG256" s="142">
        <f>IF(N256="zákl. přenesená",J256,0)</f>
        <v>0</v>
      </c>
      <c r="BH256" s="142">
        <f>IF(N256="sníž. přenesená",J256,0)</f>
        <v>0</v>
      </c>
      <c r="BI256" s="142">
        <f>IF(N256="nulová",J256,0)</f>
        <v>0</v>
      </c>
      <c r="BJ256" s="17" t="s">
        <v>87</v>
      </c>
      <c r="BK256" s="142">
        <f>ROUND(I256*H256,2)</f>
        <v>0</v>
      </c>
      <c r="BL256" s="17" t="s">
        <v>264</v>
      </c>
      <c r="BM256" s="141" t="s">
        <v>3707</v>
      </c>
    </row>
    <row r="257" spans="2:65" s="1" customFormat="1" ht="19.5">
      <c r="B257" s="32"/>
      <c r="D257" s="143" t="s">
        <v>255</v>
      </c>
      <c r="F257" s="144" t="s">
        <v>3184</v>
      </c>
      <c r="I257" s="145"/>
      <c r="L257" s="32"/>
      <c r="M257" s="146"/>
      <c r="T257" s="56"/>
      <c r="AT257" s="17" t="s">
        <v>255</v>
      </c>
      <c r="AU257" s="17" t="s">
        <v>89</v>
      </c>
    </row>
    <row r="258" spans="2:65" s="12" customFormat="1">
      <c r="B258" s="161"/>
      <c r="D258" s="143" t="s">
        <v>1665</v>
      </c>
      <c r="E258" s="162" t="s">
        <v>1</v>
      </c>
      <c r="F258" s="207" t="s">
        <v>3776</v>
      </c>
      <c r="H258" s="162" t="s">
        <v>1</v>
      </c>
      <c r="I258" s="164"/>
      <c r="L258" s="161"/>
      <c r="M258" s="165"/>
      <c r="T258" s="166"/>
      <c r="AT258" s="162" t="s">
        <v>1665</v>
      </c>
      <c r="AU258" s="162" t="s">
        <v>89</v>
      </c>
      <c r="AV258" s="12" t="s">
        <v>87</v>
      </c>
      <c r="AW258" s="12" t="s">
        <v>36</v>
      </c>
      <c r="AX258" s="12" t="s">
        <v>80</v>
      </c>
      <c r="AY258" s="162" t="s">
        <v>248</v>
      </c>
    </row>
    <row r="259" spans="2:65" s="13" customFormat="1">
      <c r="B259" s="167"/>
      <c r="D259" s="143" t="s">
        <v>1665</v>
      </c>
      <c r="E259" s="168" t="s">
        <v>1</v>
      </c>
      <c r="F259" s="169" t="s">
        <v>3785</v>
      </c>
      <c r="H259" s="170">
        <v>6.8360000000000003</v>
      </c>
      <c r="I259" s="171"/>
      <c r="L259" s="167"/>
      <c r="M259" s="172"/>
      <c r="T259" s="173"/>
      <c r="AT259" s="168" t="s">
        <v>1665</v>
      </c>
      <c r="AU259" s="168" t="s">
        <v>89</v>
      </c>
      <c r="AV259" s="13" t="s">
        <v>89</v>
      </c>
      <c r="AW259" s="13" t="s">
        <v>36</v>
      </c>
      <c r="AX259" s="13" t="s">
        <v>80</v>
      </c>
      <c r="AY259" s="168" t="s">
        <v>248</v>
      </c>
    </row>
    <row r="260" spans="2:65" s="14" customFormat="1">
      <c r="B260" s="174"/>
      <c r="D260" s="143" t="s">
        <v>1665</v>
      </c>
      <c r="E260" s="175" t="s">
        <v>1</v>
      </c>
      <c r="F260" s="176" t="s">
        <v>1668</v>
      </c>
      <c r="H260" s="177">
        <v>6.8360000000000003</v>
      </c>
      <c r="I260" s="178"/>
      <c r="L260" s="174"/>
      <c r="M260" s="179"/>
      <c r="T260" s="180"/>
      <c r="AT260" s="175" t="s">
        <v>1665</v>
      </c>
      <c r="AU260" s="175" t="s">
        <v>89</v>
      </c>
      <c r="AV260" s="14" t="s">
        <v>264</v>
      </c>
      <c r="AW260" s="14" t="s">
        <v>36</v>
      </c>
      <c r="AX260" s="14" t="s">
        <v>87</v>
      </c>
      <c r="AY260" s="175" t="s">
        <v>248</v>
      </c>
    </row>
    <row r="261" spans="2:65" s="1" customFormat="1" ht="24.2" customHeight="1">
      <c r="B261" s="32"/>
      <c r="C261" s="130" t="s">
        <v>440</v>
      </c>
      <c r="D261" s="130" t="s">
        <v>249</v>
      </c>
      <c r="E261" s="131" t="s">
        <v>3218</v>
      </c>
      <c r="F261" s="132" t="s">
        <v>3219</v>
      </c>
      <c r="G261" s="133" t="s">
        <v>1662</v>
      </c>
      <c r="H261" s="134">
        <v>1139.3</v>
      </c>
      <c r="I261" s="205">
        <v>0</v>
      </c>
      <c r="J261" s="136">
        <f>ROUND(I261*H261,2)</f>
        <v>0</v>
      </c>
      <c r="K261" s="132" t="s">
        <v>1663</v>
      </c>
      <c r="L261" s="32"/>
      <c r="M261" s="137" t="s">
        <v>1</v>
      </c>
      <c r="N261" s="138" t="s">
        <v>45</v>
      </c>
      <c r="P261" s="139">
        <f>O261*H261</f>
        <v>0</v>
      </c>
      <c r="Q261" s="139">
        <v>1.5E-3</v>
      </c>
      <c r="R261" s="139">
        <f>Q261*H261</f>
        <v>1.70895</v>
      </c>
      <c r="S261" s="139">
        <v>0</v>
      </c>
      <c r="T261" s="140">
        <f>S261*H261</f>
        <v>0</v>
      </c>
      <c r="AR261" s="141" t="s">
        <v>264</v>
      </c>
      <c r="AT261" s="141" t="s">
        <v>249</v>
      </c>
      <c r="AU261" s="141" t="s">
        <v>89</v>
      </c>
      <c r="AY261" s="17" t="s">
        <v>248</v>
      </c>
      <c r="BE261" s="142">
        <f>IF(N261="základní",J261,0)</f>
        <v>0</v>
      </c>
      <c r="BF261" s="142">
        <f>IF(N261="snížená",J261,0)</f>
        <v>0</v>
      </c>
      <c r="BG261" s="142">
        <f>IF(N261="zákl. přenesená",J261,0)</f>
        <v>0</v>
      </c>
      <c r="BH261" s="142">
        <f>IF(N261="sníž. přenesená",J261,0)</f>
        <v>0</v>
      </c>
      <c r="BI261" s="142">
        <f>IF(N261="nulová",J261,0)</f>
        <v>0</v>
      </c>
      <c r="BJ261" s="17" t="s">
        <v>87</v>
      </c>
      <c r="BK261" s="142">
        <f>ROUND(I261*H261,2)</f>
        <v>0</v>
      </c>
      <c r="BL261" s="17" t="s">
        <v>264</v>
      </c>
      <c r="BM261" s="141" t="s">
        <v>3709</v>
      </c>
    </row>
    <row r="262" spans="2:65" s="1" customFormat="1" ht="19.5">
      <c r="B262" s="32"/>
      <c r="D262" s="143" t="s">
        <v>255</v>
      </c>
      <c r="F262" s="144" t="s">
        <v>3184</v>
      </c>
      <c r="I262" s="145"/>
      <c r="L262" s="32"/>
      <c r="M262" s="146"/>
      <c r="T262" s="56"/>
      <c r="AT262" s="17" t="s">
        <v>255</v>
      </c>
      <c r="AU262" s="17" t="s">
        <v>89</v>
      </c>
    </row>
    <row r="263" spans="2:65" s="12" customFormat="1">
      <c r="B263" s="161"/>
      <c r="D263" s="143" t="s">
        <v>1665</v>
      </c>
      <c r="E263" s="162" t="s">
        <v>1</v>
      </c>
      <c r="F263" s="207" t="s">
        <v>3776</v>
      </c>
      <c r="H263" s="162" t="s">
        <v>1</v>
      </c>
      <c r="I263" s="164"/>
      <c r="L263" s="161"/>
      <c r="M263" s="165"/>
      <c r="T263" s="166"/>
      <c r="AT263" s="162" t="s">
        <v>1665</v>
      </c>
      <c r="AU263" s="162" t="s">
        <v>89</v>
      </c>
      <c r="AV263" s="12" t="s">
        <v>87</v>
      </c>
      <c r="AW263" s="12" t="s">
        <v>36</v>
      </c>
      <c r="AX263" s="12" t="s">
        <v>80</v>
      </c>
      <c r="AY263" s="162" t="s">
        <v>248</v>
      </c>
    </row>
    <row r="264" spans="2:65" s="13" customFormat="1">
      <c r="B264" s="167"/>
      <c r="D264" s="143" t="s">
        <v>1665</v>
      </c>
      <c r="E264" s="168" t="s">
        <v>1</v>
      </c>
      <c r="F264" s="169" t="s">
        <v>3786</v>
      </c>
      <c r="H264" s="170">
        <v>1139.3</v>
      </c>
      <c r="I264" s="171"/>
      <c r="L264" s="167"/>
      <c r="M264" s="172"/>
      <c r="T264" s="173"/>
      <c r="AT264" s="168" t="s">
        <v>1665</v>
      </c>
      <c r="AU264" s="168" t="s">
        <v>89</v>
      </c>
      <c r="AV264" s="13" t="s">
        <v>89</v>
      </c>
      <c r="AW264" s="13" t="s">
        <v>36</v>
      </c>
      <c r="AX264" s="13" t="s">
        <v>87</v>
      </c>
      <c r="AY264" s="168" t="s">
        <v>248</v>
      </c>
    </row>
    <row r="265" spans="2:65" s="1" customFormat="1" ht="24.2" customHeight="1">
      <c r="B265" s="32"/>
      <c r="C265" s="130" t="s">
        <v>444</v>
      </c>
      <c r="D265" s="130" t="s">
        <v>249</v>
      </c>
      <c r="E265" s="131" t="s">
        <v>3222</v>
      </c>
      <c r="F265" s="132" t="s">
        <v>3223</v>
      </c>
      <c r="G265" s="133" t="s">
        <v>1662</v>
      </c>
      <c r="H265" s="134">
        <v>455.72</v>
      </c>
      <c r="I265" s="205">
        <v>0</v>
      </c>
      <c r="J265" s="136">
        <f>ROUND(I265*H265,2)</f>
        <v>0</v>
      </c>
      <c r="K265" s="132" t="s">
        <v>1663</v>
      </c>
      <c r="L265" s="32"/>
      <c r="M265" s="137" t="s">
        <v>1</v>
      </c>
      <c r="N265" s="138" t="s">
        <v>45</v>
      </c>
      <c r="P265" s="139">
        <f>O265*H265</f>
        <v>0</v>
      </c>
      <c r="Q265" s="139">
        <v>8.4470000000000003E-2</v>
      </c>
      <c r="R265" s="139">
        <f>Q265*H265</f>
        <v>38.494668400000002</v>
      </c>
      <c r="S265" s="139">
        <v>0</v>
      </c>
      <c r="T265" s="140">
        <f>S265*H265</f>
        <v>0</v>
      </c>
      <c r="AR265" s="141" t="s">
        <v>264</v>
      </c>
      <c r="AT265" s="141" t="s">
        <v>249</v>
      </c>
      <c r="AU265" s="141" t="s">
        <v>89</v>
      </c>
      <c r="AY265" s="17" t="s">
        <v>248</v>
      </c>
      <c r="BE265" s="142">
        <f>IF(N265="základní",J265,0)</f>
        <v>0</v>
      </c>
      <c r="BF265" s="142">
        <f>IF(N265="snížená",J265,0)</f>
        <v>0</v>
      </c>
      <c r="BG265" s="142">
        <f>IF(N265="zákl. přenesená",J265,0)</f>
        <v>0</v>
      </c>
      <c r="BH265" s="142">
        <f>IF(N265="sníž. přenesená",J265,0)</f>
        <v>0</v>
      </c>
      <c r="BI265" s="142">
        <f>IF(N265="nulová",J265,0)</f>
        <v>0</v>
      </c>
      <c r="BJ265" s="17" t="s">
        <v>87</v>
      </c>
      <c r="BK265" s="142">
        <f>ROUND(I265*H265,2)</f>
        <v>0</v>
      </c>
      <c r="BL265" s="17" t="s">
        <v>264</v>
      </c>
      <c r="BM265" s="141" t="s">
        <v>3711</v>
      </c>
    </row>
    <row r="266" spans="2:65" s="1" customFormat="1" ht="19.5">
      <c r="B266" s="32"/>
      <c r="D266" s="143" t="s">
        <v>255</v>
      </c>
      <c r="F266" s="144" t="s">
        <v>3184</v>
      </c>
      <c r="I266" s="145"/>
      <c r="L266" s="32"/>
      <c r="M266" s="146"/>
      <c r="T266" s="56"/>
      <c r="AT266" s="17" t="s">
        <v>255</v>
      </c>
      <c r="AU266" s="17" t="s">
        <v>89</v>
      </c>
    </row>
    <row r="267" spans="2:65" s="12" customFormat="1">
      <c r="B267" s="161"/>
      <c r="D267" s="143" t="s">
        <v>1665</v>
      </c>
      <c r="E267" s="162" t="s">
        <v>1</v>
      </c>
      <c r="F267" s="207" t="s">
        <v>3776</v>
      </c>
      <c r="H267" s="162" t="s">
        <v>1</v>
      </c>
      <c r="I267" s="164"/>
      <c r="L267" s="161"/>
      <c r="M267" s="165"/>
      <c r="T267" s="166"/>
      <c r="AT267" s="162" t="s">
        <v>1665</v>
      </c>
      <c r="AU267" s="162" t="s">
        <v>89</v>
      </c>
      <c r="AV267" s="12" t="s">
        <v>87</v>
      </c>
      <c r="AW267" s="12" t="s">
        <v>36</v>
      </c>
      <c r="AX267" s="12" t="s">
        <v>80</v>
      </c>
      <c r="AY267" s="162" t="s">
        <v>248</v>
      </c>
    </row>
    <row r="268" spans="2:65" s="13" customFormat="1">
      <c r="B268" s="167"/>
      <c r="D268" s="143" t="s">
        <v>1665</v>
      </c>
      <c r="E268" s="168" t="s">
        <v>1</v>
      </c>
      <c r="F268" s="169" t="s">
        <v>3787</v>
      </c>
      <c r="H268" s="170">
        <v>455.72</v>
      </c>
      <c r="I268" s="171"/>
      <c r="L268" s="167"/>
      <c r="M268" s="172"/>
      <c r="T268" s="173"/>
      <c r="AT268" s="168" t="s">
        <v>1665</v>
      </c>
      <c r="AU268" s="168" t="s">
        <v>89</v>
      </c>
      <c r="AV268" s="13" t="s">
        <v>89</v>
      </c>
      <c r="AW268" s="13" t="s">
        <v>36</v>
      </c>
      <c r="AX268" s="13" t="s">
        <v>87</v>
      </c>
      <c r="AY268" s="168" t="s">
        <v>248</v>
      </c>
    </row>
    <row r="269" spans="2:65" s="1" customFormat="1" ht="24.2" customHeight="1">
      <c r="B269" s="32"/>
      <c r="C269" s="130" t="s">
        <v>449</v>
      </c>
      <c r="D269" s="130" t="s">
        <v>249</v>
      </c>
      <c r="E269" s="131" t="s">
        <v>3226</v>
      </c>
      <c r="F269" s="132" t="s">
        <v>3227</v>
      </c>
      <c r="G269" s="133" t="s">
        <v>1662</v>
      </c>
      <c r="H269" s="134">
        <v>1139.3</v>
      </c>
      <c r="I269" s="205">
        <v>0</v>
      </c>
      <c r="J269" s="136">
        <f>ROUND(I269*H269,2)</f>
        <v>0</v>
      </c>
      <c r="K269" s="132" t="s">
        <v>1663</v>
      </c>
      <c r="L269" s="32"/>
      <c r="M269" s="137" t="s">
        <v>1</v>
      </c>
      <c r="N269" s="138" t="s">
        <v>45</v>
      </c>
      <c r="P269" s="139">
        <f>O269*H269</f>
        <v>0</v>
      </c>
      <c r="Q269" s="139">
        <v>2.1100000000000001E-2</v>
      </c>
      <c r="R269" s="139">
        <f>Q269*H269</f>
        <v>24.03923</v>
      </c>
      <c r="S269" s="139">
        <v>0</v>
      </c>
      <c r="T269" s="140">
        <f>S269*H269</f>
        <v>0</v>
      </c>
      <c r="AR269" s="141" t="s">
        <v>264</v>
      </c>
      <c r="AT269" s="141" t="s">
        <v>249</v>
      </c>
      <c r="AU269" s="141" t="s">
        <v>89</v>
      </c>
      <c r="AY269" s="17" t="s">
        <v>248</v>
      </c>
      <c r="BE269" s="142">
        <f>IF(N269="základní",J269,0)</f>
        <v>0</v>
      </c>
      <c r="BF269" s="142">
        <f>IF(N269="snížená",J269,0)</f>
        <v>0</v>
      </c>
      <c r="BG269" s="142">
        <f>IF(N269="zákl. přenesená",J269,0)</f>
        <v>0</v>
      </c>
      <c r="BH269" s="142">
        <f>IF(N269="sníž. přenesená",J269,0)</f>
        <v>0</v>
      </c>
      <c r="BI269" s="142">
        <f>IF(N269="nulová",J269,0)</f>
        <v>0</v>
      </c>
      <c r="BJ269" s="17" t="s">
        <v>87</v>
      </c>
      <c r="BK269" s="142">
        <f>ROUND(I269*H269,2)</f>
        <v>0</v>
      </c>
      <c r="BL269" s="17" t="s">
        <v>264</v>
      </c>
      <c r="BM269" s="141" t="s">
        <v>3713</v>
      </c>
    </row>
    <row r="270" spans="2:65" s="1" customFormat="1" ht="19.5">
      <c r="B270" s="32"/>
      <c r="D270" s="143" t="s">
        <v>255</v>
      </c>
      <c r="F270" s="144" t="s">
        <v>3184</v>
      </c>
      <c r="I270" s="145"/>
      <c r="L270" s="32"/>
      <c r="M270" s="146"/>
      <c r="T270" s="56"/>
      <c r="AT270" s="17" t="s">
        <v>255</v>
      </c>
      <c r="AU270" s="17" t="s">
        <v>89</v>
      </c>
    </row>
    <row r="271" spans="2:65" s="12" customFormat="1">
      <c r="B271" s="161"/>
      <c r="D271" s="143" t="s">
        <v>1665</v>
      </c>
      <c r="E271" s="162" t="s">
        <v>1</v>
      </c>
      <c r="F271" s="207" t="s">
        <v>3776</v>
      </c>
      <c r="H271" s="162" t="s">
        <v>1</v>
      </c>
      <c r="I271" s="164"/>
      <c r="L271" s="161"/>
      <c r="M271" s="165"/>
      <c r="T271" s="166"/>
      <c r="AT271" s="162" t="s">
        <v>1665</v>
      </c>
      <c r="AU271" s="162" t="s">
        <v>89</v>
      </c>
      <c r="AV271" s="12" t="s">
        <v>87</v>
      </c>
      <c r="AW271" s="12" t="s">
        <v>36</v>
      </c>
      <c r="AX271" s="12" t="s">
        <v>80</v>
      </c>
      <c r="AY271" s="162" t="s">
        <v>248</v>
      </c>
    </row>
    <row r="272" spans="2:65" s="13" customFormat="1">
      <c r="B272" s="167"/>
      <c r="D272" s="143" t="s">
        <v>1665</v>
      </c>
      <c r="E272" s="168" t="s">
        <v>1</v>
      </c>
      <c r="F272" s="169" t="s">
        <v>3788</v>
      </c>
      <c r="H272" s="170">
        <v>1139.3</v>
      </c>
      <c r="I272" s="171"/>
      <c r="L272" s="167"/>
      <c r="M272" s="172"/>
      <c r="T272" s="173"/>
      <c r="AT272" s="168" t="s">
        <v>1665</v>
      </c>
      <c r="AU272" s="168" t="s">
        <v>89</v>
      </c>
      <c r="AV272" s="13" t="s">
        <v>89</v>
      </c>
      <c r="AW272" s="13" t="s">
        <v>36</v>
      </c>
      <c r="AX272" s="13" t="s">
        <v>87</v>
      </c>
      <c r="AY272" s="168" t="s">
        <v>248</v>
      </c>
    </row>
    <row r="273" spans="2:65" s="10" customFormat="1" ht="22.9" customHeight="1">
      <c r="B273" s="120"/>
      <c r="D273" s="121" t="s">
        <v>79</v>
      </c>
      <c r="E273" s="155" t="s">
        <v>2060</v>
      </c>
      <c r="F273" s="155" t="s">
        <v>2061</v>
      </c>
      <c r="I273" s="123"/>
      <c r="J273" s="156">
        <f>BK273</f>
        <v>0</v>
      </c>
      <c r="L273" s="120"/>
      <c r="M273" s="125"/>
      <c r="P273" s="126">
        <f>SUM(P274:P284)</f>
        <v>0</v>
      </c>
      <c r="R273" s="126">
        <f>SUM(R274:R284)</f>
        <v>0</v>
      </c>
      <c r="T273" s="127">
        <f>SUM(T274:T284)</f>
        <v>0</v>
      </c>
      <c r="AR273" s="121" t="s">
        <v>87</v>
      </c>
      <c r="AT273" s="128" t="s">
        <v>79</v>
      </c>
      <c r="AU273" s="128" t="s">
        <v>87</v>
      </c>
      <c r="AY273" s="121" t="s">
        <v>248</v>
      </c>
      <c r="BK273" s="129">
        <f>SUM(BK274:BK284)</f>
        <v>0</v>
      </c>
    </row>
    <row r="274" spans="2:65" s="1" customFormat="1" ht="24.2" customHeight="1">
      <c r="B274" s="32"/>
      <c r="C274" s="130" t="s">
        <v>453</v>
      </c>
      <c r="D274" s="130" t="s">
        <v>249</v>
      </c>
      <c r="E274" s="131" t="s">
        <v>2062</v>
      </c>
      <c r="F274" s="132" t="s">
        <v>2063</v>
      </c>
      <c r="G274" s="133" t="s">
        <v>1263</v>
      </c>
      <c r="H274" s="134">
        <v>267</v>
      </c>
      <c r="I274" s="205">
        <v>0</v>
      </c>
      <c r="J274" s="136">
        <f>ROUND(I274*H274,2)</f>
        <v>0</v>
      </c>
      <c r="K274" s="132" t="s">
        <v>1663</v>
      </c>
      <c r="L274" s="32"/>
      <c r="M274" s="137" t="s">
        <v>1</v>
      </c>
      <c r="N274" s="138" t="s">
        <v>45</v>
      </c>
      <c r="P274" s="139">
        <f>O274*H274</f>
        <v>0</v>
      </c>
      <c r="Q274" s="139">
        <v>0</v>
      </c>
      <c r="R274" s="139">
        <f>Q274*H274</f>
        <v>0</v>
      </c>
      <c r="S274" s="139">
        <v>0</v>
      </c>
      <c r="T274" s="140">
        <f>S274*H274</f>
        <v>0</v>
      </c>
      <c r="AR274" s="141" t="s">
        <v>264</v>
      </c>
      <c r="AT274" s="141" t="s">
        <v>249</v>
      </c>
      <c r="AU274" s="141" t="s">
        <v>89</v>
      </c>
      <c r="AY274" s="17" t="s">
        <v>248</v>
      </c>
      <c r="BE274" s="142">
        <f>IF(N274="základní",J274,0)</f>
        <v>0</v>
      </c>
      <c r="BF274" s="142">
        <f>IF(N274="snížená",J274,0)</f>
        <v>0</v>
      </c>
      <c r="BG274" s="142">
        <f>IF(N274="zákl. přenesená",J274,0)</f>
        <v>0</v>
      </c>
      <c r="BH274" s="142">
        <f>IF(N274="sníž. přenesená",J274,0)</f>
        <v>0</v>
      </c>
      <c r="BI274" s="142">
        <f>IF(N274="nulová",J274,0)</f>
        <v>0</v>
      </c>
      <c r="BJ274" s="17" t="s">
        <v>87</v>
      </c>
      <c r="BK274" s="142">
        <f>ROUND(I274*H274,2)</f>
        <v>0</v>
      </c>
      <c r="BL274" s="17" t="s">
        <v>264</v>
      </c>
      <c r="BM274" s="141" t="s">
        <v>3715</v>
      </c>
    </row>
    <row r="275" spans="2:65" s="1" customFormat="1" ht="49.15" customHeight="1">
      <c r="B275" s="32"/>
      <c r="C275" s="130" t="s">
        <v>457</v>
      </c>
      <c r="D275" s="130" t="s">
        <v>249</v>
      </c>
      <c r="E275" s="131" t="s">
        <v>2083</v>
      </c>
      <c r="F275" s="132" t="s">
        <v>2084</v>
      </c>
      <c r="G275" s="133" t="s">
        <v>1263</v>
      </c>
      <c r="H275" s="134">
        <v>118.89100000000001</v>
      </c>
      <c r="I275" s="205">
        <v>0</v>
      </c>
      <c r="J275" s="136">
        <f>ROUND(I275*H275,2)</f>
        <v>0</v>
      </c>
      <c r="K275" s="132" t="s">
        <v>1</v>
      </c>
      <c r="L275" s="32"/>
      <c r="M275" s="137" t="s">
        <v>1</v>
      </c>
      <c r="N275" s="138" t="s">
        <v>45</v>
      </c>
      <c r="P275" s="139">
        <f>O275*H275</f>
        <v>0</v>
      </c>
      <c r="Q275" s="139">
        <v>0</v>
      </c>
      <c r="R275" s="139">
        <f>Q275*H275</f>
        <v>0</v>
      </c>
      <c r="S275" s="139">
        <v>0</v>
      </c>
      <c r="T275" s="140">
        <f>S275*H275</f>
        <v>0</v>
      </c>
      <c r="AR275" s="141" t="s">
        <v>264</v>
      </c>
      <c r="AT275" s="141" t="s">
        <v>249</v>
      </c>
      <c r="AU275" s="141" t="s">
        <v>89</v>
      </c>
      <c r="AY275" s="17" t="s">
        <v>248</v>
      </c>
      <c r="BE275" s="142">
        <f>IF(N275="základní",J275,0)</f>
        <v>0</v>
      </c>
      <c r="BF275" s="142">
        <f>IF(N275="snížená",J275,0)</f>
        <v>0</v>
      </c>
      <c r="BG275" s="142">
        <f>IF(N275="zákl. přenesená",J275,0)</f>
        <v>0</v>
      </c>
      <c r="BH275" s="142">
        <f>IF(N275="sníž. přenesená",J275,0)</f>
        <v>0</v>
      </c>
      <c r="BI275" s="142">
        <f>IF(N275="nulová",J275,0)</f>
        <v>0</v>
      </c>
      <c r="BJ275" s="17" t="s">
        <v>87</v>
      </c>
      <c r="BK275" s="142">
        <f>ROUND(I275*H275,2)</f>
        <v>0</v>
      </c>
      <c r="BL275" s="17" t="s">
        <v>264</v>
      </c>
      <c r="BM275" s="141" t="s">
        <v>3716</v>
      </c>
    </row>
    <row r="276" spans="2:65" s="1" customFormat="1" ht="39">
      <c r="B276" s="32"/>
      <c r="D276" s="143" t="s">
        <v>255</v>
      </c>
      <c r="F276" s="144" t="s">
        <v>1693</v>
      </c>
      <c r="I276" s="145"/>
      <c r="L276" s="32"/>
      <c r="M276" s="146"/>
      <c r="T276" s="56"/>
      <c r="AT276" s="17" t="s">
        <v>255</v>
      </c>
      <c r="AU276" s="17" t="s">
        <v>89</v>
      </c>
    </row>
    <row r="277" spans="2:65" s="12" customFormat="1">
      <c r="B277" s="161"/>
      <c r="D277" s="143" t="s">
        <v>1665</v>
      </c>
      <c r="E277" s="162" t="s">
        <v>1</v>
      </c>
      <c r="F277" s="163" t="s">
        <v>3717</v>
      </c>
      <c r="H277" s="162" t="s">
        <v>1</v>
      </c>
      <c r="I277" s="164"/>
      <c r="L277" s="161"/>
      <c r="M277" s="165"/>
      <c r="T277" s="166"/>
      <c r="AT277" s="162" t="s">
        <v>1665</v>
      </c>
      <c r="AU277" s="162" t="s">
        <v>89</v>
      </c>
      <c r="AV277" s="12" t="s">
        <v>87</v>
      </c>
      <c r="AW277" s="12" t="s">
        <v>36</v>
      </c>
      <c r="AX277" s="12" t="s">
        <v>80</v>
      </c>
      <c r="AY277" s="162" t="s">
        <v>248</v>
      </c>
    </row>
    <row r="278" spans="2:65" s="13" customFormat="1">
      <c r="B278" s="167"/>
      <c r="D278" s="143" t="s">
        <v>1665</v>
      </c>
      <c r="E278" s="168" t="s">
        <v>1</v>
      </c>
      <c r="F278" s="169" t="s">
        <v>3789</v>
      </c>
      <c r="H278" s="170">
        <v>0.90300000000000002</v>
      </c>
      <c r="I278" s="171"/>
      <c r="L278" s="167"/>
      <c r="M278" s="172"/>
      <c r="T278" s="173"/>
      <c r="AT278" s="168" t="s">
        <v>1665</v>
      </c>
      <c r="AU278" s="168" t="s">
        <v>89</v>
      </c>
      <c r="AV278" s="13" t="s">
        <v>89</v>
      </c>
      <c r="AW278" s="13" t="s">
        <v>36</v>
      </c>
      <c r="AX278" s="13" t="s">
        <v>80</v>
      </c>
      <c r="AY278" s="168" t="s">
        <v>248</v>
      </c>
    </row>
    <row r="279" spans="2:65" s="13" customFormat="1">
      <c r="B279" s="167"/>
      <c r="D279" s="143" t="s">
        <v>1665</v>
      </c>
      <c r="E279" s="168" t="s">
        <v>1</v>
      </c>
      <c r="F279" s="169" t="s">
        <v>3719</v>
      </c>
      <c r="H279" s="170">
        <v>67.858999999999995</v>
      </c>
      <c r="I279" s="171"/>
      <c r="L279" s="167"/>
      <c r="M279" s="172"/>
      <c r="T279" s="173"/>
      <c r="AT279" s="168" t="s">
        <v>1665</v>
      </c>
      <c r="AU279" s="168" t="s">
        <v>89</v>
      </c>
      <c r="AV279" s="13" t="s">
        <v>89</v>
      </c>
      <c r="AW279" s="13" t="s">
        <v>36</v>
      </c>
      <c r="AX279" s="13" t="s">
        <v>80</v>
      </c>
      <c r="AY279" s="168" t="s">
        <v>248</v>
      </c>
    </row>
    <row r="280" spans="2:65" s="13" customFormat="1">
      <c r="B280" s="167"/>
      <c r="D280" s="143" t="s">
        <v>1665</v>
      </c>
      <c r="E280" s="168" t="s">
        <v>1</v>
      </c>
      <c r="F280" s="169" t="s">
        <v>3790</v>
      </c>
      <c r="H280" s="170">
        <v>50.128999999999998</v>
      </c>
      <c r="I280" s="171"/>
      <c r="L280" s="167"/>
      <c r="M280" s="172"/>
      <c r="T280" s="173"/>
      <c r="AT280" s="168" t="s">
        <v>1665</v>
      </c>
      <c r="AU280" s="168" t="s">
        <v>89</v>
      </c>
      <c r="AV280" s="13" t="s">
        <v>89</v>
      </c>
      <c r="AW280" s="13" t="s">
        <v>36</v>
      </c>
      <c r="AX280" s="13" t="s">
        <v>80</v>
      </c>
      <c r="AY280" s="168" t="s">
        <v>248</v>
      </c>
    </row>
    <row r="281" spans="2:65" s="14" customFormat="1">
      <c r="B281" s="174"/>
      <c r="D281" s="143" t="s">
        <v>1665</v>
      </c>
      <c r="E281" s="175" t="s">
        <v>1</v>
      </c>
      <c r="F281" s="176" t="s">
        <v>1668</v>
      </c>
      <c r="H281" s="177">
        <v>118.89099999999999</v>
      </c>
      <c r="I281" s="178"/>
      <c r="L281" s="174"/>
      <c r="M281" s="179"/>
      <c r="T281" s="180"/>
      <c r="AT281" s="175" t="s">
        <v>1665</v>
      </c>
      <c r="AU281" s="175" t="s">
        <v>89</v>
      </c>
      <c r="AV281" s="14" t="s">
        <v>264</v>
      </c>
      <c r="AW281" s="14" t="s">
        <v>36</v>
      </c>
      <c r="AX281" s="14" t="s">
        <v>87</v>
      </c>
      <c r="AY281" s="175" t="s">
        <v>248</v>
      </c>
    </row>
    <row r="282" spans="2:65" s="1" customFormat="1" ht="55.5" customHeight="1">
      <c r="B282" s="32"/>
      <c r="C282" s="130" t="s">
        <v>461</v>
      </c>
      <c r="D282" s="130" t="s">
        <v>249</v>
      </c>
      <c r="E282" s="131" t="s">
        <v>3253</v>
      </c>
      <c r="F282" s="132" t="s">
        <v>3254</v>
      </c>
      <c r="G282" s="133" t="s">
        <v>1263</v>
      </c>
      <c r="H282" s="134">
        <v>148.10900000000001</v>
      </c>
      <c r="I282" s="205">
        <v>0</v>
      </c>
      <c r="J282" s="136">
        <f>ROUND(I282*H282,2)</f>
        <v>0</v>
      </c>
      <c r="K282" s="132" t="s">
        <v>1</v>
      </c>
      <c r="L282" s="32"/>
      <c r="M282" s="137" t="s">
        <v>1</v>
      </c>
      <c r="N282" s="138" t="s">
        <v>45</v>
      </c>
      <c r="P282" s="139">
        <f>O282*H282</f>
        <v>0</v>
      </c>
      <c r="Q282" s="139">
        <v>0</v>
      </c>
      <c r="R282" s="139">
        <f>Q282*H282</f>
        <v>0</v>
      </c>
      <c r="S282" s="139">
        <v>0</v>
      </c>
      <c r="T282" s="140">
        <f>S282*H282</f>
        <v>0</v>
      </c>
      <c r="AR282" s="141" t="s">
        <v>264</v>
      </c>
      <c r="AT282" s="141" t="s">
        <v>249</v>
      </c>
      <c r="AU282" s="141" t="s">
        <v>89</v>
      </c>
      <c r="AY282" s="17" t="s">
        <v>248</v>
      </c>
      <c r="BE282" s="142">
        <f>IF(N282="základní",J282,0)</f>
        <v>0</v>
      </c>
      <c r="BF282" s="142">
        <f>IF(N282="snížená",J282,0)</f>
        <v>0</v>
      </c>
      <c r="BG282" s="142">
        <f>IF(N282="zákl. přenesená",J282,0)</f>
        <v>0</v>
      </c>
      <c r="BH282" s="142">
        <f>IF(N282="sníž. přenesená",J282,0)</f>
        <v>0</v>
      </c>
      <c r="BI282" s="142">
        <f>IF(N282="nulová",J282,0)</f>
        <v>0</v>
      </c>
      <c r="BJ282" s="17" t="s">
        <v>87</v>
      </c>
      <c r="BK282" s="142">
        <f>ROUND(I282*H282,2)</f>
        <v>0</v>
      </c>
      <c r="BL282" s="17" t="s">
        <v>264</v>
      </c>
      <c r="BM282" s="141" t="s">
        <v>3721</v>
      </c>
    </row>
    <row r="283" spans="2:65" s="1" customFormat="1" ht="39">
      <c r="B283" s="32"/>
      <c r="D283" s="143" t="s">
        <v>255</v>
      </c>
      <c r="F283" s="144" t="s">
        <v>1693</v>
      </c>
      <c r="I283" s="145"/>
      <c r="L283" s="32"/>
      <c r="M283" s="146"/>
      <c r="T283" s="56"/>
      <c r="AT283" s="17" t="s">
        <v>255</v>
      </c>
      <c r="AU283" s="17" t="s">
        <v>89</v>
      </c>
    </row>
    <row r="284" spans="2:65" s="13" customFormat="1">
      <c r="B284" s="167"/>
      <c r="D284" s="143" t="s">
        <v>1665</v>
      </c>
      <c r="E284" s="168" t="s">
        <v>1</v>
      </c>
      <c r="F284" s="169" t="s">
        <v>3791</v>
      </c>
      <c r="H284" s="170">
        <v>148.10900000000001</v>
      </c>
      <c r="I284" s="171"/>
      <c r="L284" s="167"/>
      <c r="M284" s="172"/>
      <c r="T284" s="173"/>
      <c r="AT284" s="168" t="s">
        <v>1665</v>
      </c>
      <c r="AU284" s="168" t="s">
        <v>89</v>
      </c>
      <c r="AV284" s="13" t="s">
        <v>89</v>
      </c>
      <c r="AW284" s="13" t="s">
        <v>36</v>
      </c>
      <c r="AX284" s="13" t="s">
        <v>87</v>
      </c>
      <c r="AY284" s="168" t="s">
        <v>248</v>
      </c>
    </row>
    <row r="285" spans="2:65" s="10" customFormat="1" ht="22.9" customHeight="1">
      <c r="B285" s="120"/>
      <c r="D285" s="121" t="s">
        <v>79</v>
      </c>
      <c r="E285" s="155" t="s">
        <v>3723</v>
      </c>
      <c r="F285" s="155" t="s">
        <v>2830</v>
      </c>
      <c r="I285" s="123"/>
      <c r="J285" s="156">
        <f>BK285</f>
        <v>0</v>
      </c>
      <c r="L285" s="120"/>
      <c r="M285" s="125"/>
      <c r="P285" s="126">
        <f>P286</f>
        <v>0</v>
      </c>
      <c r="R285" s="126">
        <f>R286</f>
        <v>0</v>
      </c>
      <c r="T285" s="127">
        <f>T286</f>
        <v>0</v>
      </c>
      <c r="AR285" s="121" t="s">
        <v>87</v>
      </c>
      <c r="AT285" s="128" t="s">
        <v>79</v>
      </c>
      <c r="AU285" s="128" t="s">
        <v>87</v>
      </c>
      <c r="AY285" s="121" t="s">
        <v>248</v>
      </c>
      <c r="BK285" s="129">
        <f>BK286</f>
        <v>0</v>
      </c>
    </row>
    <row r="286" spans="2:65" s="1" customFormat="1" ht="24.2" customHeight="1">
      <c r="B286" s="32"/>
      <c r="C286" s="130" t="s">
        <v>465</v>
      </c>
      <c r="D286" s="130" t="s">
        <v>249</v>
      </c>
      <c r="E286" s="131" t="s">
        <v>2057</v>
      </c>
      <c r="F286" s="132" t="s">
        <v>2058</v>
      </c>
      <c r="G286" s="133" t="s">
        <v>1263</v>
      </c>
      <c r="H286" s="134">
        <v>343.80200000000002</v>
      </c>
      <c r="I286" s="205">
        <v>0</v>
      </c>
      <c r="J286" s="136">
        <f>ROUND(I286*H286,2)</f>
        <v>0</v>
      </c>
      <c r="K286" s="132" t="s">
        <v>1663</v>
      </c>
      <c r="L286" s="32"/>
      <c r="M286" s="137" t="s">
        <v>1</v>
      </c>
      <c r="N286" s="138" t="s">
        <v>45</v>
      </c>
      <c r="P286" s="139">
        <f>O286*H286</f>
        <v>0</v>
      </c>
      <c r="Q286" s="139">
        <v>0</v>
      </c>
      <c r="R286" s="139">
        <f>Q286*H286</f>
        <v>0</v>
      </c>
      <c r="S286" s="139">
        <v>0</v>
      </c>
      <c r="T286" s="140">
        <f>S286*H286</f>
        <v>0</v>
      </c>
      <c r="AR286" s="141" t="s">
        <v>264</v>
      </c>
      <c r="AT286" s="141" t="s">
        <v>249</v>
      </c>
      <c r="AU286" s="141" t="s">
        <v>89</v>
      </c>
      <c r="AY286" s="17" t="s">
        <v>248</v>
      </c>
      <c r="BE286" s="142">
        <f>IF(N286="základní",J286,0)</f>
        <v>0</v>
      </c>
      <c r="BF286" s="142">
        <f>IF(N286="snížená",J286,0)</f>
        <v>0</v>
      </c>
      <c r="BG286" s="142">
        <f>IF(N286="zákl. přenesená",J286,0)</f>
        <v>0</v>
      </c>
      <c r="BH286" s="142">
        <f>IF(N286="sníž. přenesená",J286,0)</f>
        <v>0</v>
      </c>
      <c r="BI286" s="142">
        <f>IF(N286="nulová",J286,0)</f>
        <v>0</v>
      </c>
      <c r="BJ286" s="17" t="s">
        <v>87</v>
      </c>
      <c r="BK286" s="142">
        <f>ROUND(I286*H286,2)</f>
        <v>0</v>
      </c>
      <c r="BL286" s="17" t="s">
        <v>264</v>
      </c>
      <c r="BM286" s="141" t="s">
        <v>3724</v>
      </c>
    </row>
    <row r="287" spans="2:65" s="10" customFormat="1" ht="25.9" customHeight="1">
      <c r="B287" s="120"/>
      <c r="D287" s="121" t="s">
        <v>79</v>
      </c>
      <c r="E287" s="122" t="s">
        <v>2091</v>
      </c>
      <c r="F287" s="122" t="s">
        <v>2092</v>
      </c>
      <c r="I287" s="123"/>
      <c r="J287" s="124">
        <f>BK287</f>
        <v>0</v>
      </c>
      <c r="L287" s="120"/>
      <c r="M287" s="125"/>
      <c r="P287" s="126">
        <f>P288</f>
        <v>0</v>
      </c>
      <c r="R287" s="126">
        <f>R288</f>
        <v>0</v>
      </c>
      <c r="T287" s="127">
        <f>T288</f>
        <v>0</v>
      </c>
      <c r="AR287" s="121" t="s">
        <v>89</v>
      </c>
      <c r="AT287" s="128" t="s">
        <v>79</v>
      </c>
      <c r="AU287" s="128" t="s">
        <v>80</v>
      </c>
      <c r="AY287" s="121" t="s">
        <v>248</v>
      </c>
      <c r="BK287" s="129">
        <f>BK288</f>
        <v>0</v>
      </c>
    </row>
    <row r="288" spans="2:65" s="10" customFormat="1" ht="22.9" customHeight="1">
      <c r="B288" s="120"/>
      <c r="D288" s="121" t="s">
        <v>79</v>
      </c>
      <c r="E288" s="155" t="s">
        <v>2199</v>
      </c>
      <c r="F288" s="155" t="s">
        <v>2200</v>
      </c>
      <c r="I288" s="123"/>
      <c r="J288" s="156">
        <f>BK288</f>
        <v>0</v>
      </c>
      <c r="L288" s="120"/>
      <c r="M288" s="125"/>
      <c r="P288" s="126">
        <f>SUM(P289:P292)</f>
        <v>0</v>
      </c>
      <c r="R288" s="126">
        <f>SUM(R289:R292)</f>
        <v>0</v>
      </c>
      <c r="T288" s="127">
        <f>SUM(T289:T292)</f>
        <v>0</v>
      </c>
      <c r="AR288" s="121" t="s">
        <v>89</v>
      </c>
      <c r="AT288" s="128" t="s">
        <v>79</v>
      </c>
      <c r="AU288" s="128" t="s">
        <v>87</v>
      </c>
      <c r="AY288" s="121" t="s">
        <v>248</v>
      </c>
      <c r="BK288" s="129">
        <f>SUM(BK289:BK292)</f>
        <v>0</v>
      </c>
    </row>
    <row r="289" spans="2:65" s="1" customFormat="1" ht="24.2" customHeight="1">
      <c r="B289" s="32"/>
      <c r="C289" s="130" t="s">
        <v>471</v>
      </c>
      <c r="D289" s="130" t="s">
        <v>249</v>
      </c>
      <c r="E289" s="131" t="s">
        <v>3725</v>
      </c>
      <c r="F289" s="132" t="s">
        <v>3726</v>
      </c>
      <c r="G289" s="133" t="s">
        <v>528</v>
      </c>
      <c r="H289" s="134">
        <v>217.5</v>
      </c>
      <c r="I289" s="205">
        <v>0</v>
      </c>
      <c r="J289" s="136">
        <f>ROUND(I289*H289,2)</f>
        <v>0</v>
      </c>
      <c r="K289" s="132" t="s">
        <v>1</v>
      </c>
      <c r="L289" s="32"/>
      <c r="M289" s="137" t="s">
        <v>1</v>
      </c>
      <c r="N289" s="138" t="s">
        <v>45</v>
      </c>
      <c r="P289" s="139">
        <f>O289*H289</f>
        <v>0</v>
      </c>
      <c r="Q289" s="139">
        <v>0</v>
      </c>
      <c r="R289" s="139">
        <f>Q289*H289</f>
        <v>0</v>
      </c>
      <c r="S289" s="139">
        <v>0</v>
      </c>
      <c r="T289" s="140">
        <f>S289*H289</f>
        <v>0</v>
      </c>
      <c r="AR289" s="141" t="s">
        <v>359</v>
      </c>
      <c r="AT289" s="141" t="s">
        <v>249</v>
      </c>
      <c r="AU289" s="141" t="s">
        <v>89</v>
      </c>
      <c r="AY289" s="17" t="s">
        <v>248</v>
      </c>
      <c r="BE289" s="142">
        <f>IF(N289="základní",J289,0)</f>
        <v>0</v>
      </c>
      <c r="BF289" s="142">
        <f>IF(N289="snížená",J289,0)</f>
        <v>0</v>
      </c>
      <c r="BG289" s="142">
        <f>IF(N289="zákl. přenesená",J289,0)</f>
        <v>0</v>
      </c>
      <c r="BH289" s="142">
        <f>IF(N289="sníž. přenesená",J289,0)</f>
        <v>0</v>
      </c>
      <c r="BI289" s="142">
        <f>IF(N289="nulová",J289,0)</f>
        <v>0</v>
      </c>
      <c r="BJ289" s="17" t="s">
        <v>87</v>
      </c>
      <c r="BK289" s="142">
        <f>ROUND(I289*H289,2)</f>
        <v>0</v>
      </c>
      <c r="BL289" s="17" t="s">
        <v>359</v>
      </c>
      <c r="BM289" s="141" t="s">
        <v>3727</v>
      </c>
    </row>
    <row r="290" spans="2:65" s="1" customFormat="1" ht="19.5">
      <c r="B290" s="32"/>
      <c r="D290" s="143" t="s">
        <v>255</v>
      </c>
      <c r="F290" s="144" t="s">
        <v>3728</v>
      </c>
      <c r="I290" s="145"/>
      <c r="L290" s="32"/>
      <c r="M290" s="146"/>
      <c r="T290" s="56"/>
      <c r="AT290" s="17" t="s">
        <v>255</v>
      </c>
      <c r="AU290" s="17" t="s">
        <v>89</v>
      </c>
    </row>
    <row r="291" spans="2:65" s="12" customFormat="1">
      <c r="B291" s="161"/>
      <c r="D291" s="143" t="s">
        <v>1665</v>
      </c>
      <c r="E291" s="162" t="s">
        <v>1</v>
      </c>
      <c r="F291" s="163" t="s">
        <v>3729</v>
      </c>
      <c r="H291" s="162" t="s">
        <v>1</v>
      </c>
      <c r="I291" s="164"/>
      <c r="L291" s="161"/>
      <c r="M291" s="165"/>
      <c r="T291" s="166"/>
      <c r="AT291" s="162" t="s">
        <v>1665</v>
      </c>
      <c r="AU291" s="162" t="s">
        <v>89</v>
      </c>
      <c r="AV291" s="12" t="s">
        <v>87</v>
      </c>
      <c r="AW291" s="12" t="s">
        <v>36</v>
      </c>
      <c r="AX291" s="12" t="s">
        <v>80</v>
      </c>
      <c r="AY291" s="162" t="s">
        <v>248</v>
      </c>
    </row>
    <row r="292" spans="2:65" s="13" customFormat="1">
      <c r="B292" s="167"/>
      <c r="D292" s="143" t="s">
        <v>1665</v>
      </c>
      <c r="E292" s="168" t="s">
        <v>1</v>
      </c>
      <c r="F292" s="169" t="s">
        <v>3730</v>
      </c>
      <c r="H292" s="170">
        <v>217.5</v>
      </c>
      <c r="I292" s="171"/>
      <c r="L292" s="167"/>
      <c r="M292" s="202"/>
      <c r="N292" s="203"/>
      <c r="O292" s="203"/>
      <c r="P292" s="203"/>
      <c r="Q292" s="203"/>
      <c r="R292" s="203"/>
      <c r="S292" s="203"/>
      <c r="T292" s="204"/>
      <c r="AT292" s="168" t="s">
        <v>1665</v>
      </c>
      <c r="AU292" s="168" t="s">
        <v>89</v>
      </c>
      <c r="AV292" s="13" t="s">
        <v>89</v>
      </c>
      <c r="AW292" s="13" t="s">
        <v>36</v>
      </c>
      <c r="AX292" s="13" t="s">
        <v>87</v>
      </c>
      <c r="AY292" s="168" t="s">
        <v>248</v>
      </c>
    </row>
    <row r="293" spans="2:65" s="1" customFormat="1" ht="6.95" customHeight="1">
      <c r="B293" s="44"/>
      <c r="C293" s="45"/>
      <c r="D293" s="45"/>
      <c r="E293" s="45"/>
      <c r="F293" s="45"/>
      <c r="G293" s="45"/>
      <c r="H293" s="45"/>
      <c r="I293" s="45"/>
      <c r="J293" s="45"/>
      <c r="K293" s="45"/>
      <c r="L293" s="32"/>
    </row>
  </sheetData>
  <sheetProtection algorithmName="SHA-512" hashValue="hDN4LfviObLxXXYxNaBmKYeOlF86/sdhVgeShsdadRvl6QXTNzzAozWhFvAYmdgRvs5ga9aG6KvmRr+RqviRgA==" saltValue="PEpDcfDjHRJsaIgoU3VeMg==" spinCount="100000" sheet="1" objects="1" scenarios="1" formatColumns="0" formatRows="0" autoFilter="0"/>
  <autoFilter ref="C129:K292" xr:uid="{00000000-0009-0000-0000-000015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0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173</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3792</v>
      </c>
      <c r="F9" s="251"/>
      <c r="G9" s="251"/>
      <c r="H9" s="251"/>
      <c r="L9" s="32"/>
    </row>
    <row r="10" spans="2:46" s="1" customFormat="1" ht="12" customHeight="1">
      <c r="B10" s="32"/>
      <c r="D10" s="27" t="s">
        <v>224</v>
      </c>
      <c r="L10" s="32"/>
    </row>
    <row r="11" spans="2:46" s="1" customFormat="1" ht="16.5" customHeight="1">
      <c r="B11" s="32"/>
      <c r="E11" s="230" t="s">
        <v>3793</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ROUND(J143,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ROUND((SUM(BE143:BE999)),  2)</f>
        <v>0</v>
      </c>
      <c r="I35" s="96">
        <v>0.21</v>
      </c>
      <c r="J35" s="86">
        <f>ROUND(((SUM(BE143:BE999))*I35),  2)</f>
        <v>0</v>
      </c>
      <c r="L35" s="32"/>
    </row>
    <row r="36" spans="2:12" s="1" customFormat="1" ht="14.45" customHeight="1">
      <c r="B36" s="32"/>
      <c r="E36" s="27" t="s">
        <v>46</v>
      </c>
      <c r="F36" s="86">
        <f>ROUND((SUM(BF143:BF999)),  2)</f>
        <v>0</v>
      </c>
      <c r="I36" s="96">
        <v>0.12</v>
      </c>
      <c r="J36" s="86">
        <f>ROUND(((SUM(BF143:BF999))*I36),  2)</f>
        <v>0</v>
      </c>
      <c r="L36" s="32"/>
    </row>
    <row r="37" spans="2:12" s="1" customFormat="1" ht="14.45" hidden="1" customHeight="1">
      <c r="B37" s="32"/>
      <c r="E37" s="27" t="s">
        <v>47</v>
      </c>
      <c r="F37" s="86">
        <f>ROUND((SUM(BG143:BG999)),  2)</f>
        <v>0</v>
      </c>
      <c r="I37" s="96">
        <v>0.21</v>
      </c>
      <c r="J37" s="86">
        <f>0</f>
        <v>0</v>
      </c>
      <c r="L37" s="32"/>
    </row>
    <row r="38" spans="2:12" s="1" customFormat="1" ht="14.45" hidden="1" customHeight="1">
      <c r="B38" s="32"/>
      <c r="E38" s="27" t="s">
        <v>48</v>
      </c>
      <c r="F38" s="86">
        <f>ROUND((SUM(BH143:BH999)),  2)</f>
        <v>0</v>
      </c>
      <c r="I38" s="96">
        <v>0.12</v>
      </c>
      <c r="J38" s="86">
        <f>0</f>
        <v>0</v>
      </c>
      <c r="L38" s="32"/>
    </row>
    <row r="39" spans="2:12" s="1" customFormat="1" ht="14.45" hidden="1" customHeight="1">
      <c r="B39" s="32"/>
      <c r="E39" s="27" t="s">
        <v>49</v>
      </c>
      <c r="F39" s="86">
        <f>ROUND((SUM(BI143:BI999)),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3792</v>
      </c>
      <c r="F87" s="251"/>
      <c r="G87" s="251"/>
      <c r="H87" s="251"/>
      <c r="L87" s="32"/>
    </row>
    <row r="88" spans="2:12" s="1" customFormat="1" ht="12" customHeight="1">
      <c r="B88" s="32"/>
      <c r="C88" s="27" t="s">
        <v>224</v>
      </c>
      <c r="L88" s="32"/>
    </row>
    <row r="89" spans="2:12" s="1" customFormat="1" ht="16.5" customHeight="1">
      <c r="B89" s="32"/>
      <c r="E89" s="230" t="str">
        <f>E11</f>
        <v>D.1.409.1 - Architektonicko-stavební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J143</f>
        <v>0</v>
      </c>
      <c r="L98" s="32"/>
      <c r="AU98" s="17" t="s">
        <v>231</v>
      </c>
    </row>
    <row r="99" spans="2:47" s="8" customFormat="1" ht="24.95" customHeight="1">
      <c r="B99" s="108"/>
      <c r="D99" s="109" t="s">
        <v>1636</v>
      </c>
      <c r="E99" s="110"/>
      <c r="F99" s="110"/>
      <c r="G99" s="110"/>
      <c r="H99" s="110"/>
      <c r="I99" s="110"/>
      <c r="J99" s="111">
        <f>J144</f>
        <v>0</v>
      </c>
      <c r="L99" s="108"/>
    </row>
    <row r="100" spans="2:47" s="11" customFormat="1" ht="19.899999999999999" customHeight="1">
      <c r="B100" s="151"/>
      <c r="D100" s="152" t="s">
        <v>1637</v>
      </c>
      <c r="E100" s="153"/>
      <c r="F100" s="153"/>
      <c r="G100" s="153"/>
      <c r="H100" s="153"/>
      <c r="I100" s="153"/>
      <c r="J100" s="154">
        <f>J145</f>
        <v>0</v>
      </c>
      <c r="L100" s="151"/>
    </row>
    <row r="101" spans="2:47" s="11" customFormat="1" ht="19.899999999999999" customHeight="1">
      <c r="B101" s="151"/>
      <c r="D101" s="152" t="s">
        <v>1638</v>
      </c>
      <c r="E101" s="153"/>
      <c r="F101" s="153"/>
      <c r="G101" s="153"/>
      <c r="H101" s="153"/>
      <c r="I101" s="153"/>
      <c r="J101" s="154">
        <f>J179</f>
        <v>0</v>
      </c>
      <c r="L101" s="151"/>
    </row>
    <row r="102" spans="2:47" s="11" customFormat="1" ht="19.899999999999999" customHeight="1">
      <c r="B102" s="151"/>
      <c r="D102" s="152" t="s">
        <v>1639</v>
      </c>
      <c r="E102" s="153"/>
      <c r="F102" s="153"/>
      <c r="G102" s="153"/>
      <c r="H102" s="153"/>
      <c r="I102" s="153"/>
      <c r="J102" s="154">
        <f>J186</f>
        <v>0</v>
      </c>
      <c r="L102" s="151"/>
    </row>
    <row r="103" spans="2:47" s="11" customFormat="1" ht="19.899999999999999" customHeight="1">
      <c r="B103" s="151"/>
      <c r="D103" s="152" t="s">
        <v>1640</v>
      </c>
      <c r="E103" s="153"/>
      <c r="F103" s="153"/>
      <c r="G103" s="153"/>
      <c r="H103" s="153"/>
      <c r="I103" s="153"/>
      <c r="J103" s="154">
        <f>J230</f>
        <v>0</v>
      </c>
      <c r="L103" s="151"/>
    </row>
    <row r="104" spans="2:47" s="11" customFormat="1" ht="19.899999999999999" customHeight="1">
      <c r="B104" s="151"/>
      <c r="D104" s="152" t="s">
        <v>1641</v>
      </c>
      <c r="E104" s="153"/>
      <c r="F104" s="153"/>
      <c r="G104" s="153"/>
      <c r="H104" s="153"/>
      <c r="I104" s="153"/>
      <c r="J104" s="154">
        <f>J239</f>
        <v>0</v>
      </c>
      <c r="L104" s="151"/>
    </row>
    <row r="105" spans="2:47" s="11" customFormat="1" ht="19.899999999999999" customHeight="1">
      <c r="B105" s="151"/>
      <c r="D105" s="152" t="s">
        <v>1642</v>
      </c>
      <c r="E105" s="153"/>
      <c r="F105" s="153"/>
      <c r="G105" s="153"/>
      <c r="H105" s="153"/>
      <c r="I105" s="153"/>
      <c r="J105" s="154">
        <f>J310</f>
        <v>0</v>
      </c>
      <c r="L105" s="151"/>
    </row>
    <row r="106" spans="2:47" s="11" customFormat="1" ht="19.899999999999999" customHeight="1">
      <c r="B106" s="151"/>
      <c r="D106" s="152" t="s">
        <v>1643</v>
      </c>
      <c r="E106" s="153"/>
      <c r="F106" s="153"/>
      <c r="G106" s="153"/>
      <c r="H106" s="153"/>
      <c r="I106" s="153"/>
      <c r="J106" s="154">
        <f>J345</f>
        <v>0</v>
      </c>
      <c r="L106" s="151"/>
    </row>
    <row r="107" spans="2:47" s="11" customFormat="1" ht="19.899999999999999" customHeight="1">
      <c r="B107" s="151"/>
      <c r="D107" s="152" t="s">
        <v>2838</v>
      </c>
      <c r="E107" s="153"/>
      <c r="F107" s="153"/>
      <c r="G107" s="153"/>
      <c r="H107" s="153"/>
      <c r="I107" s="153"/>
      <c r="J107" s="154">
        <f>J375</f>
        <v>0</v>
      </c>
      <c r="L107" s="151"/>
    </row>
    <row r="108" spans="2:47" s="11" customFormat="1" ht="19.899999999999999" customHeight="1">
      <c r="B108" s="151"/>
      <c r="D108" s="152" t="s">
        <v>1644</v>
      </c>
      <c r="E108" s="153"/>
      <c r="F108" s="153"/>
      <c r="G108" s="153"/>
      <c r="H108" s="153"/>
      <c r="I108" s="153"/>
      <c r="J108" s="154">
        <f>J424</f>
        <v>0</v>
      </c>
      <c r="L108" s="151"/>
    </row>
    <row r="109" spans="2:47" s="11" customFormat="1" ht="19.899999999999999" customHeight="1">
      <c r="B109" s="151"/>
      <c r="D109" s="152" t="s">
        <v>1646</v>
      </c>
      <c r="E109" s="153"/>
      <c r="F109" s="153"/>
      <c r="G109" s="153"/>
      <c r="H109" s="153"/>
      <c r="I109" s="153"/>
      <c r="J109" s="154">
        <f>J661</f>
        <v>0</v>
      </c>
      <c r="L109" s="151"/>
    </row>
    <row r="110" spans="2:47" s="11" customFormat="1" ht="19.899999999999999" customHeight="1">
      <c r="B110" s="151"/>
      <c r="D110" s="152" t="s">
        <v>3613</v>
      </c>
      <c r="E110" s="153"/>
      <c r="F110" s="153"/>
      <c r="G110" s="153"/>
      <c r="H110" s="153"/>
      <c r="I110" s="153"/>
      <c r="J110" s="154">
        <f>J694</f>
        <v>0</v>
      </c>
      <c r="L110" s="151"/>
    </row>
    <row r="111" spans="2:47" s="8" customFormat="1" ht="24.95" customHeight="1">
      <c r="B111" s="108"/>
      <c r="D111" s="109" t="s">
        <v>1647</v>
      </c>
      <c r="E111" s="110"/>
      <c r="F111" s="110"/>
      <c r="G111" s="110"/>
      <c r="H111" s="110"/>
      <c r="I111" s="110"/>
      <c r="J111" s="111">
        <f>J696</f>
        <v>0</v>
      </c>
      <c r="L111" s="108"/>
    </row>
    <row r="112" spans="2:47" s="11" customFormat="1" ht="19.899999999999999" customHeight="1">
      <c r="B112" s="151"/>
      <c r="D112" s="152" t="s">
        <v>1648</v>
      </c>
      <c r="E112" s="153"/>
      <c r="F112" s="153"/>
      <c r="G112" s="153"/>
      <c r="H112" s="153"/>
      <c r="I112" s="153"/>
      <c r="J112" s="154">
        <f>J697</f>
        <v>0</v>
      </c>
      <c r="L112" s="151"/>
    </row>
    <row r="113" spans="2:12" s="11" customFormat="1" ht="19.899999999999999" customHeight="1">
      <c r="B113" s="151"/>
      <c r="D113" s="152" t="s">
        <v>1649</v>
      </c>
      <c r="E113" s="153"/>
      <c r="F113" s="153"/>
      <c r="G113" s="153"/>
      <c r="H113" s="153"/>
      <c r="I113" s="153"/>
      <c r="J113" s="154">
        <f>J706</f>
        <v>0</v>
      </c>
      <c r="L113" s="151"/>
    </row>
    <row r="114" spans="2:12" s="11" customFormat="1" ht="19.899999999999999" customHeight="1">
      <c r="B114" s="151"/>
      <c r="D114" s="152" t="s">
        <v>1650</v>
      </c>
      <c r="E114" s="153"/>
      <c r="F114" s="153"/>
      <c r="G114" s="153"/>
      <c r="H114" s="153"/>
      <c r="I114" s="153"/>
      <c r="J114" s="154">
        <f>J721</f>
        <v>0</v>
      </c>
      <c r="L114" s="151"/>
    </row>
    <row r="115" spans="2:12" s="11" customFormat="1" ht="19.899999999999999" customHeight="1">
      <c r="B115" s="151"/>
      <c r="D115" s="152" t="s">
        <v>3794</v>
      </c>
      <c r="E115" s="153"/>
      <c r="F115" s="153"/>
      <c r="G115" s="153"/>
      <c r="H115" s="153"/>
      <c r="I115" s="153"/>
      <c r="J115" s="154">
        <f>J737</f>
        <v>0</v>
      </c>
      <c r="L115" s="151"/>
    </row>
    <row r="116" spans="2:12" s="11" customFormat="1" ht="19.899999999999999" customHeight="1">
      <c r="B116" s="151"/>
      <c r="D116" s="152" t="s">
        <v>1651</v>
      </c>
      <c r="E116" s="153"/>
      <c r="F116" s="153"/>
      <c r="G116" s="153"/>
      <c r="H116" s="153"/>
      <c r="I116" s="153"/>
      <c r="J116" s="154">
        <f>J753</f>
        <v>0</v>
      </c>
      <c r="L116" s="151"/>
    </row>
    <row r="117" spans="2:12" s="11" customFormat="1" ht="19.899999999999999" customHeight="1">
      <c r="B117" s="151"/>
      <c r="D117" s="152" t="s">
        <v>1652</v>
      </c>
      <c r="E117" s="153"/>
      <c r="F117" s="153"/>
      <c r="G117" s="153"/>
      <c r="H117" s="153"/>
      <c r="I117" s="153"/>
      <c r="J117" s="154">
        <f>J759</f>
        <v>0</v>
      </c>
      <c r="L117" s="151"/>
    </row>
    <row r="118" spans="2:12" s="11" customFormat="1" ht="19.899999999999999" customHeight="1">
      <c r="B118" s="151"/>
      <c r="D118" s="152" t="s">
        <v>1653</v>
      </c>
      <c r="E118" s="153"/>
      <c r="F118" s="153"/>
      <c r="G118" s="153"/>
      <c r="H118" s="153"/>
      <c r="I118" s="153"/>
      <c r="J118" s="154">
        <f>J768</f>
        <v>0</v>
      </c>
      <c r="L118" s="151"/>
    </row>
    <row r="119" spans="2:12" s="11" customFormat="1" ht="19.899999999999999" customHeight="1">
      <c r="B119" s="151"/>
      <c r="D119" s="152" t="s">
        <v>1654</v>
      </c>
      <c r="E119" s="153"/>
      <c r="F119" s="153"/>
      <c r="G119" s="153"/>
      <c r="H119" s="153"/>
      <c r="I119" s="153"/>
      <c r="J119" s="154">
        <f>J882</f>
        <v>0</v>
      </c>
      <c r="L119" s="151"/>
    </row>
    <row r="120" spans="2:12" s="11" customFormat="1" ht="19.899999999999999" customHeight="1">
      <c r="B120" s="151"/>
      <c r="D120" s="152" t="s">
        <v>1656</v>
      </c>
      <c r="E120" s="153"/>
      <c r="F120" s="153"/>
      <c r="G120" s="153"/>
      <c r="H120" s="153"/>
      <c r="I120" s="153"/>
      <c r="J120" s="154">
        <f>J930</f>
        <v>0</v>
      </c>
      <c r="L120" s="151"/>
    </row>
    <row r="121" spans="2:12" s="11" customFormat="1" ht="19.899999999999999" customHeight="1">
      <c r="B121" s="151"/>
      <c r="D121" s="152" t="s">
        <v>1657</v>
      </c>
      <c r="E121" s="153"/>
      <c r="F121" s="153"/>
      <c r="G121" s="153"/>
      <c r="H121" s="153"/>
      <c r="I121" s="153"/>
      <c r="J121" s="154">
        <f>J969</f>
        <v>0</v>
      </c>
      <c r="L121" s="151"/>
    </row>
    <row r="122" spans="2:12" s="1" customFormat="1" ht="21.75" customHeight="1">
      <c r="B122" s="32"/>
      <c r="L122" s="32"/>
    </row>
    <row r="123" spans="2:12" s="1" customFormat="1" ht="6.95" customHeight="1">
      <c r="B123" s="44"/>
      <c r="C123" s="45"/>
      <c r="D123" s="45"/>
      <c r="E123" s="45"/>
      <c r="F123" s="45"/>
      <c r="G123" s="45"/>
      <c r="H123" s="45"/>
      <c r="I123" s="45"/>
      <c r="J123" s="45"/>
      <c r="K123" s="45"/>
      <c r="L123" s="32"/>
    </row>
    <row r="127" spans="2:12" s="1" customFormat="1" ht="6.95" customHeight="1">
      <c r="B127" s="46"/>
      <c r="C127" s="47"/>
      <c r="D127" s="47"/>
      <c r="E127" s="47"/>
      <c r="F127" s="47"/>
      <c r="G127" s="47"/>
      <c r="H127" s="47"/>
      <c r="I127" s="47"/>
      <c r="J127" s="47"/>
      <c r="K127" s="47"/>
      <c r="L127" s="32"/>
    </row>
    <row r="128" spans="2:12" s="1" customFormat="1" ht="24.95" customHeight="1">
      <c r="B128" s="32"/>
      <c r="C128" s="21" t="s">
        <v>233</v>
      </c>
      <c r="L128" s="32"/>
    </row>
    <row r="129" spans="2:63" s="1" customFormat="1" ht="6.95" customHeight="1">
      <c r="B129" s="32"/>
      <c r="L129" s="32"/>
    </row>
    <row r="130" spans="2:63" s="1" customFormat="1" ht="12" customHeight="1">
      <c r="B130" s="32"/>
      <c r="C130" s="27" t="s">
        <v>16</v>
      </c>
      <c r="L130" s="32"/>
    </row>
    <row r="131" spans="2:63" s="1" customFormat="1" ht="16.5" customHeight="1">
      <c r="B131" s="32"/>
      <c r="E131" s="252" t="str">
        <f>E7</f>
        <v>MLADÁ BOLESLAV ČOV II - REKONSTRUKCE</v>
      </c>
      <c r="F131" s="253"/>
      <c r="G131" s="253"/>
      <c r="H131" s="253"/>
      <c r="L131" s="32"/>
    </row>
    <row r="132" spans="2:63" ht="12" customHeight="1">
      <c r="B132" s="20"/>
      <c r="C132" s="27" t="s">
        <v>222</v>
      </c>
      <c r="L132" s="20"/>
    </row>
    <row r="133" spans="2:63" s="1" customFormat="1" ht="16.5" customHeight="1">
      <c r="B133" s="32"/>
      <c r="E133" s="252" t="s">
        <v>3792</v>
      </c>
      <c r="F133" s="251"/>
      <c r="G133" s="251"/>
      <c r="H133" s="251"/>
      <c r="L133" s="32"/>
    </row>
    <row r="134" spans="2:63" s="1" customFormat="1" ht="12" customHeight="1">
      <c r="B134" s="32"/>
      <c r="C134" s="27" t="s">
        <v>224</v>
      </c>
      <c r="L134" s="32"/>
    </row>
    <row r="135" spans="2:63" s="1" customFormat="1" ht="16.5" customHeight="1">
      <c r="B135" s="32"/>
      <c r="E135" s="230" t="str">
        <f>E11</f>
        <v>D.1.409.1 - Architektonicko-stavební část</v>
      </c>
      <c r="F135" s="251"/>
      <c r="G135" s="251"/>
      <c r="H135" s="251"/>
      <c r="L135" s="32"/>
    </row>
    <row r="136" spans="2:63" s="1" customFormat="1" ht="6.95" customHeight="1">
      <c r="B136" s="32"/>
      <c r="L136" s="32"/>
    </row>
    <row r="137" spans="2:63" s="1" customFormat="1" ht="12" customHeight="1">
      <c r="B137" s="32"/>
      <c r="C137" s="27" t="s">
        <v>20</v>
      </c>
      <c r="F137" s="25" t="str">
        <f>F14</f>
        <v>Mladá Boleslav</v>
      </c>
      <c r="I137" s="27" t="s">
        <v>22</v>
      </c>
      <c r="J137" s="52" t="str">
        <f>IF(J14="","",J14)</f>
        <v>30. 10. 2024</v>
      </c>
      <c r="L137" s="32"/>
    </row>
    <row r="138" spans="2:63" s="1" customFormat="1" ht="6.95" customHeight="1">
      <c r="B138" s="32"/>
      <c r="L138" s="32"/>
    </row>
    <row r="139" spans="2:63" s="1" customFormat="1" ht="40.15" customHeight="1">
      <c r="B139" s="32"/>
      <c r="C139" s="27" t="s">
        <v>24</v>
      </c>
      <c r="F139" s="25" t="str">
        <f>E17</f>
        <v>VaK Mladá Boleslav a.s., Čechova 1151, Ml.Boleslav</v>
      </c>
      <c r="I139" s="27" t="s">
        <v>32</v>
      </c>
      <c r="J139" s="30" t="str">
        <f>E23</f>
        <v>Aquaprocon s.r.o. divize Praha, Dukelských hrdinů</v>
      </c>
      <c r="L139" s="32"/>
    </row>
    <row r="140" spans="2:63" s="1" customFormat="1" ht="15.2" customHeight="1">
      <c r="B140" s="32"/>
      <c r="C140" s="27" t="s">
        <v>30</v>
      </c>
      <c r="F140" s="25" t="str">
        <f>IF(E20="","",E20)</f>
        <v>Vyplň údaj</v>
      </c>
      <c r="I140" s="27" t="s">
        <v>37</v>
      </c>
      <c r="J140" s="30" t="str">
        <f>E26</f>
        <v>ing. Iveta Heřmanská</v>
      </c>
      <c r="L140" s="32"/>
    </row>
    <row r="141" spans="2:63" s="1" customFormat="1" ht="10.35" customHeight="1">
      <c r="B141" s="32"/>
      <c r="L141" s="32"/>
    </row>
    <row r="142" spans="2:63" s="9" customFormat="1" ht="29.25" customHeight="1">
      <c r="B142" s="112"/>
      <c r="C142" s="113" t="s">
        <v>234</v>
      </c>
      <c r="D142" s="114" t="s">
        <v>65</v>
      </c>
      <c r="E142" s="114" t="s">
        <v>61</v>
      </c>
      <c r="F142" s="114" t="s">
        <v>62</v>
      </c>
      <c r="G142" s="114" t="s">
        <v>235</v>
      </c>
      <c r="H142" s="114" t="s">
        <v>236</v>
      </c>
      <c r="I142" s="114" t="s">
        <v>237</v>
      </c>
      <c r="J142" s="114" t="s">
        <v>229</v>
      </c>
      <c r="K142" s="115" t="s">
        <v>238</v>
      </c>
      <c r="L142" s="112"/>
      <c r="M142" s="59" t="s">
        <v>1</v>
      </c>
      <c r="N142" s="60" t="s">
        <v>44</v>
      </c>
      <c r="O142" s="60" t="s">
        <v>239</v>
      </c>
      <c r="P142" s="60" t="s">
        <v>240</v>
      </c>
      <c r="Q142" s="60" t="s">
        <v>241</v>
      </c>
      <c r="R142" s="60" t="s">
        <v>242</v>
      </c>
      <c r="S142" s="60" t="s">
        <v>243</v>
      </c>
      <c r="T142" s="61" t="s">
        <v>244</v>
      </c>
    </row>
    <row r="143" spans="2:63" s="1" customFormat="1" ht="22.9" customHeight="1">
      <c r="B143" s="32"/>
      <c r="C143" s="64" t="s">
        <v>245</v>
      </c>
      <c r="J143" s="116">
        <f>BK143</f>
        <v>0</v>
      </c>
      <c r="L143" s="32"/>
      <c r="M143" s="62"/>
      <c r="N143" s="53"/>
      <c r="O143" s="53"/>
      <c r="P143" s="117">
        <f>P144+P696</f>
        <v>0</v>
      </c>
      <c r="Q143" s="53"/>
      <c r="R143" s="117">
        <f>R144+R696</f>
        <v>130.60174528000002</v>
      </c>
      <c r="S143" s="53"/>
      <c r="T143" s="118">
        <f>T144+T696</f>
        <v>131.82181344</v>
      </c>
      <c r="AT143" s="17" t="s">
        <v>79</v>
      </c>
      <c r="AU143" s="17" t="s">
        <v>231</v>
      </c>
      <c r="BK143" s="119">
        <f>BK144+BK696</f>
        <v>0</v>
      </c>
    </row>
    <row r="144" spans="2:63" s="10" customFormat="1" ht="25.9" customHeight="1">
      <c r="B144" s="120"/>
      <c r="D144" s="121" t="s">
        <v>79</v>
      </c>
      <c r="E144" s="122" t="s">
        <v>1658</v>
      </c>
      <c r="F144" s="122" t="s">
        <v>1659</v>
      </c>
      <c r="I144" s="123"/>
      <c r="J144" s="124">
        <f>BK144</f>
        <v>0</v>
      </c>
      <c r="L144" s="120"/>
      <c r="M144" s="125"/>
      <c r="P144" s="126">
        <f>P145+P179+P186+P230+P239+P310+P345+P375+P424+P661+P694</f>
        <v>0</v>
      </c>
      <c r="R144" s="126">
        <f>R145+R179+R186+R230+R239+R310+R345+R375+R424+R661+R694</f>
        <v>83.26652605000001</v>
      </c>
      <c r="T144" s="127">
        <f>T145+T179+T186+T230+T239+T310+T345+T375+T424+T661+T694</f>
        <v>131.81281344000001</v>
      </c>
      <c r="AR144" s="121" t="s">
        <v>87</v>
      </c>
      <c r="AT144" s="128" t="s">
        <v>79</v>
      </c>
      <c r="AU144" s="128" t="s">
        <v>80</v>
      </c>
      <c r="AY144" s="121" t="s">
        <v>248</v>
      </c>
      <c r="BK144" s="129">
        <f>BK145+BK179+BK186+BK230+BK239+BK310+BK345+BK375+BK424+BK661+BK694</f>
        <v>0</v>
      </c>
    </row>
    <row r="145" spans="2:65" s="10" customFormat="1" ht="22.9" customHeight="1">
      <c r="B145" s="120"/>
      <c r="D145" s="121" t="s">
        <v>79</v>
      </c>
      <c r="E145" s="155" t="s">
        <v>87</v>
      </c>
      <c r="F145" s="155" t="s">
        <v>1246</v>
      </c>
      <c r="I145" s="123"/>
      <c r="J145" s="156">
        <f>BK145</f>
        <v>0</v>
      </c>
      <c r="L145" s="120"/>
      <c r="M145" s="125"/>
      <c r="P145" s="126">
        <f>SUM(P146:P178)</f>
        <v>0</v>
      </c>
      <c r="R145" s="126">
        <f>SUM(R146:R178)</f>
        <v>0</v>
      </c>
      <c r="T145" s="127">
        <f>SUM(T146:T178)</f>
        <v>0</v>
      </c>
      <c r="AR145" s="121" t="s">
        <v>87</v>
      </c>
      <c r="AT145" s="128" t="s">
        <v>79</v>
      </c>
      <c r="AU145" s="128" t="s">
        <v>87</v>
      </c>
      <c r="AY145" s="121" t="s">
        <v>248</v>
      </c>
      <c r="BK145" s="129">
        <f>SUM(BK146:BK178)</f>
        <v>0</v>
      </c>
    </row>
    <row r="146" spans="2:65" s="1" customFormat="1" ht="33" customHeight="1">
      <c r="B146" s="32"/>
      <c r="C146" s="130" t="s">
        <v>87</v>
      </c>
      <c r="D146" s="130" t="s">
        <v>249</v>
      </c>
      <c r="E146" s="131" t="s">
        <v>3795</v>
      </c>
      <c r="F146" s="132" t="s">
        <v>3796</v>
      </c>
      <c r="G146" s="133" t="s">
        <v>1671</v>
      </c>
      <c r="H146" s="134">
        <v>50.9</v>
      </c>
      <c r="I146" s="135"/>
      <c r="J146" s="136">
        <f>ROUND(I146*H146,2)</f>
        <v>0</v>
      </c>
      <c r="K146" s="132" t="s">
        <v>1663</v>
      </c>
      <c r="L146" s="32"/>
      <c r="M146" s="137" t="s">
        <v>1</v>
      </c>
      <c r="N146" s="138" t="s">
        <v>45</v>
      </c>
      <c r="P146" s="139">
        <f>O146*H146</f>
        <v>0</v>
      </c>
      <c r="Q146" s="139">
        <v>0</v>
      </c>
      <c r="R146" s="139">
        <f>Q146*H146</f>
        <v>0</v>
      </c>
      <c r="S146" s="139">
        <v>0</v>
      </c>
      <c r="T146" s="140">
        <f>S146*H146</f>
        <v>0</v>
      </c>
      <c r="AR146" s="141" t="s">
        <v>264</v>
      </c>
      <c r="AT146" s="141" t="s">
        <v>249</v>
      </c>
      <c r="AU146" s="141" t="s">
        <v>89</v>
      </c>
      <c r="AY146" s="17" t="s">
        <v>248</v>
      </c>
      <c r="BE146" s="142">
        <f>IF(N146="základní",J146,0)</f>
        <v>0</v>
      </c>
      <c r="BF146" s="142">
        <f>IF(N146="snížená",J146,0)</f>
        <v>0</v>
      </c>
      <c r="BG146" s="142">
        <f>IF(N146="zákl. přenesená",J146,0)</f>
        <v>0</v>
      </c>
      <c r="BH146" s="142">
        <f>IF(N146="sníž. přenesená",J146,0)</f>
        <v>0</v>
      </c>
      <c r="BI146" s="142">
        <f>IF(N146="nulová",J146,0)</f>
        <v>0</v>
      </c>
      <c r="BJ146" s="17" t="s">
        <v>87</v>
      </c>
      <c r="BK146" s="142">
        <f>ROUND(I146*H146,2)</f>
        <v>0</v>
      </c>
      <c r="BL146" s="17" t="s">
        <v>264</v>
      </c>
      <c r="BM146" s="141" t="s">
        <v>3797</v>
      </c>
    </row>
    <row r="147" spans="2:65" s="12" customFormat="1" ht="22.5">
      <c r="B147" s="161"/>
      <c r="D147" s="143" t="s">
        <v>1665</v>
      </c>
      <c r="E147" s="162" t="s">
        <v>1</v>
      </c>
      <c r="F147" s="163" t="s">
        <v>3798</v>
      </c>
      <c r="H147" s="162" t="s">
        <v>1</v>
      </c>
      <c r="I147" s="164"/>
      <c r="L147" s="161"/>
      <c r="M147" s="165"/>
      <c r="T147" s="166"/>
      <c r="AT147" s="162" t="s">
        <v>1665</v>
      </c>
      <c r="AU147" s="162" t="s">
        <v>89</v>
      </c>
      <c r="AV147" s="12" t="s">
        <v>87</v>
      </c>
      <c r="AW147" s="12" t="s">
        <v>36</v>
      </c>
      <c r="AX147" s="12" t="s">
        <v>80</v>
      </c>
      <c r="AY147" s="162" t="s">
        <v>248</v>
      </c>
    </row>
    <row r="148" spans="2:65" s="13" customFormat="1">
      <c r="B148" s="167"/>
      <c r="D148" s="143" t="s">
        <v>1665</v>
      </c>
      <c r="E148" s="168" t="s">
        <v>1</v>
      </c>
      <c r="F148" s="169" t="s">
        <v>3799</v>
      </c>
      <c r="H148" s="170">
        <v>50.9</v>
      </c>
      <c r="I148" s="171"/>
      <c r="L148" s="167"/>
      <c r="M148" s="172"/>
      <c r="T148" s="173"/>
      <c r="AT148" s="168" t="s">
        <v>1665</v>
      </c>
      <c r="AU148" s="168" t="s">
        <v>89</v>
      </c>
      <c r="AV148" s="13" t="s">
        <v>89</v>
      </c>
      <c r="AW148" s="13" t="s">
        <v>36</v>
      </c>
      <c r="AX148" s="13" t="s">
        <v>87</v>
      </c>
      <c r="AY148" s="168" t="s">
        <v>248</v>
      </c>
    </row>
    <row r="149" spans="2:65" s="1" customFormat="1" ht="33" customHeight="1">
      <c r="B149" s="32"/>
      <c r="C149" s="130" t="s">
        <v>89</v>
      </c>
      <c r="D149" s="130" t="s">
        <v>249</v>
      </c>
      <c r="E149" s="131" t="s">
        <v>3800</v>
      </c>
      <c r="F149" s="132" t="s">
        <v>3801</v>
      </c>
      <c r="G149" s="133" t="s">
        <v>1671</v>
      </c>
      <c r="H149" s="134">
        <v>27.36</v>
      </c>
      <c r="I149" s="135"/>
      <c r="J149" s="136">
        <f>ROUND(I149*H149,2)</f>
        <v>0</v>
      </c>
      <c r="K149" s="132" t="s">
        <v>1663</v>
      </c>
      <c r="L149" s="32"/>
      <c r="M149" s="137" t="s">
        <v>1</v>
      </c>
      <c r="N149" s="138" t="s">
        <v>45</v>
      </c>
      <c r="P149" s="139">
        <f>O149*H149</f>
        <v>0</v>
      </c>
      <c r="Q149" s="139">
        <v>0</v>
      </c>
      <c r="R149" s="139">
        <f>Q149*H149</f>
        <v>0</v>
      </c>
      <c r="S149" s="139">
        <v>0</v>
      </c>
      <c r="T149" s="140">
        <f>S149*H149</f>
        <v>0</v>
      </c>
      <c r="AR149" s="141" t="s">
        <v>264</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264</v>
      </c>
      <c r="BM149" s="141" t="s">
        <v>3802</v>
      </c>
    </row>
    <row r="150" spans="2:65" s="12" customFormat="1" ht="22.5">
      <c r="B150" s="161"/>
      <c r="D150" s="143" t="s">
        <v>1665</v>
      </c>
      <c r="E150" s="162" t="s">
        <v>1</v>
      </c>
      <c r="F150" s="163" t="s">
        <v>3803</v>
      </c>
      <c r="H150" s="162" t="s">
        <v>1</v>
      </c>
      <c r="I150" s="164"/>
      <c r="L150" s="161"/>
      <c r="M150" s="165"/>
      <c r="T150" s="166"/>
      <c r="AT150" s="162" t="s">
        <v>1665</v>
      </c>
      <c r="AU150" s="162" t="s">
        <v>89</v>
      </c>
      <c r="AV150" s="12" t="s">
        <v>87</v>
      </c>
      <c r="AW150" s="12" t="s">
        <v>36</v>
      </c>
      <c r="AX150" s="12" t="s">
        <v>80</v>
      </c>
      <c r="AY150" s="162" t="s">
        <v>248</v>
      </c>
    </row>
    <row r="151" spans="2:65" s="13" customFormat="1">
      <c r="B151" s="167"/>
      <c r="D151" s="143" t="s">
        <v>1665</v>
      </c>
      <c r="E151" s="168" t="s">
        <v>1</v>
      </c>
      <c r="F151" s="169" t="s">
        <v>3804</v>
      </c>
      <c r="H151" s="170">
        <v>27.36</v>
      </c>
      <c r="I151" s="171"/>
      <c r="L151" s="167"/>
      <c r="M151" s="172"/>
      <c r="T151" s="173"/>
      <c r="AT151" s="168" t="s">
        <v>1665</v>
      </c>
      <c r="AU151" s="168" t="s">
        <v>89</v>
      </c>
      <c r="AV151" s="13" t="s">
        <v>89</v>
      </c>
      <c r="AW151" s="13" t="s">
        <v>36</v>
      </c>
      <c r="AX151" s="13" t="s">
        <v>80</v>
      </c>
      <c r="AY151" s="168" t="s">
        <v>248</v>
      </c>
    </row>
    <row r="152" spans="2:65" s="14" customFormat="1">
      <c r="B152" s="174"/>
      <c r="D152" s="143" t="s">
        <v>1665</v>
      </c>
      <c r="E152" s="175" t="s">
        <v>1</v>
      </c>
      <c r="F152" s="176" t="s">
        <v>1668</v>
      </c>
      <c r="H152" s="177">
        <v>27.36</v>
      </c>
      <c r="I152" s="178"/>
      <c r="L152" s="174"/>
      <c r="M152" s="179"/>
      <c r="T152" s="180"/>
      <c r="AT152" s="175" t="s">
        <v>1665</v>
      </c>
      <c r="AU152" s="175" t="s">
        <v>89</v>
      </c>
      <c r="AV152" s="14" t="s">
        <v>264</v>
      </c>
      <c r="AW152" s="14" t="s">
        <v>36</v>
      </c>
      <c r="AX152" s="14" t="s">
        <v>87</v>
      </c>
      <c r="AY152" s="175" t="s">
        <v>248</v>
      </c>
    </row>
    <row r="153" spans="2:65" s="1" customFormat="1" ht="33" customHeight="1">
      <c r="B153" s="32"/>
      <c r="C153" s="130" t="s">
        <v>247</v>
      </c>
      <c r="D153" s="130" t="s">
        <v>249</v>
      </c>
      <c r="E153" s="131" t="s">
        <v>3805</v>
      </c>
      <c r="F153" s="132" t="s">
        <v>3806</v>
      </c>
      <c r="G153" s="133" t="s">
        <v>1671</v>
      </c>
      <c r="H153" s="134">
        <v>0.64800000000000002</v>
      </c>
      <c r="I153" s="135"/>
      <c r="J153" s="136">
        <f>ROUND(I153*H153,2)</f>
        <v>0</v>
      </c>
      <c r="K153" s="132" t="s">
        <v>1663</v>
      </c>
      <c r="L153" s="32"/>
      <c r="M153" s="137" t="s">
        <v>1</v>
      </c>
      <c r="N153" s="138" t="s">
        <v>45</v>
      </c>
      <c r="P153" s="139">
        <f>O153*H153</f>
        <v>0</v>
      </c>
      <c r="Q153" s="139">
        <v>0</v>
      </c>
      <c r="R153" s="139">
        <f>Q153*H153</f>
        <v>0</v>
      </c>
      <c r="S153" s="139">
        <v>0</v>
      </c>
      <c r="T153" s="140">
        <f>S153*H153</f>
        <v>0</v>
      </c>
      <c r="AR153" s="141" t="s">
        <v>264</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264</v>
      </c>
      <c r="BM153" s="141" t="s">
        <v>3807</v>
      </c>
    </row>
    <row r="154" spans="2:65" s="12" customFormat="1">
      <c r="B154" s="161"/>
      <c r="D154" s="143" t="s">
        <v>1665</v>
      </c>
      <c r="E154" s="162" t="s">
        <v>1</v>
      </c>
      <c r="F154" s="163" t="s">
        <v>3808</v>
      </c>
      <c r="H154" s="162" t="s">
        <v>1</v>
      </c>
      <c r="I154" s="164"/>
      <c r="L154" s="161"/>
      <c r="M154" s="165"/>
      <c r="T154" s="166"/>
      <c r="AT154" s="162" t="s">
        <v>1665</v>
      </c>
      <c r="AU154" s="162" t="s">
        <v>89</v>
      </c>
      <c r="AV154" s="12" t="s">
        <v>87</v>
      </c>
      <c r="AW154" s="12" t="s">
        <v>36</v>
      </c>
      <c r="AX154" s="12" t="s">
        <v>80</v>
      </c>
      <c r="AY154" s="162" t="s">
        <v>248</v>
      </c>
    </row>
    <row r="155" spans="2:65" s="13" customFormat="1">
      <c r="B155" s="167"/>
      <c r="D155" s="143" t="s">
        <v>1665</v>
      </c>
      <c r="E155" s="168" t="s">
        <v>1</v>
      </c>
      <c r="F155" s="169" t="s">
        <v>3809</v>
      </c>
      <c r="H155" s="170">
        <v>0.64800000000000002</v>
      </c>
      <c r="I155" s="171"/>
      <c r="L155" s="167"/>
      <c r="M155" s="172"/>
      <c r="T155" s="173"/>
      <c r="AT155" s="168" t="s">
        <v>1665</v>
      </c>
      <c r="AU155" s="168" t="s">
        <v>89</v>
      </c>
      <c r="AV155" s="13" t="s">
        <v>89</v>
      </c>
      <c r="AW155" s="13" t="s">
        <v>36</v>
      </c>
      <c r="AX155" s="13" t="s">
        <v>87</v>
      </c>
      <c r="AY155" s="168" t="s">
        <v>248</v>
      </c>
    </row>
    <row r="156" spans="2:65" s="1" customFormat="1" ht="37.9" customHeight="1">
      <c r="B156" s="32"/>
      <c r="C156" s="130" t="s">
        <v>264</v>
      </c>
      <c r="D156" s="130" t="s">
        <v>249</v>
      </c>
      <c r="E156" s="131" t="s">
        <v>1685</v>
      </c>
      <c r="F156" s="132" t="s">
        <v>1686</v>
      </c>
      <c r="G156" s="133" t="s">
        <v>1671</v>
      </c>
      <c r="H156" s="134">
        <v>147.636</v>
      </c>
      <c r="I156" s="135"/>
      <c r="J156" s="136">
        <f>ROUND(I156*H156,2)</f>
        <v>0</v>
      </c>
      <c r="K156" s="132" t="s">
        <v>1663</v>
      </c>
      <c r="L156" s="32"/>
      <c r="M156" s="137" t="s">
        <v>1</v>
      </c>
      <c r="N156" s="138" t="s">
        <v>45</v>
      </c>
      <c r="P156" s="139">
        <f>O156*H156</f>
        <v>0</v>
      </c>
      <c r="Q156" s="139">
        <v>0</v>
      </c>
      <c r="R156" s="139">
        <f>Q156*H156</f>
        <v>0</v>
      </c>
      <c r="S156" s="139">
        <v>0</v>
      </c>
      <c r="T156" s="140">
        <f>S156*H156</f>
        <v>0</v>
      </c>
      <c r="AR156" s="141" t="s">
        <v>264</v>
      </c>
      <c r="AT156" s="141" t="s">
        <v>249</v>
      </c>
      <c r="AU156" s="141" t="s">
        <v>89</v>
      </c>
      <c r="AY156" s="17" t="s">
        <v>248</v>
      </c>
      <c r="BE156" s="142">
        <f>IF(N156="základní",J156,0)</f>
        <v>0</v>
      </c>
      <c r="BF156" s="142">
        <f>IF(N156="snížená",J156,0)</f>
        <v>0</v>
      </c>
      <c r="BG156" s="142">
        <f>IF(N156="zákl. přenesená",J156,0)</f>
        <v>0</v>
      </c>
      <c r="BH156" s="142">
        <f>IF(N156="sníž. přenesená",J156,0)</f>
        <v>0</v>
      </c>
      <c r="BI156" s="142">
        <f>IF(N156="nulová",J156,0)</f>
        <v>0</v>
      </c>
      <c r="BJ156" s="17" t="s">
        <v>87</v>
      </c>
      <c r="BK156" s="142">
        <f>ROUND(I156*H156,2)</f>
        <v>0</v>
      </c>
      <c r="BL156" s="17" t="s">
        <v>264</v>
      </c>
      <c r="BM156" s="141" t="s">
        <v>3810</v>
      </c>
    </row>
    <row r="157" spans="2:65" s="13" customFormat="1">
      <c r="B157" s="167"/>
      <c r="D157" s="143" t="s">
        <v>1665</v>
      </c>
      <c r="E157" s="168" t="s">
        <v>1</v>
      </c>
      <c r="F157" s="169" t="s">
        <v>3811</v>
      </c>
      <c r="H157" s="170">
        <v>78.908000000000001</v>
      </c>
      <c r="I157" s="171"/>
      <c r="L157" s="167"/>
      <c r="M157" s="172"/>
      <c r="T157" s="173"/>
      <c r="AT157" s="168" t="s">
        <v>1665</v>
      </c>
      <c r="AU157" s="168" t="s">
        <v>89</v>
      </c>
      <c r="AV157" s="13" t="s">
        <v>89</v>
      </c>
      <c r="AW157" s="13" t="s">
        <v>36</v>
      </c>
      <c r="AX157" s="13" t="s">
        <v>80</v>
      </c>
      <c r="AY157" s="168" t="s">
        <v>248</v>
      </c>
    </row>
    <row r="158" spans="2:65" s="13" customFormat="1" ht="22.5">
      <c r="B158" s="167"/>
      <c r="D158" s="143" t="s">
        <v>1665</v>
      </c>
      <c r="E158" s="168" t="s">
        <v>1</v>
      </c>
      <c r="F158" s="169" t="s">
        <v>3812</v>
      </c>
      <c r="H158" s="170">
        <v>-5.09</v>
      </c>
      <c r="I158" s="171"/>
      <c r="L158" s="167"/>
      <c r="M158" s="172"/>
      <c r="T158" s="173"/>
      <c r="AT158" s="168" t="s">
        <v>1665</v>
      </c>
      <c r="AU158" s="168" t="s">
        <v>89</v>
      </c>
      <c r="AV158" s="13" t="s">
        <v>89</v>
      </c>
      <c r="AW158" s="13" t="s">
        <v>36</v>
      </c>
      <c r="AX158" s="13" t="s">
        <v>80</v>
      </c>
      <c r="AY158" s="168" t="s">
        <v>248</v>
      </c>
    </row>
    <row r="159" spans="2:65" s="15" customFormat="1">
      <c r="B159" s="181"/>
      <c r="D159" s="143" t="s">
        <v>1665</v>
      </c>
      <c r="E159" s="182" t="s">
        <v>1</v>
      </c>
      <c r="F159" s="183" t="s">
        <v>1683</v>
      </c>
      <c r="H159" s="184">
        <v>73.817999999999998</v>
      </c>
      <c r="I159" s="185"/>
      <c r="L159" s="181"/>
      <c r="M159" s="186"/>
      <c r="T159" s="187"/>
      <c r="AT159" s="182" t="s">
        <v>1665</v>
      </c>
      <c r="AU159" s="182" t="s">
        <v>89</v>
      </c>
      <c r="AV159" s="15" t="s">
        <v>247</v>
      </c>
      <c r="AW159" s="15" t="s">
        <v>36</v>
      </c>
      <c r="AX159" s="15" t="s">
        <v>80</v>
      </c>
      <c r="AY159" s="182" t="s">
        <v>248</v>
      </c>
    </row>
    <row r="160" spans="2:65" s="13" customFormat="1">
      <c r="B160" s="167"/>
      <c r="D160" s="143" t="s">
        <v>1665</v>
      </c>
      <c r="E160" s="168" t="s">
        <v>1</v>
      </c>
      <c r="F160" s="169" t="s">
        <v>3813</v>
      </c>
      <c r="H160" s="170">
        <v>147.636</v>
      </c>
      <c r="I160" s="171"/>
      <c r="L160" s="167"/>
      <c r="M160" s="172"/>
      <c r="T160" s="173"/>
      <c r="AT160" s="168" t="s">
        <v>1665</v>
      </c>
      <c r="AU160" s="168" t="s">
        <v>89</v>
      </c>
      <c r="AV160" s="13" t="s">
        <v>89</v>
      </c>
      <c r="AW160" s="13" t="s">
        <v>36</v>
      </c>
      <c r="AX160" s="13" t="s">
        <v>87</v>
      </c>
      <c r="AY160" s="168" t="s">
        <v>248</v>
      </c>
    </row>
    <row r="161" spans="2:65" s="1" customFormat="1" ht="62.65" customHeight="1">
      <c r="B161" s="32"/>
      <c r="C161" s="130" t="s">
        <v>269</v>
      </c>
      <c r="D161" s="130" t="s">
        <v>249</v>
      </c>
      <c r="E161" s="131" t="s">
        <v>1690</v>
      </c>
      <c r="F161" s="132" t="s">
        <v>1691</v>
      </c>
      <c r="G161" s="133" t="s">
        <v>1671</v>
      </c>
      <c r="H161" s="134">
        <v>5.09</v>
      </c>
      <c r="I161" s="135"/>
      <c r="J161" s="136">
        <f>ROUND(I161*H161,2)</f>
        <v>0</v>
      </c>
      <c r="K161" s="132" t="s">
        <v>1</v>
      </c>
      <c r="L161" s="32"/>
      <c r="M161" s="137" t="s">
        <v>1</v>
      </c>
      <c r="N161" s="138" t="s">
        <v>45</v>
      </c>
      <c r="P161" s="139">
        <f>O161*H161</f>
        <v>0</v>
      </c>
      <c r="Q161" s="139">
        <v>0</v>
      </c>
      <c r="R161" s="139">
        <f>Q161*H161</f>
        <v>0</v>
      </c>
      <c r="S161" s="139">
        <v>0</v>
      </c>
      <c r="T161" s="140">
        <f>S161*H161</f>
        <v>0</v>
      </c>
      <c r="AR161" s="141" t="s">
        <v>264</v>
      </c>
      <c r="AT161" s="141" t="s">
        <v>249</v>
      </c>
      <c r="AU161" s="141" t="s">
        <v>89</v>
      </c>
      <c r="AY161" s="17" t="s">
        <v>248</v>
      </c>
      <c r="BE161" s="142">
        <f>IF(N161="základní",J161,0)</f>
        <v>0</v>
      </c>
      <c r="BF161" s="142">
        <f>IF(N161="snížená",J161,0)</f>
        <v>0</v>
      </c>
      <c r="BG161" s="142">
        <f>IF(N161="zákl. přenesená",J161,0)</f>
        <v>0</v>
      </c>
      <c r="BH161" s="142">
        <f>IF(N161="sníž. přenesená",J161,0)</f>
        <v>0</v>
      </c>
      <c r="BI161" s="142">
        <f>IF(N161="nulová",J161,0)</f>
        <v>0</v>
      </c>
      <c r="BJ161" s="17" t="s">
        <v>87</v>
      </c>
      <c r="BK161" s="142">
        <f>ROUND(I161*H161,2)</f>
        <v>0</v>
      </c>
      <c r="BL161" s="17" t="s">
        <v>264</v>
      </c>
      <c r="BM161" s="141" t="s">
        <v>3814</v>
      </c>
    </row>
    <row r="162" spans="2:65" s="1" customFormat="1" ht="39">
      <c r="B162" s="32"/>
      <c r="D162" s="143" t="s">
        <v>255</v>
      </c>
      <c r="F162" s="144" t="s">
        <v>1693</v>
      </c>
      <c r="I162" s="145"/>
      <c r="L162" s="32"/>
      <c r="M162" s="146"/>
      <c r="T162" s="56"/>
      <c r="AT162" s="17" t="s">
        <v>255</v>
      </c>
      <c r="AU162" s="17" t="s">
        <v>89</v>
      </c>
    </row>
    <row r="163" spans="2:65" s="13" customFormat="1">
      <c r="B163" s="167"/>
      <c r="D163" s="143" t="s">
        <v>1665</v>
      </c>
      <c r="E163" s="168" t="s">
        <v>1</v>
      </c>
      <c r="F163" s="169" t="s">
        <v>3815</v>
      </c>
      <c r="H163" s="170">
        <v>51.548000000000002</v>
      </c>
      <c r="I163" s="171"/>
      <c r="L163" s="167"/>
      <c r="M163" s="172"/>
      <c r="T163" s="173"/>
      <c r="AT163" s="168" t="s">
        <v>1665</v>
      </c>
      <c r="AU163" s="168" t="s">
        <v>89</v>
      </c>
      <c r="AV163" s="13" t="s">
        <v>89</v>
      </c>
      <c r="AW163" s="13" t="s">
        <v>36</v>
      </c>
      <c r="AX163" s="13" t="s">
        <v>80</v>
      </c>
      <c r="AY163" s="168" t="s">
        <v>248</v>
      </c>
    </row>
    <row r="164" spans="2:65" s="13" customFormat="1">
      <c r="B164" s="167"/>
      <c r="D164" s="143" t="s">
        <v>1665</v>
      </c>
      <c r="E164" s="168" t="s">
        <v>1</v>
      </c>
      <c r="F164" s="169" t="s">
        <v>3816</v>
      </c>
      <c r="H164" s="170">
        <v>-46.457999999999998</v>
      </c>
      <c r="I164" s="171"/>
      <c r="L164" s="167"/>
      <c r="M164" s="172"/>
      <c r="T164" s="173"/>
      <c r="AT164" s="168" t="s">
        <v>1665</v>
      </c>
      <c r="AU164" s="168" t="s">
        <v>89</v>
      </c>
      <c r="AV164" s="13" t="s">
        <v>89</v>
      </c>
      <c r="AW164" s="13" t="s">
        <v>36</v>
      </c>
      <c r="AX164" s="13" t="s">
        <v>80</v>
      </c>
      <c r="AY164" s="168" t="s">
        <v>248</v>
      </c>
    </row>
    <row r="165" spans="2:65" s="14" customFormat="1">
      <c r="B165" s="174"/>
      <c r="D165" s="143" t="s">
        <v>1665</v>
      </c>
      <c r="E165" s="175" t="s">
        <v>1</v>
      </c>
      <c r="F165" s="176" t="s">
        <v>1668</v>
      </c>
      <c r="H165" s="177">
        <v>5.0900000000000034</v>
      </c>
      <c r="I165" s="178"/>
      <c r="L165" s="174"/>
      <c r="M165" s="179"/>
      <c r="T165" s="180"/>
      <c r="AT165" s="175" t="s">
        <v>1665</v>
      </c>
      <c r="AU165" s="175" t="s">
        <v>89</v>
      </c>
      <c r="AV165" s="14" t="s">
        <v>264</v>
      </c>
      <c r="AW165" s="14" t="s">
        <v>36</v>
      </c>
      <c r="AX165" s="14" t="s">
        <v>87</v>
      </c>
      <c r="AY165" s="175" t="s">
        <v>248</v>
      </c>
    </row>
    <row r="166" spans="2:65" s="1" customFormat="1" ht="24.2" customHeight="1">
      <c r="B166" s="32"/>
      <c r="C166" s="130" t="s">
        <v>274</v>
      </c>
      <c r="D166" s="130" t="s">
        <v>249</v>
      </c>
      <c r="E166" s="131" t="s">
        <v>2892</v>
      </c>
      <c r="F166" s="132" t="s">
        <v>2893</v>
      </c>
      <c r="G166" s="133" t="s">
        <v>1671</v>
      </c>
      <c r="H166" s="134">
        <v>73.817999999999998</v>
      </c>
      <c r="I166" s="135"/>
      <c r="J166" s="136">
        <f>ROUND(I166*H166,2)</f>
        <v>0</v>
      </c>
      <c r="K166" s="132" t="s">
        <v>1663</v>
      </c>
      <c r="L166" s="32"/>
      <c r="M166" s="137" t="s">
        <v>1</v>
      </c>
      <c r="N166" s="138" t="s">
        <v>45</v>
      </c>
      <c r="P166" s="139">
        <f>O166*H166</f>
        <v>0</v>
      </c>
      <c r="Q166" s="139">
        <v>0</v>
      </c>
      <c r="R166" s="139">
        <f>Q166*H166</f>
        <v>0</v>
      </c>
      <c r="S166" s="139">
        <v>0</v>
      </c>
      <c r="T166" s="140">
        <f>S166*H166</f>
        <v>0</v>
      </c>
      <c r="AR166" s="141" t="s">
        <v>264</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264</v>
      </c>
      <c r="BM166" s="141" t="s">
        <v>3817</v>
      </c>
    </row>
    <row r="167" spans="2:65" s="13" customFormat="1">
      <c r="B167" s="167"/>
      <c r="D167" s="143" t="s">
        <v>1665</v>
      </c>
      <c r="E167" s="168" t="s">
        <v>1</v>
      </c>
      <c r="F167" s="169" t="s">
        <v>3818</v>
      </c>
      <c r="H167" s="170">
        <v>73.817999999999998</v>
      </c>
      <c r="I167" s="171"/>
      <c r="L167" s="167"/>
      <c r="M167" s="172"/>
      <c r="T167" s="173"/>
      <c r="AT167" s="168" t="s">
        <v>1665</v>
      </c>
      <c r="AU167" s="168" t="s">
        <v>89</v>
      </c>
      <c r="AV167" s="13" t="s">
        <v>89</v>
      </c>
      <c r="AW167" s="13" t="s">
        <v>36</v>
      </c>
      <c r="AX167" s="13" t="s">
        <v>87</v>
      </c>
      <c r="AY167" s="168" t="s">
        <v>248</v>
      </c>
    </row>
    <row r="168" spans="2:65" s="1" customFormat="1" ht="16.5" customHeight="1">
      <c r="B168" s="32"/>
      <c r="C168" s="130" t="s">
        <v>278</v>
      </c>
      <c r="D168" s="130" t="s">
        <v>249</v>
      </c>
      <c r="E168" s="131" t="s">
        <v>1696</v>
      </c>
      <c r="F168" s="132" t="s">
        <v>1697</v>
      </c>
      <c r="G168" s="133" t="s">
        <v>1671</v>
      </c>
      <c r="H168" s="134">
        <v>73.817999999999998</v>
      </c>
      <c r="I168" s="135"/>
      <c r="J168" s="136">
        <f>ROUND(I168*H168,2)</f>
        <v>0</v>
      </c>
      <c r="K168" s="132" t="s">
        <v>1663</v>
      </c>
      <c r="L168" s="32"/>
      <c r="M168" s="137" t="s">
        <v>1</v>
      </c>
      <c r="N168" s="138" t="s">
        <v>45</v>
      </c>
      <c r="P168" s="139">
        <f>O168*H168</f>
        <v>0</v>
      </c>
      <c r="Q168" s="139">
        <v>0</v>
      </c>
      <c r="R168" s="139">
        <f>Q168*H168</f>
        <v>0</v>
      </c>
      <c r="S168" s="139">
        <v>0</v>
      </c>
      <c r="T168" s="140">
        <f>S168*H168</f>
        <v>0</v>
      </c>
      <c r="AR168" s="141" t="s">
        <v>264</v>
      </c>
      <c r="AT168" s="141" t="s">
        <v>249</v>
      </c>
      <c r="AU168" s="141" t="s">
        <v>89</v>
      </c>
      <c r="AY168" s="17" t="s">
        <v>248</v>
      </c>
      <c r="BE168" s="142">
        <f>IF(N168="základní",J168,0)</f>
        <v>0</v>
      </c>
      <c r="BF168" s="142">
        <f>IF(N168="snížená",J168,0)</f>
        <v>0</v>
      </c>
      <c r="BG168" s="142">
        <f>IF(N168="zákl. přenesená",J168,0)</f>
        <v>0</v>
      </c>
      <c r="BH168" s="142">
        <f>IF(N168="sníž. přenesená",J168,0)</f>
        <v>0</v>
      </c>
      <c r="BI168" s="142">
        <f>IF(N168="nulová",J168,0)</f>
        <v>0</v>
      </c>
      <c r="BJ168" s="17" t="s">
        <v>87</v>
      </c>
      <c r="BK168" s="142">
        <f>ROUND(I168*H168,2)</f>
        <v>0</v>
      </c>
      <c r="BL168" s="17" t="s">
        <v>264</v>
      </c>
      <c r="BM168" s="141" t="s">
        <v>3819</v>
      </c>
    </row>
    <row r="169" spans="2:65" s="13" customFormat="1">
      <c r="B169" s="167"/>
      <c r="D169" s="143" t="s">
        <v>1665</v>
      </c>
      <c r="E169" s="168" t="s">
        <v>1</v>
      </c>
      <c r="F169" s="169" t="s">
        <v>3818</v>
      </c>
      <c r="H169" s="170">
        <v>73.817999999999998</v>
      </c>
      <c r="I169" s="171"/>
      <c r="L169" s="167"/>
      <c r="M169" s="172"/>
      <c r="T169" s="173"/>
      <c r="AT169" s="168" t="s">
        <v>1665</v>
      </c>
      <c r="AU169" s="168" t="s">
        <v>89</v>
      </c>
      <c r="AV169" s="13" t="s">
        <v>89</v>
      </c>
      <c r="AW169" s="13" t="s">
        <v>36</v>
      </c>
      <c r="AX169" s="13" t="s">
        <v>80</v>
      </c>
      <c r="AY169" s="168" t="s">
        <v>248</v>
      </c>
    </row>
    <row r="170" spans="2:65" s="14" customFormat="1">
      <c r="B170" s="174"/>
      <c r="D170" s="143" t="s">
        <v>1665</v>
      </c>
      <c r="E170" s="175" t="s">
        <v>1</v>
      </c>
      <c r="F170" s="176" t="s">
        <v>1668</v>
      </c>
      <c r="H170" s="177">
        <v>73.817999999999998</v>
      </c>
      <c r="I170" s="178"/>
      <c r="L170" s="174"/>
      <c r="M170" s="179"/>
      <c r="T170" s="180"/>
      <c r="AT170" s="175" t="s">
        <v>1665</v>
      </c>
      <c r="AU170" s="175" t="s">
        <v>89</v>
      </c>
      <c r="AV170" s="14" t="s">
        <v>264</v>
      </c>
      <c r="AW170" s="14" t="s">
        <v>36</v>
      </c>
      <c r="AX170" s="14" t="s">
        <v>87</v>
      </c>
      <c r="AY170" s="175" t="s">
        <v>248</v>
      </c>
    </row>
    <row r="171" spans="2:65" s="1" customFormat="1" ht="24.2" customHeight="1">
      <c r="B171" s="32"/>
      <c r="C171" s="130" t="s">
        <v>283</v>
      </c>
      <c r="D171" s="130" t="s">
        <v>249</v>
      </c>
      <c r="E171" s="131" t="s">
        <v>2898</v>
      </c>
      <c r="F171" s="132" t="s">
        <v>2899</v>
      </c>
      <c r="G171" s="133" t="s">
        <v>1671</v>
      </c>
      <c r="H171" s="134">
        <v>73.817999999999998</v>
      </c>
      <c r="I171" s="135"/>
      <c r="J171" s="136">
        <f>ROUND(I171*H171,2)</f>
        <v>0</v>
      </c>
      <c r="K171" s="132" t="s">
        <v>1663</v>
      </c>
      <c r="L171" s="32"/>
      <c r="M171" s="137" t="s">
        <v>1</v>
      </c>
      <c r="N171" s="138" t="s">
        <v>45</v>
      </c>
      <c r="P171" s="139">
        <f>O171*H171</f>
        <v>0</v>
      </c>
      <c r="Q171" s="139">
        <v>0</v>
      </c>
      <c r="R171" s="139">
        <f>Q171*H171</f>
        <v>0</v>
      </c>
      <c r="S171" s="139">
        <v>0</v>
      </c>
      <c r="T171" s="140">
        <f>S171*H171</f>
        <v>0</v>
      </c>
      <c r="AR171" s="141" t="s">
        <v>264</v>
      </c>
      <c r="AT171" s="141" t="s">
        <v>249</v>
      </c>
      <c r="AU171" s="141" t="s">
        <v>89</v>
      </c>
      <c r="AY171" s="17" t="s">
        <v>248</v>
      </c>
      <c r="BE171" s="142">
        <f>IF(N171="základní",J171,0)</f>
        <v>0</v>
      </c>
      <c r="BF171" s="142">
        <f>IF(N171="snížená",J171,0)</f>
        <v>0</v>
      </c>
      <c r="BG171" s="142">
        <f>IF(N171="zákl. přenesená",J171,0)</f>
        <v>0</v>
      </c>
      <c r="BH171" s="142">
        <f>IF(N171="sníž. přenesená",J171,0)</f>
        <v>0</v>
      </c>
      <c r="BI171" s="142">
        <f>IF(N171="nulová",J171,0)</f>
        <v>0</v>
      </c>
      <c r="BJ171" s="17" t="s">
        <v>87</v>
      </c>
      <c r="BK171" s="142">
        <f>ROUND(I171*H171,2)</f>
        <v>0</v>
      </c>
      <c r="BL171" s="17" t="s">
        <v>264</v>
      </c>
      <c r="BM171" s="141" t="s">
        <v>3820</v>
      </c>
    </row>
    <row r="172" spans="2:65" s="13" customFormat="1">
      <c r="B172" s="167"/>
      <c r="D172" s="143" t="s">
        <v>1665</v>
      </c>
      <c r="E172" s="168" t="s">
        <v>1</v>
      </c>
      <c r="F172" s="169" t="s">
        <v>3811</v>
      </c>
      <c r="H172" s="170">
        <v>78.908000000000001</v>
      </c>
      <c r="I172" s="171"/>
      <c r="L172" s="167"/>
      <c r="M172" s="172"/>
      <c r="T172" s="173"/>
      <c r="AT172" s="168" t="s">
        <v>1665</v>
      </c>
      <c r="AU172" s="168" t="s">
        <v>89</v>
      </c>
      <c r="AV172" s="13" t="s">
        <v>89</v>
      </c>
      <c r="AW172" s="13" t="s">
        <v>36</v>
      </c>
      <c r="AX172" s="13" t="s">
        <v>80</v>
      </c>
      <c r="AY172" s="168" t="s">
        <v>248</v>
      </c>
    </row>
    <row r="173" spans="2:65" s="13" customFormat="1" ht="22.5">
      <c r="B173" s="167"/>
      <c r="D173" s="143" t="s">
        <v>1665</v>
      </c>
      <c r="E173" s="168" t="s">
        <v>1</v>
      </c>
      <c r="F173" s="169" t="s">
        <v>3812</v>
      </c>
      <c r="H173" s="170">
        <v>-5.09</v>
      </c>
      <c r="I173" s="171"/>
      <c r="L173" s="167"/>
      <c r="M173" s="172"/>
      <c r="T173" s="173"/>
      <c r="AT173" s="168" t="s">
        <v>1665</v>
      </c>
      <c r="AU173" s="168" t="s">
        <v>89</v>
      </c>
      <c r="AV173" s="13" t="s">
        <v>89</v>
      </c>
      <c r="AW173" s="13" t="s">
        <v>36</v>
      </c>
      <c r="AX173" s="13" t="s">
        <v>80</v>
      </c>
      <c r="AY173" s="168" t="s">
        <v>248</v>
      </c>
    </row>
    <row r="174" spans="2:65" s="15" customFormat="1">
      <c r="B174" s="181"/>
      <c r="D174" s="143" t="s">
        <v>1665</v>
      </c>
      <c r="E174" s="182" t="s">
        <v>1</v>
      </c>
      <c r="F174" s="183" t="s">
        <v>1683</v>
      </c>
      <c r="H174" s="184">
        <v>73.817999999999998</v>
      </c>
      <c r="I174" s="185"/>
      <c r="L174" s="181"/>
      <c r="M174" s="186"/>
      <c r="T174" s="187"/>
      <c r="AT174" s="182" t="s">
        <v>1665</v>
      </c>
      <c r="AU174" s="182" t="s">
        <v>89</v>
      </c>
      <c r="AV174" s="15" t="s">
        <v>247</v>
      </c>
      <c r="AW174" s="15" t="s">
        <v>36</v>
      </c>
      <c r="AX174" s="15" t="s">
        <v>80</v>
      </c>
      <c r="AY174" s="182" t="s">
        <v>248</v>
      </c>
    </row>
    <row r="175" spans="2:65" s="13" customFormat="1">
      <c r="B175" s="167"/>
      <c r="D175" s="143" t="s">
        <v>1665</v>
      </c>
      <c r="E175" s="168" t="s">
        <v>1</v>
      </c>
      <c r="F175" s="169" t="s">
        <v>3818</v>
      </c>
      <c r="H175" s="170">
        <v>73.817999999999998</v>
      </c>
      <c r="I175" s="171"/>
      <c r="L175" s="167"/>
      <c r="M175" s="172"/>
      <c r="T175" s="173"/>
      <c r="AT175" s="168" t="s">
        <v>1665</v>
      </c>
      <c r="AU175" s="168" t="s">
        <v>89</v>
      </c>
      <c r="AV175" s="13" t="s">
        <v>89</v>
      </c>
      <c r="AW175" s="13" t="s">
        <v>36</v>
      </c>
      <c r="AX175" s="13" t="s">
        <v>87</v>
      </c>
      <c r="AY175" s="168" t="s">
        <v>248</v>
      </c>
    </row>
    <row r="176" spans="2:65" s="1" customFormat="1" ht="24.2" customHeight="1">
      <c r="B176" s="32"/>
      <c r="C176" s="130" t="s">
        <v>288</v>
      </c>
      <c r="D176" s="130" t="s">
        <v>249</v>
      </c>
      <c r="E176" s="131" t="s">
        <v>3821</v>
      </c>
      <c r="F176" s="132" t="s">
        <v>3822</v>
      </c>
      <c r="G176" s="133" t="s">
        <v>1662</v>
      </c>
      <c r="H176" s="134">
        <v>564</v>
      </c>
      <c r="I176" s="135"/>
      <c r="J176" s="136">
        <f>ROUND(I176*H176,2)</f>
        <v>0</v>
      </c>
      <c r="K176" s="132" t="s">
        <v>1663</v>
      </c>
      <c r="L176" s="32"/>
      <c r="M176" s="137" t="s">
        <v>1</v>
      </c>
      <c r="N176" s="138" t="s">
        <v>45</v>
      </c>
      <c r="P176" s="139">
        <f>O176*H176</f>
        <v>0</v>
      </c>
      <c r="Q176" s="139">
        <v>0</v>
      </c>
      <c r="R176" s="139">
        <f>Q176*H176</f>
        <v>0</v>
      </c>
      <c r="S176" s="139">
        <v>0</v>
      </c>
      <c r="T176" s="140">
        <f>S176*H176</f>
        <v>0</v>
      </c>
      <c r="AR176" s="141" t="s">
        <v>264</v>
      </c>
      <c r="AT176" s="141" t="s">
        <v>249</v>
      </c>
      <c r="AU176" s="141" t="s">
        <v>89</v>
      </c>
      <c r="AY176" s="17" t="s">
        <v>248</v>
      </c>
      <c r="BE176" s="142">
        <f>IF(N176="základní",J176,0)</f>
        <v>0</v>
      </c>
      <c r="BF176" s="142">
        <f>IF(N176="snížená",J176,0)</f>
        <v>0</v>
      </c>
      <c r="BG176" s="142">
        <f>IF(N176="zákl. přenesená",J176,0)</f>
        <v>0</v>
      </c>
      <c r="BH176" s="142">
        <f>IF(N176="sníž. přenesená",J176,0)</f>
        <v>0</v>
      </c>
      <c r="BI176" s="142">
        <f>IF(N176="nulová",J176,0)</f>
        <v>0</v>
      </c>
      <c r="BJ176" s="17" t="s">
        <v>87</v>
      </c>
      <c r="BK176" s="142">
        <f>ROUND(I176*H176,2)</f>
        <v>0</v>
      </c>
      <c r="BL176" s="17" t="s">
        <v>264</v>
      </c>
      <c r="BM176" s="141" t="s">
        <v>3823</v>
      </c>
    </row>
    <row r="177" spans="2:65" s="12" customFormat="1" ht="22.5">
      <c r="B177" s="161"/>
      <c r="D177" s="143" t="s">
        <v>1665</v>
      </c>
      <c r="E177" s="162" t="s">
        <v>1</v>
      </c>
      <c r="F177" s="163" t="s">
        <v>3798</v>
      </c>
      <c r="H177" s="162" t="s">
        <v>1</v>
      </c>
      <c r="I177" s="164"/>
      <c r="L177" s="161"/>
      <c r="M177" s="165"/>
      <c r="T177" s="166"/>
      <c r="AT177" s="162" t="s">
        <v>1665</v>
      </c>
      <c r="AU177" s="162" t="s">
        <v>89</v>
      </c>
      <c r="AV177" s="12" t="s">
        <v>87</v>
      </c>
      <c r="AW177" s="12" t="s">
        <v>36</v>
      </c>
      <c r="AX177" s="12" t="s">
        <v>80</v>
      </c>
      <c r="AY177" s="162" t="s">
        <v>248</v>
      </c>
    </row>
    <row r="178" spans="2:65" s="13" customFormat="1">
      <c r="B178" s="167"/>
      <c r="D178" s="143" t="s">
        <v>1665</v>
      </c>
      <c r="E178" s="168" t="s">
        <v>1</v>
      </c>
      <c r="F178" s="169" t="s">
        <v>3824</v>
      </c>
      <c r="H178" s="170">
        <v>564</v>
      </c>
      <c r="I178" s="171"/>
      <c r="L178" s="167"/>
      <c r="M178" s="172"/>
      <c r="T178" s="173"/>
      <c r="AT178" s="168" t="s">
        <v>1665</v>
      </c>
      <c r="AU178" s="168" t="s">
        <v>89</v>
      </c>
      <c r="AV178" s="13" t="s">
        <v>89</v>
      </c>
      <c r="AW178" s="13" t="s">
        <v>36</v>
      </c>
      <c r="AX178" s="13" t="s">
        <v>87</v>
      </c>
      <c r="AY178" s="168" t="s">
        <v>248</v>
      </c>
    </row>
    <row r="179" spans="2:65" s="10" customFormat="1" ht="22.9" customHeight="1">
      <c r="B179" s="120"/>
      <c r="D179" s="121" t="s">
        <v>79</v>
      </c>
      <c r="E179" s="155" t="s">
        <v>89</v>
      </c>
      <c r="F179" s="155" t="s">
        <v>1700</v>
      </c>
      <c r="I179" s="123"/>
      <c r="J179" s="156">
        <f>BK179</f>
        <v>0</v>
      </c>
      <c r="L179" s="120"/>
      <c r="M179" s="125"/>
      <c r="P179" s="126">
        <f>SUM(P180:P185)</f>
        <v>0</v>
      </c>
      <c r="R179" s="126">
        <f>SUM(R180:R185)</f>
        <v>1.6404808599999998</v>
      </c>
      <c r="T179" s="127">
        <f>SUM(T180:T185)</f>
        <v>0</v>
      </c>
      <c r="AR179" s="121" t="s">
        <v>87</v>
      </c>
      <c r="AT179" s="128" t="s">
        <v>79</v>
      </c>
      <c r="AU179" s="128" t="s">
        <v>87</v>
      </c>
      <c r="AY179" s="121" t="s">
        <v>248</v>
      </c>
      <c r="BK179" s="129">
        <f>SUM(BK180:BK185)</f>
        <v>0</v>
      </c>
    </row>
    <row r="180" spans="2:65" s="1" customFormat="1" ht="24.2" customHeight="1">
      <c r="B180" s="32"/>
      <c r="C180" s="130" t="s">
        <v>336</v>
      </c>
      <c r="D180" s="130" t="s">
        <v>249</v>
      </c>
      <c r="E180" s="131" t="s">
        <v>3825</v>
      </c>
      <c r="F180" s="132" t="s">
        <v>3826</v>
      </c>
      <c r="G180" s="133" t="s">
        <v>1671</v>
      </c>
      <c r="H180" s="134">
        <v>0.09</v>
      </c>
      <c r="I180" s="135"/>
      <c r="J180" s="136">
        <f>ROUND(I180*H180,2)</f>
        <v>0</v>
      </c>
      <c r="K180" s="132" t="s">
        <v>1663</v>
      </c>
      <c r="L180" s="32"/>
      <c r="M180" s="137" t="s">
        <v>1</v>
      </c>
      <c r="N180" s="138" t="s">
        <v>45</v>
      </c>
      <c r="P180" s="139">
        <f>O180*H180</f>
        <v>0</v>
      </c>
      <c r="Q180" s="139">
        <v>2.16</v>
      </c>
      <c r="R180" s="139">
        <f>Q180*H180</f>
        <v>0.19440000000000002</v>
      </c>
      <c r="S180" s="139">
        <v>0</v>
      </c>
      <c r="T180" s="140">
        <f>S180*H180</f>
        <v>0</v>
      </c>
      <c r="AR180" s="141" t="s">
        <v>264</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264</v>
      </c>
      <c r="BM180" s="141" t="s">
        <v>3827</v>
      </c>
    </row>
    <row r="181" spans="2:65" s="12" customFormat="1">
      <c r="B181" s="161"/>
      <c r="D181" s="143" t="s">
        <v>1665</v>
      </c>
      <c r="E181" s="162" t="s">
        <v>1</v>
      </c>
      <c r="F181" s="163" t="s">
        <v>3808</v>
      </c>
      <c r="H181" s="162" t="s">
        <v>1</v>
      </c>
      <c r="I181" s="164"/>
      <c r="L181" s="161"/>
      <c r="M181" s="165"/>
      <c r="T181" s="166"/>
      <c r="AT181" s="162" t="s">
        <v>1665</v>
      </c>
      <c r="AU181" s="162" t="s">
        <v>89</v>
      </c>
      <c r="AV181" s="12" t="s">
        <v>87</v>
      </c>
      <c r="AW181" s="12" t="s">
        <v>36</v>
      </c>
      <c r="AX181" s="12" t="s">
        <v>80</v>
      </c>
      <c r="AY181" s="162" t="s">
        <v>248</v>
      </c>
    </row>
    <row r="182" spans="2:65" s="13" customFormat="1">
      <c r="B182" s="167"/>
      <c r="D182" s="143" t="s">
        <v>1665</v>
      </c>
      <c r="E182" s="168" t="s">
        <v>1</v>
      </c>
      <c r="F182" s="169" t="s">
        <v>3828</v>
      </c>
      <c r="H182" s="170">
        <v>0.09</v>
      </c>
      <c r="I182" s="171"/>
      <c r="L182" s="167"/>
      <c r="M182" s="172"/>
      <c r="T182" s="173"/>
      <c r="AT182" s="168" t="s">
        <v>1665</v>
      </c>
      <c r="AU182" s="168" t="s">
        <v>89</v>
      </c>
      <c r="AV182" s="13" t="s">
        <v>89</v>
      </c>
      <c r="AW182" s="13" t="s">
        <v>36</v>
      </c>
      <c r="AX182" s="13" t="s">
        <v>87</v>
      </c>
      <c r="AY182" s="168" t="s">
        <v>248</v>
      </c>
    </row>
    <row r="183" spans="2:65" s="1" customFormat="1" ht="16.5" customHeight="1">
      <c r="B183" s="32"/>
      <c r="C183" s="130" t="s">
        <v>340</v>
      </c>
      <c r="D183" s="130" t="s">
        <v>249</v>
      </c>
      <c r="E183" s="131" t="s">
        <v>3829</v>
      </c>
      <c r="F183" s="132" t="s">
        <v>3830</v>
      </c>
      <c r="G183" s="133" t="s">
        <v>1671</v>
      </c>
      <c r="H183" s="134">
        <v>0.57799999999999996</v>
      </c>
      <c r="I183" s="135"/>
      <c r="J183" s="136">
        <f>ROUND(I183*H183,2)</f>
        <v>0</v>
      </c>
      <c r="K183" s="132" t="s">
        <v>1663</v>
      </c>
      <c r="L183" s="32"/>
      <c r="M183" s="137" t="s">
        <v>1</v>
      </c>
      <c r="N183" s="138" t="s">
        <v>45</v>
      </c>
      <c r="P183" s="139">
        <f>O183*H183</f>
        <v>0</v>
      </c>
      <c r="Q183" s="139">
        <v>2.5018699999999998</v>
      </c>
      <c r="R183" s="139">
        <f>Q183*H183</f>
        <v>1.4460808599999997</v>
      </c>
      <c r="S183" s="139">
        <v>0</v>
      </c>
      <c r="T183" s="140">
        <f>S183*H183</f>
        <v>0</v>
      </c>
      <c r="AR183" s="141" t="s">
        <v>264</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264</v>
      </c>
      <c r="BM183" s="141" t="s">
        <v>3831</v>
      </c>
    </row>
    <row r="184" spans="2:65" s="12" customFormat="1">
      <c r="B184" s="161"/>
      <c r="D184" s="143" t="s">
        <v>1665</v>
      </c>
      <c r="E184" s="162" t="s">
        <v>1</v>
      </c>
      <c r="F184" s="163" t="s">
        <v>3808</v>
      </c>
      <c r="H184" s="162" t="s">
        <v>1</v>
      </c>
      <c r="I184" s="164"/>
      <c r="L184" s="161"/>
      <c r="M184" s="165"/>
      <c r="T184" s="166"/>
      <c r="AT184" s="162" t="s">
        <v>1665</v>
      </c>
      <c r="AU184" s="162" t="s">
        <v>89</v>
      </c>
      <c r="AV184" s="12" t="s">
        <v>87</v>
      </c>
      <c r="AW184" s="12" t="s">
        <v>36</v>
      </c>
      <c r="AX184" s="12" t="s">
        <v>80</v>
      </c>
      <c r="AY184" s="162" t="s">
        <v>248</v>
      </c>
    </row>
    <row r="185" spans="2:65" s="13" customFormat="1">
      <c r="B185" s="167"/>
      <c r="D185" s="143" t="s">
        <v>1665</v>
      </c>
      <c r="E185" s="168" t="s">
        <v>1</v>
      </c>
      <c r="F185" s="169" t="s">
        <v>3832</v>
      </c>
      <c r="H185" s="170">
        <v>0.57799999999999996</v>
      </c>
      <c r="I185" s="171"/>
      <c r="L185" s="167"/>
      <c r="M185" s="172"/>
      <c r="T185" s="173"/>
      <c r="AT185" s="168" t="s">
        <v>1665</v>
      </c>
      <c r="AU185" s="168" t="s">
        <v>89</v>
      </c>
      <c r="AV185" s="13" t="s">
        <v>89</v>
      </c>
      <c r="AW185" s="13" t="s">
        <v>36</v>
      </c>
      <c r="AX185" s="13" t="s">
        <v>87</v>
      </c>
      <c r="AY185" s="168" t="s">
        <v>248</v>
      </c>
    </row>
    <row r="186" spans="2:65" s="10" customFormat="1" ht="22.9" customHeight="1">
      <c r="B186" s="120"/>
      <c r="D186" s="121" t="s">
        <v>79</v>
      </c>
      <c r="E186" s="155" t="s">
        <v>247</v>
      </c>
      <c r="F186" s="155" t="s">
        <v>1709</v>
      </c>
      <c r="I186" s="123"/>
      <c r="J186" s="156">
        <f>BK186</f>
        <v>0</v>
      </c>
      <c r="L186" s="120"/>
      <c r="M186" s="125"/>
      <c r="P186" s="126">
        <f>SUM(P187:P229)</f>
        <v>0</v>
      </c>
      <c r="R186" s="126">
        <f>SUM(R187:R229)</f>
        <v>7.3861086599999988</v>
      </c>
      <c r="T186" s="127">
        <f>SUM(T187:T229)</f>
        <v>0</v>
      </c>
      <c r="AR186" s="121" t="s">
        <v>87</v>
      </c>
      <c r="AT186" s="128" t="s">
        <v>79</v>
      </c>
      <c r="AU186" s="128" t="s">
        <v>87</v>
      </c>
      <c r="AY186" s="121" t="s">
        <v>248</v>
      </c>
      <c r="BK186" s="129">
        <f>SUM(BK187:BK229)</f>
        <v>0</v>
      </c>
    </row>
    <row r="187" spans="2:65" s="1" customFormat="1" ht="37.9" customHeight="1">
      <c r="B187" s="32"/>
      <c r="C187" s="130" t="s">
        <v>8</v>
      </c>
      <c r="D187" s="130" t="s">
        <v>249</v>
      </c>
      <c r="E187" s="131" t="s">
        <v>3833</v>
      </c>
      <c r="F187" s="132" t="s">
        <v>3834</v>
      </c>
      <c r="G187" s="133" t="s">
        <v>1662</v>
      </c>
      <c r="H187" s="134">
        <v>4.05</v>
      </c>
      <c r="I187" s="135"/>
      <c r="J187" s="136">
        <f>ROUND(I187*H187,2)</f>
        <v>0</v>
      </c>
      <c r="K187" s="132" t="s">
        <v>1663</v>
      </c>
      <c r="L187" s="32"/>
      <c r="M187" s="137" t="s">
        <v>1</v>
      </c>
      <c r="N187" s="138" t="s">
        <v>45</v>
      </c>
      <c r="P187" s="139">
        <f>O187*H187</f>
        <v>0</v>
      </c>
      <c r="Q187" s="139">
        <v>0.18539</v>
      </c>
      <c r="R187" s="139">
        <f>Q187*H187</f>
        <v>0.75082949999999993</v>
      </c>
      <c r="S187" s="139">
        <v>0</v>
      </c>
      <c r="T187" s="140">
        <f>S187*H187</f>
        <v>0</v>
      </c>
      <c r="AR187" s="141" t="s">
        <v>264</v>
      </c>
      <c r="AT187" s="141" t="s">
        <v>249</v>
      </c>
      <c r="AU187" s="141" t="s">
        <v>89</v>
      </c>
      <c r="AY187" s="17" t="s">
        <v>248</v>
      </c>
      <c r="BE187" s="142">
        <f>IF(N187="základní",J187,0)</f>
        <v>0</v>
      </c>
      <c r="BF187" s="142">
        <f>IF(N187="snížená",J187,0)</f>
        <v>0</v>
      </c>
      <c r="BG187" s="142">
        <f>IF(N187="zákl. přenesená",J187,0)</f>
        <v>0</v>
      </c>
      <c r="BH187" s="142">
        <f>IF(N187="sníž. přenesená",J187,0)</f>
        <v>0</v>
      </c>
      <c r="BI187" s="142">
        <f>IF(N187="nulová",J187,0)</f>
        <v>0</v>
      </c>
      <c r="BJ187" s="17" t="s">
        <v>87</v>
      </c>
      <c r="BK187" s="142">
        <f>ROUND(I187*H187,2)</f>
        <v>0</v>
      </c>
      <c r="BL187" s="17" t="s">
        <v>264</v>
      </c>
      <c r="BM187" s="141" t="s">
        <v>3835</v>
      </c>
    </row>
    <row r="188" spans="2:65" s="12" customFormat="1">
      <c r="B188" s="161"/>
      <c r="D188" s="143" t="s">
        <v>1665</v>
      </c>
      <c r="E188" s="162" t="s">
        <v>1</v>
      </c>
      <c r="F188" s="163" t="s">
        <v>3836</v>
      </c>
      <c r="H188" s="162" t="s">
        <v>1</v>
      </c>
      <c r="I188" s="164"/>
      <c r="L188" s="161"/>
      <c r="M188" s="165"/>
      <c r="T188" s="166"/>
      <c r="AT188" s="162" t="s">
        <v>1665</v>
      </c>
      <c r="AU188" s="162" t="s">
        <v>89</v>
      </c>
      <c r="AV188" s="12" t="s">
        <v>87</v>
      </c>
      <c r="AW188" s="12" t="s">
        <v>36</v>
      </c>
      <c r="AX188" s="12" t="s">
        <v>80</v>
      </c>
      <c r="AY188" s="162" t="s">
        <v>248</v>
      </c>
    </row>
    <row r="189" spans="2:65" s="13" customFormat="1">
      <c r="B189" s="167"/>
      <c r="D189" s="143" t="s">
        <v>1665</v>
      </c>
      <c r="E189" s="168" t="s">
        <v>1</v>
      </c>
      <c r="F189" s="169" t="s">
        <v>3837</v>
      </c>
      <c r="H189" s="170">
        <v>4.05</v>
      </c>
      <c r="I189" s="171"/>
      <c r="L189" s="167"/>
      <c r="M189" s="172"/>
      <c r="T189" s="173"/>
      <c r="AT189" s="168" t="s">
        <v>1665</v>
      </c>
      <c r="AU189" s="168" t="s">
        <v>89</v>
      </c>
      <c r="AV189" s="13" t="s">
        <v>89</v>
      </c>
      <c r="AW189" s="13" t="s">
        <v>36</v>
      </c>
      <c r="AX189" s="13" t="s">
        <v>80</v>
      </c>
      <c r="AY189" s="168" t="s">
        <v>248</v>
      </c>
    </row>
    <row r="190" spans="2:65" s="14" customFormat="1">
      <c r="B190" s="174"/>
      <c r="D190" s="143" t="s">
        <v>1665</v>
      </c>
      <c r="E190" s="175" t="s">
        <v>1</v>
      </c>
      <c r="F190" s="176" t="s">
        <v>1668</v>
      </c>
      <c r="H190" s="177">
        <v>4.05</v>
      </c>
      <c r="I190" s="178"/>
      <c r="L190" s="174"/>
      <c r="M190" s="179"/>
      <c r="T190" s="180"/>
      <c r="AT190" s="175" t="s">
        <v>1665</v>
      </c>
      <c r="AU190" s="175" t="s">
        <v>89</v>
      </c>
      <c r="AV190" s="14" t="s">
        <v>264</v>
      </c>
      <c r="AW190" s="14" t="s">
        <v>36</v>
      </c>
      <c r="AX190" s="14" t="s">
        <v>87</v>
      </c>
      <c r="AY190" s="175" t="s">
        <v>248</v>
      </c>
    </row>
    <row r="191" spans="2:65" s="1" customFormat="1" ht="37.9" customHeight="1">
      <c r="B191" s="32"/>
      <c r="C191" s="130" t="s">
        <v>347</v>
      </c>
      <c r="D191" s="130" t="s">
        <v>249</v>
      </c>
      <c r="E191" s="131" t="s">
        <v>3838</v>
      </c>
      <c r="F191" s="132" t="s">
        <v>3839</v>
      </c>
      <c r="G191" s="133" t="s">
        <v>1662</v>
      </c>
      <c r="H191" s="134">
        <v>7.2</v>
      </c>
      <c r="I191" s="135"/>
      <c r="J191" s="136">
        <f>ROUND(I191*H191,2)</f>
        <v>0</v>
      </c>
      <c r="K191" s="132" t="s">
        <v>1663</v>
      </c>
      <c r="L191" s="32"/>
      <c r="M191" s="137" t="s">
        <v>1</v>
      </c>
      <c r="N191" s="138" t="s">
        <v>45</v>
      </c>
      <c r="P191" s="139">
        <f>O191*H191</f>
        <v>0</v>
      </c>
      <c r="Q191" s="139">
        <v>0.18206</v>
      </c>
      <c r="R191" s="139">
        <f>Q191*H191</f>
        <v>1.310832</v>
      </c>
      <c r="S191" s="139">
        <v>0</v>
      </c>
      <c r="T191" s="140">
        <f>S191*H191</f>
        <v>0</v>
      </c>
      <c r="AR191" s="141" t="s">
        <v>264</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264</v>
      </c>
      <c r="BM191" s="141" t="s">
        <v>3840</v>
      </c>
    </row>
    <row r="192" spans="2:65" s="12" customFormat="1">
      <c r="B192" s="161"/>
      <c r="D192" s="143" t="s">
        <v>1665</v>
      </c>
      <c r="E192" s="162" t="s">
        <v>1</v>
      </c>
      <c r="F192" s="163" t="s">
        <v>3836</v>
      </c>
      <c r="H192" s="162" t="s">
        <v>1</v>
      </c>
      <c r="I192" s="164"/>
      <c r="L192" s="161"/>
      <c r="M192" s="165"/>
      <c r="T192" s="166"/>
      <c r="AT192" s="162" t="s">
        <v>1665</v>
      </c>
      <c r="AU192" s="162" t="s">
        <v>89</v>
      </c>
      <c r="AV192" s="12" t="s">
        <v>87</v>
      </c>
      <c r="AW192" s="12" t="s">
        <v>36</v>
      </c>
      <c r="AX192" s="12" t="s">
        <v>80</v>
      </c>
      <c r="AY192" s="162" t="s">
        <v>248</v>
      </c>
    </row>
    <row r="193" spans="2:65" s="13" customFormat="1">
      <c r="B193" s="167"/>
      <c r="D193" s="143" t="s">
        <v>1665</v>
      </c>
      <c r="E193" s="168" t="s">
        <v>1</v>
      </c>
      <c r="F193" s="169" t="s">
        <v>3841</v>
      </c>
      <c r="H193" s="170">
        <v>7.2</v>
      </c>
      <c r="I193" s="171"/>
      <c r="L193" s="167"/>
      <c r="M193" s="172"/>
      <c r="T193" s="173"/>
      <c r="AT193" s="168" t="s">
        <v>1665</v>
      </c>
      <c r="AU193" s="168" t="s">
        <v>89</v>
      </c>
      <c r="AV193" s="13" t="s">
        <v>89</v>
      </c>
      <c r="AW193" s="13" t="s">
        <v>36</v>
      </c>
      <c r="AX193" s="13" t="s">
        <v>87</v>
      </c>
      <c r="AY193" s="168" t="s">
        <v>248</v>
      </c>
    </row>
    <row r="194" spans="2:65" s="1" customFormat="1" ht="24.2" customHeight="1">
      <c r="B194" s="32"/>
      <c r="C194" s="130" t="s">
        <v>351</v>
      </c>
      <c r="D194" s="130" t="s">
        <v>249</v>
      </c>
      <c r="E194" s="131" t="s">
        <v>3614</v>
      </c>
      <c r="F194" s="132" t="s">
        <v>3615</v>
      </c>
      <c r="G194" s="133" t="s">
        <v>1671</v>
      </c>
      <c r="H194" s="134">
        <v>0.48</v>
      </c>
      <c r="I194" s="135"/>
      <c r="J194" s="136">
        <f>ROUND(I194*H194,2)</f>
        <v>0</v>
      </c>
      <c r="K194" s="132" t="s">
        <v>1663</v>
      </c>
      <c r="L194" s="32"/>
      <c r="M194" s="137" t="s">
        <v>1</v>
      </c>
      <c r="N194" s="138" t="s">
        <v>45</v>
      </c>
      <c r="P194" s="139">
        <f>O194*H194</f>
        <v>0</v>
      </c>
      <c r="Q194" s="139">
        <v>2.39757</v>
      </c>
      <c r="R194" s="139">
        <f>Q194*H194</f>
        <v>1.1508335999999999</v>
      </c>
      <c r="S194" s="139">
        <v>0</v>
      </c>
      <c r="T194" s="140">
        <f>S194*H194</f>
        <v>0</v>
      </c>
      <c r="AR194" s="141" t="s">
        <v>264</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264</v>
      </c>
      <c r="BM194" s="141" t="s">
        <v>3842</v>
      </c>
    </row>
    <row r="195" spans="2:65" s="12" customFormat="1">
      <c r="B195" s="161"/>
      <c r="D195" s="143" t="s">
        <v>1665</v>
      </c>
      <c r="E195" s="162" t="s">
        <v>1</v>
      </c>
      <c r="F195" s="163" t="s">
        <v>3836</v>
      </c>
      <c r="H195" s="162" t="s">
        <v>1</v>
      </c>
      <c r="I195" s="164"/>
      <c r="L195" s="161"/>
      <c r="M195" s="165"/>
      <c r="T195" s="166"/>
      <c r="AT195" s="162" t="s">
        <v>1665</v>
      </c>
      <c r="AU195" s="162" t="s">
        <v>89</v>
      </c>
      <c r="AV195" s="12" t="s">
        <v>87</v>
      </c>
      <c r="AW195" s="12" t="s">
        <v>36</v>
      </c>
      <c r="AX195" s="12" t="s">
        <v>80</v>
      </c>
      <c r="AY195" s="162" t="s">
        <v>248</v>
      </c>
    </row>
    <row r="196" spans="2:65" s="13" customFormat="1">
      <c r="B196" s="167"/>
      <c r="D196" s="143" t="s">
        <v>1665</v>
      </c>
      <c r="E196" s="168" t="s">
        <v>1</v>
      </c>
      <c r="F196" s="169" t="s">
        <v>3843</v>
      </c>
      <c r="H196" s="170">
        <v>0.48</v>
      </c>
      <c r="I196" s="171"/>
      <c r="L196" s="167"/>
      <c r="M196" s="172"/>
      <c r="T196" s="173"/>
      <c r="AT196" s="168" t="s">
        <v>1665</v>
      </c>
      <c r="AU196" s="168" t="s">
        <v>89</v>
      </c>
      <c r="AV196" s="13" t="s">
        <v>89</v>
      </c>
      <c r="AW196" s="13" t="s">
        <v>36</v>
      </c>
      <c r="AX196" s="13" t="s">
        <v>87</v>
      </c>
      <c r="AY196" s="168" t="s">
        <v>248</v>
      </c>
    </row>
    <row r="197" spans="2:65" s="1" customFormat="1" ht="33" customHeight="1">
      <c r="B197" s="32"/>
      <c r="C197" s="130" t="s">
        <v>355</v>
      </c>
      <c r="D197" s="130" t="s">
        <v>249</v>
      </c>
      <c r="E197" s="131" t="s">
        <v>1714</v>
      </c>
      <c r="F197" s="132" t="s">
        <v>1715</v>
      </c>
      <c r="G197" s="133" t="s">
        <v>1662</v>
      </c>
      <c r="H197" s="134">
        <v>8.64</v>
      </c>
      <c r="I197" s="135"/>
      <c r="J197" s="136">
        <f>ROUND(I197*H197,2)</f>
        <v>0</v>
      </c>
      <c r="K197" s="132" t="s">
        <v>1663</v>
      </c>
      <c r="L197" s="32"/>
      <c r="M197" s="137" t="s">
        <v>1</v>
      </c>
      <c r="N197" s="138" t="s">
        <v>45</v>
      </c>
      <c r="P197" s="139">
        <f>O197*H197</f>
        <v>0</v>
      </c>
      <c r="Q197" s="139">
        <v>0.1762</v>
      </c>
      <c r="R197" s="139">
        <f>Q197*H197</f>
        <v>1.5223680000000002</v>
      </c>
      <c r="S197" s="139">
        <v>0</v>
      </c>
      <c r="T197" s="140">
        <f>S197*H197</f>
        <v>0</v>
      </c>
      <c r="AR197" s="141" t="s">
        <v>264</v>
      </c>
      <c r="AT197" s="141" t="s">
        <v>249</v>
      </c>
      <c r="AU197" s="141" t="s">
        <v>89</v>
      </c>
      <c r="AY197" s="17" t="s">
        <v>248</v>
      </c>
      <c r="BE197" s="142">
        <f>IF(N197="základní",J197,0)</f>
        <v>0</v>
      </c>
      <c r="BF197" s="142">
        <f>IF(N197="snížená",J197,0)</f>
        <v>0</v>
      </c>
      <c r="BG197" s="142">
        <f>IF(N197="zákl. přenesená",J197,0)</f>
        <v>0</v>
      </c>
      <c r="BH197" s="142">
        <f>IF(N197="sníž. přenesená",J197,0)</f>
        <v>0</v>
      </c>
      <c r="BI197" s="142">
        <f>IF(N197="nulová",J197,0)</f>
        <v>0</v>
      </c>
      <c r="BJ197" s="17" t="s">
        <v>87</v>
      </c>
      <c r="BK197" s="142">
        <f>ROUND(I197*H197,2)</f>
        <v>0</v>
      </c>
      <c r="BL197" s="17" t="s">
        <v>264</v>
      </c>
      <c r="BM197" s="141" t="s">
        <v>3844</v>
      </c>
    </row>
    <row r="198" spans="2:65" s="12" customFormat="1">
      <c r="B198" s="161"/>
      <c r="D198" s="143" t="s">
        <v>1665</v>
      </c>
      <c r="E198" s="162" t="s">
        <v>1</v>
      </c>
      <c r="F198" s="163" t="s">
        <v>3836</v>
      </c>
      <c r="H198" s="162" t="s">
        <v>1</v>
      </c>
      <c r="I198" s="164"/>
      <c r="L198" s="161"/>
      <c r="M198" s="165"/>
      <c r="T198" s="166"/>
      <c r="AT198" s="162" t="s">
        <v>1665</v>
      </c>
      <c r="AU198" s="162" t="s">
        <v>89</v>
      </c>
      <c r="AV198" s="12" t="s">
        <v>87</v>
      </c>
      <c r="AW198" s="12" t="s">
        <v>36</v>
      </c>
      <c r="AX198" s="12" t="s">
        <v>80</v>
      </c>
      <c r="AY198" s="162" t="s">
        <v>248</v>
      </c>
    </row>
    <row r="199" spans="2:65" s="13" customFormat="1" ht="22.5">
      <c r="B199" s="167"/>
      <c r="D199" s="143" t="s">
        <v>1665</v>
      </c>
      <c r="E199" s="168" t="s">
        <v>1</v>
      </c>
      <c r="F199" s="169" t="s">
        <v>3845</v>
      </c>
      <c r="H199" s="170">
        <v>2.4</v>
      </c>
      <c r="I199" s="171"/>
      <c r="L199" s="167"/>
      <c r="M199" s="172"/>
      <c r="T199" s="173"/>
      <c r="AT199" s="168" t="s">
        <v>1665</v>
      </c>
      <c r="AU199" s="168" t="s">
        <v>89</v>
      </c>
      <c r="AV199" s="13" t="s">
        <v>89</v>
      </c>
      <c r="AW199" s="13" t="s">
        <v>36</v>
      </c>
      <c r="AX199" s="13" t="s">
        <v>80</v>
      </c>
      <c r="AY199" s="168" t="s">
        <v>248</v>
      </c>
    </row>
    <row r="200" spans="2:65" s="13" customFormat="1" ht="22.5">
      <c r="B200" s="167"/>
      <c r="D200" s="143" t="s">
        <v>1665</v>
      </c>
      <c r="E200" s="168" t="s">
        <v>1</v>
      </c>
      <c r="F200" s="169" t="s">
        <v>3846</v>
      </c>
      <c r="H200" s="170">
        <v>6.24</v>
      </c>
      <c r="I200" s="171"/>
      <c r="L200" s="167"/>
      <c r="M200" s="172"/>
      <c r="T200" s="173"/>
      <c r="AT200" s="168" t="s">
        <v>1665</v>
      </c>
      <c r="AU200" s="168" t="s">
        <v>89</v>
      </c>
      <c r="AV200" s="13" t="s">
        <v>89</v>
      </c>
      <c r="AW200" s="13" t="s">
        <v>36</v>
      </c>
      <c r="AX200" s="13" t="s">
        <v>80</v>
      </c>
      <c r="AY200" s="168" t="s">
        <v>248</v>
      </c>
    </row>
    <row r="201" spans="2:65" s="14" customFormat="1">
      <c r="B201" s="174"/>
      <c r="D201" s="143" t="s">
        <v>1665</v>
      </c>
      <c r="E201" s="175" t="s">
        <v>1</v>
      </c>
      <c r="F201" s="176" t="s">
        <v>1668</v>
      </c>
      <c r="H201" s="177">
        <v>8.64</v>
      </c>
      <c r="I201" s="178"/>
      <c r="L201" s="174"/>
      <c r="M201" s="179"/>
      <c r="T201" s="180"/>
      <c r="AT201" s="175" t="s">
        <v>1665</v>
      </c>
      <c r="AU201" s="175" t="s">
        <v>89</v>
      </c>
      <c r="AV201" s="14" t="s">
        <v>264</v>
      </c>
      <c r="AW201" s="14" t="s">
        <v>36</v>
      </c>
      <c r="AX201" s="14" t="s">
        <v>87</v>
      </c>
      <c r="AY201" s="175" t="s">
        <v>248</v>
      </c>
    </row>
    <row r="202" spans="2:65" s="1" customFormat="1" ht="21.75" customHeight="1">
      <c r="B202" s="32"/>
      <c r="C202" s="130" t="s">
        <v>359</v>
      </c>
      <c r="D202" s="130" t="s">
        <v>249</v>
      </c>
      <c r="E202" s="131" t="s">
        <v>3847</v>
      </c>
      <c r="F202" s="132" t="s">
        <v>3848</v>
      </c>
      <c r="G202" s="133" t="s">
        <v>1839</v>
      </c>
      <c r="H202" s="134">
        <v>1</v>
      </c>
      <c r="I202" s="135"/>
      <c r="J202" s="136">
        <f>ROUND(I202*H202,2)</f>
        <v>0</v>
      </c>
      <c r="K202" s="132" t="s">
        <v>1663</v>
      </c>
      <c r="L202" s="32"/>
      <c r="M202" s="137" t="s">
        <v>1</v>
      </c>
      <c r="N202" s="138" t="s">
        <v>45</v>
      </c>
      <c r="P202" s="139">
        <f>O202*H202</f>
        <v>0</v>
      </c>
      <c r="Q202" s="139">
        <v>6.8799999999999998E-3</v>
      </c>
      <c r="R202" s="139">
        <f>Q202*H202</f>
        <v>6.8799999999999998E-3</v>
      </c>
      <c r="S202" s="139">
        <v>0</v>
      </c>
      <c r="T202" s="140">
        <f>S202*H202</f>
        <v>0</v>
      </c>
      <c r="AR202" s="141" t="s">
        <v>264</v>
      </c>
      <c r="AT202" s="141" t="s">
        <v>249</v>
      </c>
      <c r="AU202" s="141" t="s">
        <v>89</v>
      </c>
      <c r="AY202" s="17" t="s">
        <v>248</v>
      </c>
      <c r="BE202" s="142">
        <f>IF(N202="základní",J202,0)</f>
        <v>0</v>
      </c>
      <c r="BF202" s="142">
        <f>IF(N202="snížená",J202,0)</f>
        <v>0</v>
      </c>
      <c r="BG202" s="142">
        <f>IF(N202="zákl. přenesená",J202,0)</f>
        <v>0</v>
      </c>
      <c r="BH202" s="142">
        <f>IF(N202="sníž. přenesená",J202,0)</f>
        <v>0</v>
      </c>
      <c r="BI202" s="142">
        <f>IF(N202="nulová",J202,0)</f>
        <v>0</v>
      </c>
      <c r="BJ202" s="17" t="s">
        <v>87</v>
      </c>
      <c r="BK202" s="142">
        <f>ROUND(I202*H202,2)</f>
        <v>0</v>
      </c>
      <c r="BL202" s="17" t="s">
        <v>264</v>
      </c>
      <c r="BM202" s="141" t="s">
        <v>3849</v>
      </c>
    </row>
    <row r="203" spans="2:65" s="12" customFormat="1">
      <c r="B203" s="161"/>
      <c r="D203" s="143" t="s">
        <v>1665</v>
      </c>
      <c r="E203" s="162" t="s">
        <v>1</v>
      </c>
      <c r="F203" s="163" t="s">
        <v>3850</v>
      </c>
      <c r="H203" s="162" t="s">
        <v>1</v>
      </c>
      <c r="I203" s="164"/>
      <c r="L203" s="161"/>
      <c r="M203" s="165"/>
      <c r="T203" s="166"/>
      <c r="AT203" s="162" t="s">
        <v>1665</v>
      </c>
      <c r="AU203" s="162" t="s">
        <v>89</v>
      </c>
      <c r="AV203" s="12" t="s">
        <v>87</v>
      </c>
      <c r="AW203" s="12" t="s">
        <v>36</v>
      </c>
      <c r="AX203" s="12" t="s">
        <v>80</v>
      </c>
      <c r="AY203" s="162" t="s">
        <v>248</v>
      </c>
    </row>
    <row r="204" spans="2:65" s="13" customFormat="1">
      <c r="B204" s="167"/>
      <c r="D204" s="143" t="s">
        <v>1665</v>
      </c>
      <c r="E204" s="168" t="s">
        <v>1</v>
      </c>
      <c r="F204" s="169" t="s">
        <v>3851</v>
      </c>
      <c r="H204" s="170">
        <v>1</v>
      </c>
      <c r="I204" s="171"/>
      <c r="L204" s="167"/>
      <c r="M204" s="172"/>
      <c r="T204" s="173"/>
      <c r="AT204" s="168" t="s">
        <v>1665</v>
      </c>
      <c r="AU204" s="168" t="s">
        <v>89</v>
      </c>
      <c r="AV204" s="13" t="s">
        <v>89</v>
      </c>
      <c r="AW204" s="13" t="s">
        <v>36</v>
      </c>
      <c r="AX204" s="13" t="s">
        <v>87</v>
      </c>
      <c r="AY204" s="168" t="s">
        <v>248</v>
      </c>
    </row>
    <row r="205" spans="2:65" s="1" customFormat="1" ht="24.2" customHeight="1">
      <c r="B205" s="32"/>
      <c r="C205" s="130" t="s">
        <v>363</v>
      </c>
      <c r="D205" s="130" t="s">
        <v>249</v>
      </c>
      <c r="E205" s="131" t="s">
        <v>3852</v>
      </c>
      <c r="F205" s="132" t="s">
        <v>3853</v>
      </c>
      <c r="G205" s="133" t="s">
        <v>1839</v>
      </c>
      <c r="H205" s="134">
        <v>4</v>
      </c>
      <c r="I205" s="135"/>
      <c r="J205" s="136">
        <f>ROUND(I205*H205,2)</f>
        <v>0</v>
      </c>
      <c r="K205" s="132" t="s">
        <v>1663</v>
      </c>
      <c r="L205" s="32"/>
      <c r="M205" s="137" t="s">
        <v>1</v>
      </c>
      <c r="N205" s="138" t="s">
        <v>45</v>
      </c>
      <c r="P205" s="139">
        <f>O205*H205</f>
        <v>0</v>
      </c>
      <c r="Q205" s="139">
        <v>2.588E-2</v>
      </c>
      <c r="R205" s="139">
        <f>Q205*H205</f>
        <v>0.10352</v>
      </c>
      <c r="S205" s="139">
        <v>0</v>
      </c>
      <c r="T205" s="140">
        <f>S205*H205</f>
        <v>0</v>
      </c>
      <c r="AR205" s="141" t="s">
        <v>264</v>
      </c>
      <c r="AT205" s="141" t="s">
        <v>249</v>
      </c>
      <c r="AU205" s="141" t="s">
        <v>89</v>
      </c>
      <c r="AY205" s="17" t="s">
        <v>248</v>
      </c>
      <c r="BE205" s="142">
        <f>IF(N205="základní",J205,0)</f>
        <v>0</v>
      </c>
      <c r="BF205" s="142">
        <f>IF(N205="snížená",J205,0)</f>
        <v>0</v>
      </c>
      <c r="BG205" s="142">
        <f>IF(N205="zákl. přenesená",J205,0)</f>
        <v>0</v>
      </c>
      <c r="BH205" s="142">
        <f>IF(N205="sníž. přenesená",J205,0)</f>
        <v>0</v>
      </c>
      <c r="BI205" s="142">
        <f>IF(N205="nulová",J205,0)</f>
        <v>0</v>
      </c>
      <c r="BJ205" s="17" t="s">
        <v>87</v>
      </c>
      <c r="BK205" s="142">
        <f>ROUND(I205*H205,2)</f>
        <v>0</v>
      </c>
      <c r="BL205" s="17" t="s">
        <v>264</v>
      </c>
      <c r="BM205" s="141" t="s">
        <v>3854</v>
      </c>
    </row>
    <row r="206" spans="2:65" s="12" customFormat="1">
      <c r="B206" s="161"/>
      <c r="D206" s="143" t="s">
        <v>1665</v>
      </c>
      <c r="E206" s="162" t="s">
        <v>1</v>
      </c>
      <c r="F206" s="163" t="s">
        <v>3850</v>
      </c>
      <c r="H206" s="162" t="s">
        <v>1</v>
      </c>
      <c r="I206" s="164"/>
      <c r="L206" s="161"/>
      <c r="M206" s="165"/>
      <c r="T206" s="166"/>
      <c r="AT206" s="162" t="s">
        <v>1665</v>
      </c>
      <c r="AU206" s="162" t="s">
        <v>89</v>
      </c>
      <c r="AV206" s="12" t="s">
        <v>87</v>
      </c>
      <c r="AW206" s="12" t="s">
        <v>36</v>
      </c>
      <c r="AX206" s="12" t="s">
        <v>80</v>
      </c>
      <c r="AY206" s="162" t="s">
        <v>248</v>
      </c>
    </row>
    <row r="207" spans="2:65" s="13" customFormat="1">
      <c r="B207" s="167"/>
      <c r="D207" s="143" t="s">
        <v>1665</v>
      </c>
      <c r="E207" s="168" t="s">
        <v>1</v>
      </c>
      <c r="F207" s="169" t="s">
        <v>3855</v>
      </c>
      <c r="H207" s="170">
        <v>2</v>
      </c>
      <c r="I207" s="171"/>
      <c r="L207" s="167"/>
      <c r="M207" s="172"/>
      <c r="T207" s="173"/>
      <c r="AT207" s="168" t="s">
        <v>1665</v>
      </c>
      <c r="AU207" s="168" t="s">
        <v>89</v>
      </c>
      <c r="AV207" s="13" t="s">
        <v>89</v>
      </c>
      <c r="AW207" s="13" t="s">
        <v>36</v>
      </c>
      <c r="AX207" s="13" t="s">
        <v>80</v>
      </c>
      <c r="AY207" s="168" t="s">
        <v>248</v>
      </c>
    </row>
    <row r="208" spans="2:65" s="13" customFormat="1">
      <c r="B208" s="167"/>
      <c r="D208" s="143" t="s">
        <v>1665</v>
      </c>
      <c r="E208" s="168" t="s">
        <v>1</v>
      </c>
      <c r="F208" s="169" t="s">
        <v>3856</v>
      </c>
      <c r="H208" s="170">
        <v>2</v>
      </c>
      <c r="I208" s="171"/>
      <c r="L208" s="167"/>
      <c r="M208" s="172"/>
      <c r="T208" s="173"/>
      <c r="AT208" s="168" t="s">
        <v>1665</v>
      </c>
      <c r="AU208" s="168" t="s">
        <v>89</v>
      </c>
      <c r="AV208" s="13" t="s">
        <v>89</v>
      </c>
      <c r="AW208" s="13" t="s">
        <v>36</v>
      </c>
      <c r="AX208" s="13" t="s">
        <v>80</v>
      </c>
      <c r="AY208" s="168" t="s">
        <v>248</v>
      </c>
    </row>
    <row r="209" spans="2:65" s="14" customFormat="1">
      <c r="B209" s="174"/>
      <c r="D209" s="143" t="s">
        <v>1665</v>
      </c>
      <c r="E209" s="175" t="s">
        <v>1</v>
      </c>
      <c r="F209" s="176" t="s">
        <v>1668</v>
      </c>
      <c r="H209" s="177">
        <v>4</v>
      </c>
      <c r="I209" s="178"/>
      <c r="L209" s="174"/>
      <c r="M209" s="179"/>
      <c r="T209" s="180"/>
      <c r="AT209" s="175" t="s">
        <v>1665</v>
      </c>
      <c r="AU209" s="175" t="s">
        <v>89</v>
      </c>
      <c r="AV209" s="14" t="s">
        <v>264</v>
      </c>
      <c r="AW209" s="14" t="s">
        <v>36</v>
      </c>
      <c r="AX209" s="14" t="s">
        <v>87</v>
      </c>
      <c r="AY209" s="175" t="s">
        <v>248</v>
      </c>
    </row>
    <row r="210" spans="2:65" s="1" customFormat="1" ht="24.2" customHeight="1">
      <c r="B210" s="32"/>
      <c r="C210" s="188" t="s">
        <v>367</v>
      </c>
      <c r="D210" s="188" t="s">
        <v>301</v>
      </c>
      <c r="E210" s="189" t="s">
        <v>3857</v>
      </c>
      <c r="F210" s="190" t="s">
        <v>3858</v>
      </c>
      <c r="G210" s="191" t="s">
        <v>1839</v>
      </c>
      <c r="H210" s="192">
        <v>5.05</v>
      </c>
      <c r="I210" s="193"/>
      <c r="J210" s="194">
        <f>ROUND(I210*H210,2)</f>
        <v>0</v>
      </c>
      <c r="K210" s="190" t="s">
        <v>1663</v>
      </c>
      <c r="L210" s="195"/>
      <c r="M210" s="196" t="s">
        <v>1</v>
      </c>
      <c r="N210" s="197" t="s">
        <v>45</v>
      </c>
      <c r="P210" s="139">
        <f>O210*H210</f>
        <v>0</v>
      </c>
      <c r="Q210" s="139">
        <v>7.2999999999999995E-2</v>
      </c>
      <c r="R210" s="139">
        <f>Q210*H210</f>
        <v>0.36864999999999998</v>
      </c>
      <c r="S210" s="139">
        <v>0</v>
      </c>
      <c r="T210" s="140">
        <f>S210*H210</f>
        <v>0</v>
      </c>
      <c r="AR210" s="141" t="s">
        <v>283</v>
      </c>
      <c r="AT210" s="141" t="s">
        <v>301</v>
      </c>
      <c r="AU210" s="141" t="s">
        <v>89</v>
      </c>
      <c r="AY210" s="17" t="s">
        <v>248</v>
      </c>
      <c r="BE210" s="142">
        <f>IF(N210="základní",J210,0)</f>
        <v>0</v>
      </c>
      <c r="BF210" s="142">
        <f>IF(N210="snížená",J210,0)</f>
        <v>0</v>
      </c>
      <c r="BG210" s="142">
        <f>IF(N210="zákl. přenesená",J210,0)</f>
        <v>0</v>
      </c>
      <c r="BH210" s="142">
        <f>IF(N210="sníž. přenesená",J210,0)</f>
        <v>0</v>
      </c>
      <c r="BI210" s="142">
        <f>IF(N210="nulová",J210,0)</f>
        <v>0</v>
      </c>
      <c r="BJ210" s="17" t="s">
        <v>87</v>
      </c>
      <c r="BK210" s="142">
        <f>ROUND(I210*H210,2)</f>
        <v>0</v>
      </c>
      <c r="BL210" s="17" t="s">
        <v>264</v>
      </c>
      <c r="BM210" s="141" t="s">
        <v>3859</v>
      </c>
    </row>
    <row r="211" spans="2:65" s="13" customFormat="1">
      <c r="B211" s="167"/>
      <c r="D211" s="143" t="s">
        <v>1665</v>
      </c>
      <c r="E211" s="168" t="s">
        <v>1</v>
      </c>
      <c r="F211" s="169" t="s">
        <v>3860</v>
      </c>
      <c r="H211" s="170">
        <v>5.05</v>
      </c>
      <c r="I211" s="171"/>
      <c r="L211" s="167"/>
      <c r="M211" s="172"/>
      <c r="T211" s="173"/>
      <c r="AT211" s="168" t="s">
        <v>1665</v>
      </c>
      <c r="AU211" s="168" t="s">
        <v>89</v>
      </c>
      <c r="AV211" s="13" t="s">
        <v>89</v>
      </c>
      <c r="AW211" s="13" t="s">
        <v>36</v>
      </c>
      <c r="AX211" s="13" t="s">
        <v>87</v>
      </c>
      <c r="AY211" s="168" t="s">
        <v>248</v>
      </c>
    </row>
    <row r="212" spans="2:65" s="1" customFormat="1" ht="24.2" customHeight="1">
      <c r="B212" s="32"/>
      <c r="C212" s="130" t="s">
        <v>371</v>
      </c>
      <c r="D212" s="130" t="s">
        <v>249</v>
      </c>
      <c r="E212" s="131" t="s">
        <v>3861</v>
      </c>
      <c r="F212" s="132" t="s">
        <v>3862</v>
      </c>
      <c r="G212" s="133" t="s">
        <v>1263</v>
      </c>
      <c r="H212" s="134">
        <v>1.6E-2</v>
      </c>
      <c r="I212" s="135"/>
      <c r="J212" s="136">
        <f>ROUND(I212*H212,2)</f>
        <v>0</v>
      </c>
      <c r="K212" s="132" t="s">
        <v>1663</v>
      </c>
      <c r="L212" s="32"/>
      <c r="M212" s="137" t="s">
        <v>1</v>
      </c>
      <c r="N212" s="138" t="s">
        <v>45</v>
      </c>
      <c r="P212" s="139">
        <f>O212*H212</f>
        <v>0</v>
      </c>
      <c r="Q212" s="139">
        <v>1.0900000000000001</v>
      </c>
      <c r="R212" s="139">
        <f>Q212*H212</f>
        <v>1.7440000000000001E-2</v>
      </c>
      <c r="S212" s="139">
        <v>0</v>
      </c>
      <c r="T212" s="140">
        <f>S212*H212</f>
        <v>0</v>
      </c>
      <c r="AR212" s="141" t="s">
        <v>264</v>
      </c>
      <c r="AT212" s="141" t="s">
        <v>249</v>
      </c>
      <c r="AU212" s="141" t="s">
        <v>89</v>
      </c>
      <c r="AY212" s="17" t="s">
        <v>248</v>
      </c>
      <c r="BE212" s="142">
        <f>IF(N212="základní",J212,0)</f>
        <v>0</v>
      </c>
      <c r="BF212" s="142">
        <f>IF(N212="snížená",J212,0)</f>
        <v>0</v>
      </c>
      <c r="BG212" s="142">
        <f>IF(N212="zákl. přenesená",J212,0)</f>
        <v>0</v>
      </c>
      <c r="BH212" s="142">
        <f>IF(N212="sníž. přenesená",J212,0)</f>
        <v>0</v>
      </c>
      <c r="BI212" s="142">
        <f>IF(N212="nulová",J212,0)</f>
        <v>0</v>
      </c>
      <c r="BJ212" s="17" t="s">
        <v>87</v>
      </c>
      <c r="BK212" s="142">
        <f>ROUND(I212*H212,2)</f>
        <v>0</v>
      </c>
      <c r="BL212" s="17" t="s">
        <v>264</v>
      </c>
      <c r="BM212" s="141" t="s">
        <v>3863</v>
      </c>
    </row>
    <row r="213" spans="2:65" s="1" customFormat="1" ht="19.5">
      <c r="B213" s="32"/>
      <c r="D213" s="143" t="s">
        <v>255</v>
      </c>
      <c r="F213" s="144" t="s">
        <v>3864</v>
      </c>
      <c r="I213" s="145"/>
      <c r="L213" s="32"/>
      <c r="M213" s="146"/>
      <c r="T213" s="56"/>
      <c r="AT213" s="17" t="s">
        <v>255</v>
      </c>
      <c r="AU213" s="17" t="s">
        <v>89</v>
      </c>
    </row>
    <row r="214" spans="2:65" s="12" customFormat="1">
      <c r="B214" s="161"/>
      <c r="D214" s="143" t="s">
        <v>1665</v>
      </c>
      <c r="E214" s="162" t="s">
        <v>1</v>
      </c>
      <c r="F214" s="163" t="s">
        <v>3850</v>
      </c>
      <c r="H214" s="162" t="s">
        <v>1</v>
      </c>
      <c r="I214" s="164"/>
      <c r="L214" s="161"/>
      <c r="M214" s="165"/>
      <c r="T214" s="166"/>
      <c r="AT214" s="162" t="s">
        <v>1665</v>
      </c>
      <c r="AU214" s="162" t="s">
        <v>89</v>
      </c>
      <c r="AV214" s="12" t="s">
        <v>87</v>
      </c>
      <c r="AW214" s="12" t="s">
        <v>36</v>
      </c>
      <c r="AX214" s="12" t="s">
        <v>80</v>
      </c>
      <c r="AY214" s="162" t="s">
        <v>248</v>
      </c>
    </row>
    <row r="215" spans="2:65" s="13" customFormat="1">
      <c r="B215" s="167"/>
      <c r="D215" s="143" t="s">
        <v>1665</v>
      </c>
      <c r="E215" s="168" t="s">
        <v>1</v>
      </c>
      <c r="F215" s="169" t="s">
        <v>3865</v>
      </c>
      <c r="H215" s="170">
        <v>1.6E-2</v>
      </c>
      <c r="I215" s="171"/>
      <c r="L215" s="167"/>
      <c r="M215" s="172"/>
      <c r="T215" s="173"/>
      <c r="AT215" s="168" t="s">
        <v>1665</v>
      </c>
      <c r="AU215" s="168" t="s">
        <v>89</v>
      </c>
      <c r="AV215" s="13" t="s">
        <v>89</v>
      </c>
      <c r="AW215" s="13" t="s">
        <v>36</v>
      </c>
      <c r="AX215" s="13" t="s">
        <v>87</v>
      </c>
      <c r="AY215" s="168" t="s">
        <v>248</v>
      </c>
    </row>
    <row r="216" spans="2:65" s="1" customFormat="1" ht="24.2" customHeight="1">
      <c r="B216" s="32"/>
      <c r="C216" s="130" t="s">
        <v>375</v>
      </c>
      <c r="D216" s="130" t="s">
        <v>249</v>
      </c>
      <c r="E216" s="131" t="s">
        <v>3866</v>
      </c>
      <c r="F216" s="132" t="s">
        <v>3867</v>
      </c>
      <c r="G216" s="133" t="s">
        <v>1662</v>
      </c>
      <c r="H216" s="134">
        <v>3.157</v>
      </c>
      <c r="I216" s="135"/>
      <c r="J216" s="136">
        <f>ROUND(I216*H216,2)</f>
        <v>0</v>
      </c>
      <c r="K216" s="132" t="s">
        <v>1663</v>
      </c>
      <c r="L216" s="32"/>
      <c r="M216" s="137" t="s">
        <v>1</v>
      </c>
      <c r="N216" s="138" t="s">
        <v>45</v>
      </c>
      <c r="P216" s="139">
        <f>O216*H216</f>
        <v>0</v>
      </c>
      <c r="Q216" s="139">
        <v>0.23458000000000001</v>
      </c>
      <c r="R216" s="139">
        <f>Q216*H216</f>
        <v>0.74056906</v>
      </c>
      <c r="S216" s="139">
        <v>0</v>
      </c>
      <c r="T216" s="140">
        <f>S216*H216</f>
        <v>0</v>
      </c>
      <c r="AR216" s="141" t="s">
        <v>264</v>
      </c>
      <c r="AT216" s="141" t="s">
        <v>249</v>
      </c>
      <c r="AU216" s="141" t="s">
        <v>89</v>
      </c>
      <c r="AY216" s="17" t="s">
        <v>248</v>
      </c>
      <c r="BE216" s="142">
        <f>IF(N216="základní",J216,0)</f>
        <v>0</v>
      </c>
      <c r="BF216" s="142">
        <f>IF(N216="snížená",J216,0)</f>
        <v>0</v>
      </c>
      <c r="BG216" s="142">
        <f>IF(N216="zákl. přenesená",J216,0)</f>
        <v>0</v>
      </c>
      <c r="BH216" s="142">
        <f>IF(N216="sníž. přenesená",J216,0)</f>
        <v>0</v>
      </c>
      <c r="BI216" s="142">
        <f>IF(N216="nulová",J216,0)</f>
        <v>0</v>
      </c>
      <c r="BJ216" s="17" t="s">
        <v>87</v>
      </c>
      <c r="BK216" s="142">
        <f>ROUND(I216*H216,2)</f>
        <v>0</v>
      </c>
      <c r="BL216" s="17" t="s">
        <v>264</v>
      </c>
      <c r="BM216" s="141" t="s">
        <v>3868</v>
      </c>
    </row>
    <row r="217" spans="2:65" s="12" customFormat="1">
      <c r="B217" s="161"/>
      <c r="D217" s="143" t="s">
        <v>1665</v>
      </c>
      <c r="E217" s="162" t="s">
        <v>1</v>
      </c>
      <c r="F217" s="163" t="s">
        <v>3869</v>
      </c>
      <c r="H217" s="162" t="s">
        <v>1</v>
      </c>
      <c r="I217" s="164"/>
      <c r="L217" s="161"/>
      <c r="M217" s="165"/>
      <c r="T217" s="166"/>
      <c r="AT217" s="162" t="s">
        <v>1665</v>
      </c>
      <c r="AU217" s="162" t="s">
        <v>89</v>
      </c>
      <c r="AV217" s="12" t="s">
        <v>87</v>
      </c>
      <c r="AW217" s="12" t="s">
        <v>36</v>
      </c>
      <c r="AX217" s="12" t="s">
        <v>80</v>
      </c>
      <c r="AY217" s="162" t="s">
        <v>248</v>
      </c>
    </row>
    <row r="218" spans="2:65" s="13" customFormat="1">
      <c r="B218" s="167"/>
      <c r="D218" s="143" t="s">
        <v>1665</v>
      </c>
      <c r="E218" s="168" t="s">
        <v>1</v>
      </c>
      <c r="F218" s="169" t="s">
        <v>3870</v>
      </c>
      <c r="H218" s="170">
        <v>3.157</v>
      </c>
      <c r="I218" s="171"/>
      <c r="L218" s="167"/>
      <c r="M218" s="172"/>
      <c r="T218" s="173"/>
      <c r="AT218" s="168" t="s">
        <v>1665</v>
      </c>
      <c r="AU218" s="168" t="s">
        <v>89</v>
      </c>
      <c r="AV218" s="13" t="s">
        <v>89</v>
      </c>
      <c r="AW218" s="13" t="s">
        <v>36</v>
      </c>
      <c r="AX218" s="13" t="s">
        <v>87</v>
      </c>
      <c r="AY218" s="168" t="s">
        <v>248</v>
      </c>
    </row>
    <row r="219" spans="2:65" s="1" customFormat="1" ht="24.2" customHeight="1">
      <c r="B219" s="32"/>
      <c r="C219" s="130" t="s">
        <v>7</v>
      </c>
      <c r="D219" s="130" t="s">
        <v>249</v>
      </c>
      <c r="E219" s="131" t="s">
        <v>3871</v>
      </c>
      <c r="F219" s="132" t="s">
        <v>3872</v>
      </c>
      <c r="G219" s="133" t="s">
        <v>1662</v>
      </c>
      <c r="H219" s="134">
        <v>0.81</v>
      </c>
      <c r="I219" s="135"/>
      <c r="J219" s="136">
        <f>ROUND(I219*H219,2)</f>
        <v>0</v>
      </c>
      <c r="K219" s="132" t="s">
        <v>1663</v>
      </c>
      <c r="L219" s="32"/>
      <c r="M219" s="137" t="s">
        <v>1</v>
      </c>
      <c r="N219" s="138" t="s">
        <v>45</v>
      </c>
      <c r="P219" s="139">
        <f>O219*H219</f>
        <v>0</v>
      </c>
      <c r="Q219" s="139">
        <v>7.9210000000000003E-2</v>
      </c>
      <c r="R219" s="139">
        <f>Q219*H219</f>
        <v>6.4160100000000012E-2</v>
      </c>
      <c r="S219" s="139">
        <v>0</v>
      </c>
      <c r="T219" s="140">
        <f>S219*H219</f>
        <v>0</v>
      </c>
      <c r="AR219" s="141" t="s">
        <v>264</v>
      </c>
      <c r="AT219" s="141" t="s">
        <v>249</v>
      </c>
      <c r="AU219" s="141" t="s">
        <v>89</v>
      </c>
      <c r="AY219" s="17" t="s">
        <v>248</v>
      </c>
      <c r="BE219" s="142">
        <f>IF(N219="základní",J219,0)</f>
        <v>0</v>
      </c>
      <c r="BF219" s="142">
        <f>IF(N219="snížená",J219,0)</f>
        <v>0</v>
      </c>
      <c r="BG219" s="142">
        <f>IF(N219="zákl. přenesená",J219,0)</f>
        <v>0</v>
      </c>
      <c r="BH219" s="142">
        <f>IF(N219="sníž. přenesená",J219,0)</f>
        <v>0</v>
      </c>
      <c r="BI219" s="142">
        <f>IF(N219="nulová",J219,0)</f>
        <v>0</v>
      </c>
      <c r="BJ219" s="17" t="s">
        <v>87</v>
      </c>
      <c r="BK219" s="142">
        <f>ROUND(I219*H219,2)</f>
        <v>0</v>
      </c>
      <c r="BL219" s="17" t="s">
        <v>264</v>
      </c>
      <c r="BM219" s="141" t="s">
        <v>3873</v>
      </c>
    </row>
    <row r="220" spans="2:65" s="13" customFormat="1">
      <c r="B220" s="167"/>
      <c r="D220" s="143" t="s">
        <v>1665</v>
      </c>
      <c r="E220" s="168" t="s">
        <v>1</v>
      </c>
      <c r="F220" s="169" t="s">
        <v>3874</v>
      </c>
      <c r="H220" s="170">
        <v>0.81</v>
      </c>
      <c r="I220" s="171"/>
      <c r="L220" s="167"/>
      <c r="M220" s="172"/>
      <c r="T220" s="173"/>
      <c r="AT220" s="168" t="s">
        <v>1665</v>
      </c>
      <c r="AU220" s="168" t="s">
        <v>89</v>
      </c>
      <c r="AV220" s="13" t="s">
        <v>89</v>
      </c>
      <c r="AW220" s="13" t="s">
        <v>36</v>
      </c>
      <c r="AX220" s="13" t="s">
        <v>87</v>
      </c>
      <c r="AY220" s="168" t="s">
        <v>248</v>
      </c>
    </row>
    <row r="221" spans="2:65" s="1" customFormat="1" ht="24.2" customHeight="1">
      <c r="B221" s="32"/>
      <c r="C221" s="130" t="s">
        <v>382</v>
      </c>
      <c r="D221" s="130" t="s">
        <v>249</v>
      </c>
      <c r="E221" s="131" t="s">
        <v>3875</v>
      </c>
      <c r="F221" s="132" t="s">
        <v>3876</v>
      </c>
      <c r="G221" s="133" t="s">
        <v>528</v>
      </c>
      <c r="H221" s="134">
        <v>5.8</v>
      </c>
      <c r="I221" s="135"/>
      <c r="J221" s="136">
        <f>ROUND(I221*H221,2)</f>
        <v>0</v>
      </c>
      <c r="K221" s="132" t="s">
        <v>1663</v>
      </c>
      <c r="L221" s="32"/>
      <c r="M221" s="137" t="s">
        <v>1</v>
      </c>
      <c r="N221" s="138" t="s">
        <v>45</v>
      </c>
      <c r="P221" s="139">
        <f>O221*H221</f>
        <v>0</v>
      </c>
      <c r="Q221" s="139">
        <v>1.2E-4</v>
      </c>
      <c r="R221" s="139">
        <f>Q221*H221</f>
        <v>6.96E-4</v>
      </c>
      <c r="S221" s="139">
        <v>0</v>
      </c>
      <c r="T221" s="140">
        <f>S221*H221</f>
        <v>0</v>
      </c>
      <c r="AR221" s="141" t="s">
        <v>264</v>
      </c>
      <c r="AT221" s="141" t="s">
        <v>249</v>
      </c>
      <c r="AU221" s="141" t="s">
        <v>89</v>
      </c>
      <c r="AY221" s="17" t="s">
        <v>248</v>
      </c>
      <c r="BE221" s="142">
        <f>IF(N221="základní",J221,0)</f>
        <v>0</v>
      </c>
      <c r="BF221" s="142">
        <f>IF(N221="snížená",J221,0)</f>
        <v>0</v>
      </c>
      <c r="BG221" s="142">
        <f>IF(N221="zákl. přenesená",J221,0)</f>
        <v>0</v>
      </c>
      <c r="BH221" s="142">
        <f>IF(N221="sníž. přenesená",J221,0)</f>
        <v>0</v>
      </c>
      <c r="BI221" s="142">
        <f>IF(N221="nulová",J221,0)</f>
        <v>0</v>
      </c>
      <c r="BJ221" s="17" t="s">
        <v>87</v>
      </c>
      <c r="BK221" s="142">
        <f>ROUND(I221*H221,2)</f>
        <v>0</v>
      </c>
      <c r="BL221" s="17" t="s">
        <v>264</v>
      </c>
      <c r="BM221" s="141" t="s">
        <v>3877</v>
      </c>
    </row>
    <row r="222" spans="2:65" s="12" customFormat="1">
      <c r="B222" s="161"/>
      <c r="D222" s="143" t="s">
        <v>1665</v>
      </c>
      <c r="E222" s="162" t="s">
        <v>1</v>
      </c>
      <c r="F222" s="163" t="s">
        <v>3869</v>
      </c>
      <c r="H222" s="162" t="s">
        <v>1</v>
      </c>
      <c r="I222" s="164"/>
      <c r="L222" s="161"/>
      <c r="M222" s="165"/>
      <c r="T222" s="166"/>
      <c r="AT222" s="162" t="s">
        <v>1665</v>
      </c>
      <c r="AU222" s="162" t="s">
        <v>89</v>
      </c>
      <c r="AV222" s="12" t="s">
        <v>87</v>
      </c>
      <c r="AW222" s="12" t="s">
        <v>36</v>
      </c>
      <c r="AX222" s="12" t="s">
        <v>80</v>
      </c>
      <c r="AY222" s="162" t="s">
        <v>248</v>
      </c>
    </row>
    <row r="223" spans="2:65" s="13" customFormat="1">
      <c r="B223" s="167"/>
      <c r="D223" s="143" t="s">
        <v>1665</v>
      </c>
      <c r="E223" s="168" t="s">
        <v>1</v>
      </c>
      <c r="F223" s="169" t="s">
        <v>3878</v>
      </c>
      <c r="H223" s="170">
        <v>5.8</v>
      </c>
      <c r="I223" s="171"/>
      <c r="L223" s="167"/>
      <c r="M223" s="172"/>
      <c r="T223" s="173"/>
      <c r="AT223" s="168" t="s">
        <v>1665</v>
      </c>
      <c r="AU223" s="168" t="s">
        <v>89</v>
      </c>
      <c r="AV223" s="13" t="s">
        <v>89</v>
      </c>
      <c r="AW223" s="13" t="s">
        <v>36</v>
      </c>
      <c r="AX223" s="13" t="s">
        <v>87</v>
      </c>
      <c r="AY223" s="168" t="s">
        <v>248</v>
      </c>
    </row>
    <row r="224" spans="2:65" s="1" customFormat="1" ht="24.2" customHeight="1">
      <c r="B224" s="32"/>
      <c r="C224" s="130" t="s">
        <v>386</v>
      </c>
      <c r="D224" s="130" t="s">
        <v>249</v>
      </c>
      <c r="E224" s="131" t="s">
        <v>3879</v>
      </c>
      <c r="F224" s="132" t="s">
        <v>3880</v>
      </c>
      <c r="G224" s="133" t="s">
        <v>1662</v>
      </c>
      <c r="H224" s="134">
        <v>2.97</v>
      </c>
      <c r="I224" s="135"/>
      <c r="J224" s="136">
        <f>ROUND(I224*H224,2)</f>
        <v>0</v>
      </c>
      <c r="K224" s="132" t="s">
        <v>1663</v>
      </c>
      <c r="L224" s="32"/>
      <c r="M224" s="137" t="s">
        <v>1</v>
      </c>
      <c r="N224" s="138" t="s">
        <v>45</v>
      </c>
      <c r="P224" s="139">
        <f>O224*H224</f>
        <v>0</v>
      </c>
      <c r="Q224" s="139">
        <v>0.45432</v>
      </c>
      <c r="R224" s="139">
        <f>Q224*H224</f>
        <v>1.3493304000000002</v>
      </c>
      <c r="S224" s="139">
        <v>0</v>
      </c>
      <c r="T224" s="140">
        <f>S224*H224</f>
        <v>0</v>
      </c>
      <c r="AR224" s="141" t="s">
        <v>264</v>
      </c>
      <c r="AT224" s="141" t="s">
        <v>249</v>
      </c>
      <c r="AU224" s="141" t="s">
        <v>89</v>
      </c>
      <c r="AY224" s="17" t="s">
        <v>248</v>
      </c>
      <c r="BE224" s="142">
        <f>IF(N224="základní",J224,0)</f>
        <v>0</v>
      </c>
      <c r="BF224" s="142">
        <f>IF(N224="snížená",J224,0)</f>
        <v>0</v>
      </c>
      <c r="BG224" s="142">
        <f>IF(N224="zákl. přenesená",J224,0)</f>
        <v>0</v>
      </c>
      <c r="BH224" s="142">
        <f>IF(N224="sníž. přenesená",J224,0)</f>
        <v>0</v>
      </c>
      <c r="BI224" s="142">
        <f>IF(N224="nulová",J224,0)</f>
        <v>0</v>
      </c>
      <c r="BJ224" s="17" t="s">
        <v>87</v>
      </c>
      <c r="BK224" s="142">
        <f>ROUND(I224*H224,2)</f>
        <v>0</v>
      </c>
      <c r="BL224" s="17" t="s">
        <v>264</v>
      </c>
      <c r="BM224" s="141" t="s">
        <v>3881</v>
      </c>
    </row>
    <row r="225" spans="2:65" s="12" customFormat="1">
      <c r="B225" s="161"/>
      <c r="D225" s="143" t="s">
        <v>1665</v>
      </c>
      <c r="E225" s="162" t="s">
        <v>1</v>
      </c>
      <c r="F225" s="163" t="s">
        <v>3882</v>
      </c>
      <c r="H225" s="162" t="s">
        <v>1</v>
      </c>
      <c r="I225" s="164"/>
      <c r="L225" s="161"/>
      <c r="M225" s="165"/>
      <c r="T225" s="166"/>
      <c r="AT225" s="162" t="s">
        <v>1665</v>
      </c>
      <c r="AU225" s="162" t="s">
        <v>89</v>
      </c>
      <c r="AV225" s="12" t="s">
        <v>87</v>
      </c>
      <c r="AW225" s="12" t="s">
        <v>36</v>
      </c>
      <c r="AX225" s="12" t="s">
        <v>80</v>
      </c>
      <c r="AY225" s="162" t="s">
        <v>248</v>
      </c>
    </row>
    <row r="226" spans="2:65" s="12" customFormat="1">
      <c r="B226" s="161"/>
      <c r="D226" s="143" t="s">
        <v>1665</v>
      </c>
      <c r="E226" s="162" t="s">
        <v>1</v>
      </c>
      <c r="F226" s="163" t="s">
        <v>3869</v>
      </c>
      <c r="H226" s="162" t="s">
        <v>1</v>
      </c>
      <c r="I226" s="164"/>
      <c r="L226" s="161"/>
      <c r="M226" s="165"/>
      <c r="T226" s="166"/>
      <c r="AT226" s="162" t="s">
        <v>1665</v>
      </c>
      <c r="AU226" s="162" t="s">
        <v>89</v>
      </c>
      <c r="AV226" s="12" t="s">
        <v>87</v>
      </c>
      <c r="AW226" s="12" t="s">
        <v>36</v>
      </c>
      <c r="AX226" s="12" t="s">
        <v>80</v>
      </c>
      <c r="AY226" s="162" t="s">
        <v>248</v>
      </c>
    </row>
    <row r="227" spans="2:65" s="13" customFormat="1">
      <c r="B227" s="167"/>
      <c r="D227" s="143" t="s">
        <v>1665</v>
      </c>
      <c r="E227" s="168" t="s">
        <v>1</v>
      </c>
      <c r="F227" s="169" t="s">
        <v>3883</v>
      </c>
      <c r="H227" s="170">
        <v>1.5</v>
      </c>
      <c r="I227" s="171"/>
      <c r="L227" s="167"/>
      <c r="M227" s="172"/>
      <c r="T227" s="173"/>
      <c r="AT227" s="168" t="s">
        <v>1665</v>
      </c>
      <c r="AU227" s="168" t="s">
        <v>89</v>
      </c>
      <c r="AV227" s="13" t="s">
        <v>89</v>
      </c>
      <c r="AW227" s="13" t="s">
        <v>36</v>
      </c>
      <c r="AX227" s="13" t="s">
        <v>80</v>
      </c>
      <c r="AY227" s="168" t="s">
        <v>248</v>
      </c>
    </row>
    <row r="228" spans="2:65" s="13" customFormat="1">
      <c r="B228" s="167"/>
      <c r="D228" s="143" t="s">
        <v>1665</v>
      </c>
      <c r="E228" s="168" t="s">
        <v>1</v>
      </c>
      <c r="F228" s="169" t="s">
        <v>3884</v>
      </c>
      <c r="H228" s="170">
        <v>1.47</v>
      </c>
      <c r="I228" s="171"/>
      <c r="L228" s="167"/>
      <c r="M228" s="172"/>
      <c r="T228" s="173"/>
      <c r="AT228" s="168" t="s">
        <v>1665</v>
      </c>
      <c r="AU228" s="168" t="s">
        <v>89</v>
      </c>
      <c r="AV228" s="13" t="s">
        <v>89</v>
      </c>
      <c r="AW228" s="13" t="s">
        <v>36</v>
      </c>
      <c r="AX228" s="13" t="s">
        <v>80</v>
      </c>
      <c r="AY228" s="168" t="s">
        <v>248</v>
      </c>
    </row>
    <row r="229" spans="2:65" s="14" customFormat="1">
      <c r="B229" s="174"/>
      <c r="D229" s="143" t="s">
        <v>1665</v>
      </c>
      <c r="E229" s="175" t="s">
        <v>1</v>
      </c>
      <c r="F229" s="176" t="s">
        <v>1668</v>
      </c>
      <c r="H229" s="177">
        <v>2.9699999999999998</v>
      </c>
      <c r="I229" s="178"/>
      <c r="L229" s="174"/>
      <c r="M229" s="179"/>
      <c r="T229" s="180"/>
      <c r="AT229" s="175" t="s">
        <v>1665</v>
      </c>
      <c r="AU229" s="175" t="s">
        <v>89</v>
      </c>
      <c r="AV229" s="14" t="s">
        <v>264</v>
      </c>
      <c r="AW229" s="14" t="s">
        <v>36</v>
      </c>
      <c r="AX229" s="14" t="s">
        <v>87</v>
      </c>
      <c r="AY229" s="175" t="s">
        <v>248</v>
      </c>
    </row>
    <row r="230" spans="2:65" s="10" customFormat="1" ht="22.9" customHeight="1">
      <c r="B230" s="120"/>
      <c r="D230" s="121" t="s">
        <v>79</v>
      </c>
      <c r="E230" s="155" t="s">
        <v>264</v>
      </c>
      <c r="F230" s="155" t="s">
        <v>1729</v>
      </c>
      <c r="I230" s="123"/>
      <c r="J230" s="156">
        <f>BK230</f>
        <v>0</v>
      </c>
      <c r="L230" s="120"/>
      <c r="M230" s="125"/>
      <c r="P230" s="126">
        <f>SUM(P231:P238)</f>
        <v>0</v>
      </c>
      <c r="R230" s="126">
        <f>SUM(R231:R238)</f>
        <v>6.9657800000000006E-2</v>
      </c>
      <c r="T230" s="127">
        <f>SUM(T231:T238)</f>
        <v>0</v>
      </c>
      <c r="AR230" s="121" t="s">
        <v>87</v>
      </c>
      <c r="AT230" s="128" t="s">
        <v>79</v>
      </c>
      <c r="AU230" s="128" t="s">
        <v>87</v>
      </c>
      <c r="AY230" s="121" t="s">
        <v>248</v>
      </c>
      <c r="BK230" s="129">
        <f>SUM(BK231:BK238)</f>
        <v>0</v>
      </c>
    </row>
    <row r="231" spans="2:65" s="1" customFormat="1" ht="16.5" customHeight="1">
      <c r="B231" s="32"/>
      <c r="C231" s="130" t="s">
        <v>390</v>
      </c>
      <c r="D231" s="130" t="s">
        <v>249</v>
      </c>
      <c r="E231" s="131" t="s">
        <v>3885</v>
      </c>
      <c r="F231" s="132" t="s">
        <v>3886</v>
      </c>
      <c r="G231" s="133" t="s">
        <v>1671</v>
      </c>
      <c r="H231" s="134">
        <v>0.01</v>
      </c>
      <c r="I231" s="135"/>
      <c r="J231" s="136">
        <f>ROUND(I231*H231,2)</f>
        <v>0</v>
      </c>
      <c r="K231" s="132" t="s">
        <v>1663</v>
      </c>
      <c r="L231" s="32"/>
      <c r="M231" s="137" t="s">
        <v>1</v>
      </c>
      <c r="N231" s="138" t="s">
        <v>45</v>
      </c>
      <c r="P231" s="139">
        <f>O231*H231</f>
        <v>0</v>
      </c>
      <c r="Q231" s="139">
        <v>2.40978</v>
      </c>
      <c r="R231" s="139">
        <f>Q231*H231</f>
        <v>2.4097800000000003E-2</v>
      </c>
      <c r="S231" s="139">
        <v>0</v>
      </c>
      <c r="T231" s="140">
        <f>S231*H231</f>
        <v>0</v>
      </c>
      <c r="AR231" s="141" t="s">
        <v>264</v>
      </c>
      <c r="AT231" s="141" t="s">
        <v>249</v>
      </c>
      <c r="AU231" s="141" t="s">
        <v>89</v>
      </c>
      <c r="AY231" s="17" t="s">
        <v>248</v>
      </c>
      <c r="BE231" s="142">
        <f>IF(N231="základní",J231,0)</f>
        <v>0</v>
      </c>
      <c r="BF231" s="142">
        <f>IF(N231="snížená",J231,0)</f>
        <v>0</v>
      </c>
      <c r="BG231" s="142">
        <f>IF(N231="zákl. přenesená",J231,0)</f>
        <v>0</v>
      </c>
      <c r="BH231" s="142">
        <f>IF(N231="sníž. přenesená",J231,0)</f>
        <v>0</v>
      </c>
      <c r="BI231" s="142">
        <f>IF(N231="nulová",J231,0)</f>
        <v>0</v>
      </c>
      <c r="BJ231" s="17" t="s">
        <v>87</v>
      </c>
      <c r="BK231" s="142">
        <f>ROUND(I231*H231,2)</f>
        <v>0</v>
      </c>
      <c r="BL231" s="17" t="s">
        <v>264</v>
      </c>
      <c r="BM231" s="141" t="s">
        <v>3887</v>
      </c>
    </row>
    <row r="232" spans="2:65" s="1" customFormat="1" ht="19.5">
      <c r="B232" s="32"/>
      <c r="D232" s="143" t="s">
        <v>255</v>
      </c>
      <c r="F232" s="144" t="s">
        <v>3888</v>
      </c>
      <c r="I232" s="145"/>
      <c r="L232" s="32"/>
      <c r="M232" s="146"/>
      <c r="T232" s="56"/>
      <c r="AT232" s="17" t="s">
        <v>255</v>
      </c>
      <c r="AU232" s="17" t="s">
        <v>89</v>
      </c>
    </row>
    <row r="233" spans="2:65" s="12" customFormat="1">
      <c r="B233" s="161"/>
      <c r="D233" s="143" t="s">
        <v>1665</v>
      </c>
      <c r="E233" s="162" t="s">
        <v>1</v>
      </c>
      <c r="F233" s="163" t="s">
        <v>3869</v>
      </c>
      <c r="H233" s="162" t="s">
        <v>1</v>
      </c>
      <c r="I233" s="164"/>
      <c r="L233" s="161"/>
      <c r="M233" s="165"/>
      <c r="T233" s="166"/>
      <c r="AT233" s="162" t="s">
        <v>1665</v>
      </c>
      <c r="AU233" s="162" t="s">
        <v>89</v>
      </c>
      <c r="AV233" s="12" t="s">
        <v>87</v>
      </c>
      <c r="AW233" s="12" t="s">
        <v>36</v>
      </c>
      <c r="AX233" s="12" t="s">
        <v>80</v>
      </c>
      <c r="AY233" s="162" t="s">
        <v>248</v>
      </c>
    </row>
    <row r="234" spans="2:65" s="12" customFormat="1">
      <c r="B234" s="161"/>
      <c r="D234" s="143" t="s">
        <v>1665</v>
      </c>
      <c r="E234" s="162" t="s">
        <v>1</v>
      </c>
      <c r="F234" s="163" t="s">
        <v>3889</v>
      </c>
      <c r="H234" s="162" t="s">
        <v>1</v>
      </c>
      <c r="I234" s="164"/>
      <c r="L234" s="161"/>
      <c r="M234" s="165"/>
      <c r="T234" s="166"/>
      <c r="AT234" s="162" t="s">
        <v>1665</v>
      </c>
      <c r="AU234" s="162" t="s">
        <v>89</v>
      </c>
      <c r="AV234" s="12" t="s">
        <v>87</v>
      </c>
      <c r="AW234" s="12" t="s">
        <v>36</v>
      </c>
      <c r="AX234" s="12" t="s">
        <v>80</v>
      </c>
      <c r="AY234" s="162" t="s">
        <v>248</v>
      </c>
    </row>
    <row r="235" spans="2:65" s="13" customFormat="1">
      <c r="B235" s="167"/>
      <c r="D235" s="143" t="s">
        <v>1665</v>
      </c>
      <c r="E235" s="168" t="s">
        <v>1</v>
      </c>
      <c r="F235" s="169" t="s">
        <v>3890</v>
      </c>
      <c r="H235" s="170">
        <v>0.01</v>
      </c>
      <c r="I235" s="171"/>
      <c r="L235" s="167"/>
      <c r="M235" s="172"/>
      <c r="T235" s="173"/>
      <c r="AT235" s="168" t="s">
        <v>1665</v>
      </c>
      <c r="AU235" s="168" t="s">
        <v>89</v>
      </c>
      <c r="AV235" s="13" t="s">
        <v>89</v>
      </c>
      <c r="AW235" s="13" t="s">
        <v>36</v>
      </c>
      <c r="AX235" s="13" t="s">
        <v>87</v>
      </c>
      <c r="AY235" s="168" t="s">
        <v>248</v>
      </c>
    </row>
    <row r="236" spans="2:65" s="1" customFormat="1" ht="21.75" customHeight="1">
      <c r="B236" s="32"/>
      <c r="C236" s="130" t="s">
        <v>394</v>
      </c>
      <c r="D236" s="130" t="s">
        <v>249</v>
      </c>
      <c r="E236" s="131" t="s">
        <v>3891</v>
      </c>
      <c r="F236" s="132" t="s">
        <v>3892</v>
      </c>
      <c r="G236" s="133" t="s">
        <v>1839</v>
      </c>
      <c r="H236" s="134">
        <v>2</v>
      </c>
      <c r="I236" s="135"/>
      <c r="J236" s="136">
        <f>ROUND(I236*H236,2)</f>
        <v>0</v>
      </c>
      <c r="K236" s="132" t="s">
        <v>1663</v>
      </c>
      <c r="L236" s="32"/>
      <c r="M236" s="137" t="s">
        <v>1</v>
      </c>
      <c r="N236" s="138" t="s">
        <v>45</v>
      </c>
      <c r="P236" s="139">
        <f>O236*H236</f>
        <v>0</v>
      </c>
      <c r="Q236" s="139">
        <v>2.2780000000000002E-2</v>
      </c>
      <c r="R236" s="139">
        <f>Q236*H236</f>
        <v>4.5560000000000003E-2</v>
      </c>
      <c r="S236" s="139">
        <v>0</v>
      </c>
      <c r="T236" s="140">
        <f>S236*H236</f>
        <v>0</v>
      </c>
      <c r="AR236" s="141" t="s">
        <v>264</v>
      </c>
      <c r="AT236" s="141" t="s">
        <v>249</v>
      </c>
      <c r="AU236" s="141" t="s">
        <v>89</v>
      </c>
      <c r="AY236" s="17" t="s">
        <v>248</v>
      </c>
      <c r="BE236" s="142">
        <f>IF(N236="základní",J236,0)</f>
        <v>0</v>
      </c>
      <c r="BF236" s="142">
        <f>IF(N236="snížená",J236,0)</f>
        <v>0</v>
      </c>
      <c r="BG236" s="142">
        <f>IF(N236="zákl. přenesená",J236,0)</f>
        <v>0</v>
      </c>
      <c r="BH236" s="142">
        <f>IF(N236="sníž. přenesená",J236,0)</f>
        <v>0</v>
      </c>
      <c r="BI236" s="142">
        <f>IF(N236="nulová",J236,0)</f>
        <v>0</v>
      </c>
      <c r="BJ236" s="17" t="s">
        <v>87</v>
      </c>
      <c r="BK236" s="142">
        <f>ROUND(I236*H236,2)</f>
        <v>0</v>
      </c>
      <c r="BL236" s="17" t="s">
        <v>264</v>
      </c>
      <c r="BM236" s="141" t="s">
        <v>3893</v>
      </c>
    </row>
    <row r="237" spans="2:65" s="12" customFormat="1">
      <c r="B237" s="161"/>
      <c r="D237" s="143" t="s">
        <v>1665</v>
      </c>
      <c r="E237" s="162" t="s">
        <v>1</v>
      </c>
      <c r="F237" s="163" t="s">
        <v>3850</v>
      </c>
      <c r="H237" s="162" t="s">
        <v>1</v>
      </c>
      <c r="I237" s="164"/>
      <c r="L237" s="161"/>
      <c r="M237" s="165"/>
      <c r="T237" s="166"/>
      <c r="AT237" s="162" t="s">
        <v>1665</v>
      </c>
      <c r="AU237" s="162" t="s">
        <v>89</v>
      </c>
      <c r="AV237" s="12" t="s">
        <v>87</v>
      </c>
      <c r="AW237" s="12" t="s">
        <v>36</v>
      </c>
      <c r="AX237" s="12" t="s">
        <v>80</v>
      </c>
      <c r="AY237" s="162" t="s">
        <v>248</v>
      </c>
    </row>
    <row r="238" spans="2:65" s="13" customFormat="1">
      <c r="B238" s="167"/>
      <c r="D238" s="143" t="s">
        <v>1665</v>
      </c>
      <c r="E238" s="168" t="s">
        <v>1</v>
      </c>
      <c r="F238" s="169" t="s">
        <v>3894</v>
      </c>
      <c r="H238" s="170">
        <v>2</v>
      </c>
      <c r="I238" s="171"/>
      <c r="L238" s="167"/>
      <c r="M238" s="172"/>
      <c r="T238" s="173"/>
      <c r="AT238" s="168" t="s">
        <v>1665</v>
      </c>
      <c r="AU238" s="168" t="s">
        <v>89</v>
      </c>
      <c r="AV238" s="13" t="s">
        <v>89</v>
      </c>
      <c r="AW238" s="13" t="s">
        <v>36</v>
      </c>
      <c r="AX238" s="13" t="s">
        <v>87</v>
      </c>
      <c r="AY238" s="168" t="s">
        <v>248</v>
      </c>
    </row>
    <row r="239" spans="2:65" s="10" customFormat="1" ht="22.9" customHeight="1">
      <c r="B239" s="120"/>
      <c r="D239" s="121" t="s">
        <v>79</v>
      </c>
      <c r="E239" s="155" t="s">
        <v>274</v>
      </c>
      <c r="F239" s="155" t="s">
        <v>1741</v>
      </c>
      <c r="I239" s="123"/>
      <c r="J239" s="156">
        <f>BK239</f>
        <v>0</v>
      </c>
      <c r="L239" s="120"/>
      <c r="M239" s="125"/>
      <c r="P239" s="126">
        <f>SUM(P240:P309)</f>
        <v>0</v>
      </c>
      <c r="R239" s="126">
        <f>SUM(R240:R309)</f>
        <v>55.855158450000005</v>
      </c>
      <c r="T239" s="127">
        <f>SUM(T240:T309)</f>
        <v>0</v>
      </c>
      <c r="AR239" s="121" t="s">
        <v>87</v>
      </c>
      <c r="AT239" s="128" t="s">
        <v>79</v>
      </c>
      <c r="AU239" s="128" t="s">
        <v>87</v>
      </c>
      <c r="AY239" s="121" t="s">
        <v>248</v>
      </c>
      <c r="BK239" s="129">
        <f>SUM(BK240:BK309)</f>
        <v>0</v>
      </c>
    </row>
    <row r="240" spans="2:65" s="1" customFormat="1" ht="21.75" customHeight="1">
      <c r="B240" s="32"/>
      <c r="C240" s="130" t="s">
        <v>398</v>
      </c>
      <c r="D240" s="130" t="s">
        <v>249</v>
      </c>
      <c r="E240" s="131" t="s">
        <v>3895</v>
      </c>
      <c r="F240" s="132" t="s">
        <v>3896</v>
      </c>
      <c r="G240" s="133" t="s">
        <v>1662</v>
      </c>
      <c r="H240" s="134">
        <v>48.87</v>
      </c>
      <c r="I240" s="135"/>
      <c r="J240" s="136">
        <f>ROUND(I240*H240,2)</f>
        <v>0</v>
      </c>
      <c r="K240" s="132" t="s">
        <v>1663</v>
      </c>
      <c r="L240" s="32"/>
      <c r="M240" s="137" t="s">
        <v>1</v>
      </c>
      <c r="N240" s="138" t="s">
        <v>45</v>
      </c>
      <c r="P240" s="139">
        <f>O240*H240</f>
        <v>0</v>
      </c>
      <c r="Q240" s="139">
        <v>6.4000000000000005E-4</v>
      </c>
      <c r="R240" s="139">
        <f>Q240*H240</f>
        <v>3.12768E-2</v>
      </c>
      <c r="S240" s="139">
        <v>0</v>
      </c>
      <c r="T240" s="140">
        <f>S240*H240</f>
        <v>0</v>
      </c>
      <c r="AR240" s="141" t="s">
        <v>264</v>
      </c>
      <c r="AT240" s="141" t="s">
        <v>249</v>
      </c>
      <c r="AU240" s="141" t="s">
        <v>89</v>
      </c>
      <c r="AY240" s="17" t="s">
        <v>248</v>
      </c>
      <c r="BE240" s="142">
        <f>IF(N240="základní",J240,0)</f>
        <v>0</v>
      </c>
      <c r="BF240" s="142">
        <f>IF(N240="snížená",J240,0)</f>
        <v>0</v>
      </c>
      <c r="BG240" s="142">
        <f>IF(N240="zákl. přenesená",J240,0)</f>
        <v>0</v>
      </c>
      <c r="BH240" s="142">
        <f>IF(N240="sníž. přenesená",J240,0)</f>
        <v>0</v>
      </c>
      <c r="BI240" s="142">
        <f>IF(N240="nulová",J240,0)</f>
        <v>0</v>
      </c>
      <c r="BJ240" s="17" t="s">
        <v>87</v>
      </c>
      <c r="BK240" s="142">
        <f>ROUND(I240*H240,2)</f>
        <v>0</v>
      </c>
      <c r="BL240" s="17" t="s">
        <v>264</v>
      </c>
      <c r="BM240" s="141" t="s">
        <v>3897</v>
      </c>
    </row>
    <row r="241" spans="2:65" s="12" customFormat="1">
      <c r="B241" s="161"/>
      <c r="D241" s="143" t="s">
        <v>1665</v>
      </c>
      <c r="E241" s="162" t="s">
        <v>1</v>
      </c>
      <c r="F241" s="163" t="s">
        <v>3898</v>
      </c>
      <c r="H241" s="162" t="s">
        <v>1</v>
      </c>
      <c r="I241" s="164"/>
      <c r="L241" s="161"/>
      <c r="M241" s="165"/>
      <c r="T241" s="166"/>
      <c r="AT241" s="162" t="s">
        <v>1665</v>
      </c>
      <c r="AU241" s="162" t="s">
        <v>89</v>
      </c>
      <c r="AV241" s="12" t="s">
        <v>87</v>
      </c>
      <c r="AW241" s="12" t="s">
        <v>36</v>
      </c>
      <c r="AX241" s="12" t="s">
        <v>80</v>
      </c>
      <c r="AY241" s="162" t="s">
        <v>248</v>
      </c>
    </row>
    <row r="242" spans="2:65" s="13" customFormat="1">
      <c r="B242" s="167"/>
      <c r="D242" s="143" t="s">
        <v>1665</v>
      </c>
      <c r="E242" s="168" t="s">
        <v>1</v>
      </c>
      <c r="F242" s="169" t="s">
        <v>3899</v>
      </c>
      <c r="H242" s="170">
        <v>5.6</v>
      </c>
      <c r="I242" s="171"/>
      <c r="L242" s="167"/>
      <c r="M242" s="172"/>
      <c r="T242" s="173"/>
      <c r="AT242" s="168" t="s">
        <v>1665</v>
      </c>
      <c r="AU242" s="168" t="s">
        <v>89</v>
      </c>
      <c r="AV242" s="13" t="s">
        <v>89</v>
      </c>
      <c r="AW242" s="13" t="s">
        <v>36</v>
      </c>
      <c r="AX242" s="13" t="s">
        <v>80</v>
      </c>
      <c r="AY242" s="168" t="s">
        <v>248</v>
      </c>
    </row>
    <row r="243" spans="2:65" s="13" customFormat="1">
      <c r="B243" s="167"/>
      <c r="D243" s="143" t="s">
        <v>1665</v>
      </c>
      <c r="E243" s="168" t="s">
        <v>1</v>
      </c>
      <c r="F243" s="169" t="s">
        <v>3900</v>
      </c>
      <c r="H243" s="170">
        <v>2.67</v>
      </c>
      <c r="I243" s="171"/>
      <c r="L243" s="167"/>
      <c r="M243" s="172"/>
      <c r="T243" s="173"/>
      <c r="AT243" s="168" t="s">
        <v>1665</v>
      </c>
      <c r="AU243" s="168" t="s">
        <v>89</v>
      </c>
      <c r="AV243" s="13" t="s">
        <v>89</v>
      </c>
      <c r="AW243" s="13" t="s">
        <v>36</v>
      </c>
      <c r="AX243" s="13" t="s">
        <v>80</v>
      </c>
      <c r="AY243" s="168" t="s">
        <v>248</v>
      </c>
    </row>
    <row r="244" spans="2:65" s="13" customFormat="1" ht="22.5">
      <c r="B244" s="167"/>
      <c r="D244" s="143" t="s">
        <v>1665</v>
      </c>
      <c r="E244" s="168" t="s">
        <v>1</v>
      </c>
      <c r="F244" s="169" t="s">
        <v>3901</v>
      </c>
      <c r="H244" s="170">
        <v>23</v>
      </c>
      <c r="I244" s="171"/>
      <c r="L244" s="167"/>
      <c r="M244" s="172"/>
      <c r="T244" s="173"/>
      <c r="AT244" s="168" t="s">
        <v>1665</v>
      </c>
      <c r="AU244" s="168" t="s">
        <v>89</v>
      </c>
      <c r="AV244" s="13" t="s">
        <v>89</v>
      </c>
      <c r="AW244" s="13" t="s">
        <v>36</v>
      </c>
      <c r="AX244" s="13" t="s">
        <v>80</v>
      </c>
      <c r="AY244" s="168" t="s">
        <v>248</v>
      </c>
    </row>
    <row r="245" spans="2:65" s="13" customFormat="1" ht="22.5">
      <c r="B245" s="167"/>
      <c r="D245" s="143" t="s">
        <v>1665</v>
      </c>
      <c r="E245" s="168" t="s">
        <v>1</v>
      </c>
      <c r="F245" s="169" t="s">
        <v>3902</v>
      </c>
      <c r="H245" s="170">
        <v>17.600000000000001</v>
      </c>
      <c r="I245" s="171"/>
      <c r="L245" s="167"/>
      <c r="M245" s="172"/>
      <c r="T245" s="173"/>
      <c r="AT245" s="168" t="s">
        <v>1665</v>
      </c>
      <c r="AU245" s="168" t="s">
        <v>89</v>
      </c>
      <c r="AV245" s="13" t="s">
        <v>89</v>
      </c>
      <c r="AW245" s="13" t="s">
        <v>36</v>
      </c>
      <c r="AX245" s="13" t="s">
        <v>80</v>
      </c>
      <c r="AY245" s="168" t="s">
        <v>248</v>
      </c>
    </row>
    <row r="246" spans="2:65" s="14" customFormat="1">
      <c r="B246" s="174"/>
      <c r="D246" s="143" t="s">
        <v>1665</v>
      </c>
      <c r="E246" s="175" t="s">
        <v>1</v>
      </c>
      <c r="F246" s="176" t="s">
        <v>1668</v>
      </c>
      <c r="H246" s="177">
        <v>48.870000000000005</v>
      </c>
      <c r="I246" s="178"/>
      <c r="L246" s="174"/>
      <c r="M246" s="179"/>
      <c r="T246" s="180"/>
      <c r="AT246" s="175" t="s">
        <v>1665</v>
      </c>
      <c r="AU246" s="175" t="s">
        <v>89</v>
      </c>
      <c r="AV246" s="14" t="s">
        <v>264</v>
      </c>
      <c r="AW246" s="14" t="s">
        <v>36</v>
      </c>
      <c r="AX246" s="14" t="s">
        <v>87</v>
      </c>
      <c r="AY246" s="175" t="s">
        <v>248</v>
      </c>
    </row>
    <row r="247" spans="2:65" s="1" customFormat="1" ht="24.2" customHeight="1">
      <c r="B247" s="32"/>
      <c r="C247" s="130" t="s">
        <v>402</v>
      </c>
      <c r="D247" s="130" t="s">
        <v>249</v>
      </c>
      <c r="E247" s="131" t="s">
        <v>1753</v>
      </c>
      <c r="F247" s="132" t="s">
        <v>1754</v>
      </c>
      <c r="G247" s="133" t="s">
        <v>1662</v>
      </c>
      <c r="H247" s="134">
        <v>5.9740000000000002</v>
      </c>
      <c r="I247" s="135"/>
      <c r="J247" s="136">
        <f>ROUND(I247*H247,2)</f>
        <v>0</v>
      </c>
      <c r="K247" s="132" t="s">
        <v>1663</v>
      </c>
      <c r="L247" s="32"/>
      <c r="M247" s="137" t="s">
        <v>1</v>
      </c>
      <c r="N247" s="138" t="s">
        <v>45</v>
      </c>
      <c r="P247" s="139">
        <f>O247*H247</f>
        <v>0</v>
      </c>
      <c r="Q247" s="139">
        <v>1.8380000000000001E-2</v>
      </c>
      <c r="R247" s="139">
        <f>Q247*H247</f>
        <v>0.10980212</v>
      </c>
      <c r="S247" s="139">
        <v>0</v>
      </c>
      <c r="T247" s="140">
        <f>S247*H247</f>
        <v>0</v>
      </c>
      <c r="AR247" s="141" t="s">
        <v>264</v>
      </c>
      <c r="AT247" s="141" t="s">
        <v>249</v>
      </c>
      <c r="AU247" s="141" t="s">
        <v>89</v>
      </c>
      <c r="AY247" s="17" t="s">
        <v>248</v>
      </c>
      <c r="BE247" s="142">
        <f>IF(N247="základní",J247,0)</f>
        <v>0</v>
      </c>
      <c r="BF247" s="142">
        <f>IF(N247="snížená",J247,0)</f>
        <v>0</v>
      </c>
      <c r="BG247" s="142">
        <f>IF(N247="zákl. přenesená",J247,0)</f>
        <v>0</v>
      </c>
      <c r="BH247" s="142">
        <f>IF(N247="sníž. přenesená",J247,0)</f>
        <v>0</v>
      </c>
      <c r="BI247" s="142">
        <f>IF(N247="nulová",J247,0)</f>
        <v>0</v>
      </c>
      <c r="BJ247" s="17" t="s">
        <v>87</v>
      </c>
      <c r="BK247" s="142">
        <f>ROUND(I247*H247,2)</f>
        <v>0</v>
      </c>
      <c r="BL247" s="17" t="s">
        <v>264</v>
      </c>
      <c r="BM247" s="141" t="s">
        <v>3903</v>
      </c>
    </row>
    <row r="248" spans="2:65" s="12" customFormat="1">
      <c r="B248" s="161"/>
      <c r="D248" s="143" t="s">
        <v>1665</v>
      </c>
      <c r="E248" s="162" t="s">
        <v>1</v>
      </c>
      <c r="F248" s="163" t="s">
        <v>3869</v>
      </c>
      <c r="H248" s="162" t="s">
        <v>1</v>
      </c>
      <c r="I248" s="164"/>
      <c r="L248" s="161"/>
      <c r="M248" s="165"/>
      <c r="T248" s="166"/>
      <c r="AT248" s="162" t="s">
        <v>1665</v>
      </c>
      <c r="AU248" s="162" t="s">
        <v>89</v>
      </c>
      <c r="AV248" s="12" t="s">
        <v>87</v>
      </c>
      <c r="AW248" s="12" t="s">
        <v>36</v>
      </c>
      <c r="AX248" s="12" t="s">
        <v>80</v>
      </c>
      <c r="AY248" s="162" t="s">
        <v>248</v>
      </c>
    </row>
    <row r="249" spans="2:65" s="13" customFormat="1">
      <c r="B249" s="167"/>
      <c r="D249" s="143" t="s">
        <v>1665</v>
      </c>
      <c r="E249" s="168" t="s">
        <v>1</v>
      </c>
      <c r="F249" s="169" t="s">
        <v>3904</v>
      </c>
      <c r="H249" s="170">
        <v>5.9740000000000002</v>
      </c>
      <c r="I249" s="171"/>
      <c r="L249" s="167"/>
      <c r="M249" s="172"/>
      <c r="T249" s="173"/>
      <c r="AT249" s="168" t="s">
        <v>1665</v>
      </c>
      <c r="AU249" s="168" t="s">
        <v>89</v>
      </c>
      <c r="AV249" s="13" t="s">
        <v>89</v>
      </c>
      <c r="AW249" s="13" t="s">
        <v>36</v>
      </c>
      <c r="AX249" s="13" t="s">
        <v>87</v>
      </c>
      <c r="AY249" s="168" t="s">
        <v>248</v>
      </c>
    </row>
    <row r="250" spans="2:65" s="1" customFormat="1" ht="24.2" customHeight="1">
      <c r="B250" s="32"/>
      <c r="C250" s="130" t="s">
        <v>406</v>
      </c>
      <c r="D250" s="130" t="s">
        <v>249</v>
      </c>
      <c r="E250" s="131" t="s">
        <v>3905</v>
      </c>
      <c r="F250" s="132" t="s">
        <v>3906</v>
      </c>
      <c r="G250" s="133" t="s">
        <v>1839</v>
      </c>
      <c r="H250" s="134">
        <v>14</v>
      </c>
      <c r="I250" s="135"/>
      <c r="J250" s="136">
        <f>ROUND(I250*H250,2)</f>
        <v>0</v>
      </c>
      <c r="K250" s="132" t="s">
        <v>1663</v>
      </c>
      <c r="L250" s="32"/>
      <c r="M250" s="137" t="s">
        <v>1</v>
      </c>
      <c r="N250" s="138" t="s">
        <v>45</v>
      </c>
      <c r="P250" s="139">
        <f>O250*H250</f>
        <v>0</v>
      </c>
      <c r="Q250" s="139">
        <v>0.1658</v>
      </c>
      <c r="R250" s="139">
        <f>Q250*H250</f>
        <v>2.3212000000000002</v>
      </c>
      <c r="S250" s="139">
        <v>0</v>
      </c>
      <c r="T250" s="140">
        <f>S250*H250</f>
        <v>0</v>
      </c>
      <c r="AR250" s="141" t="s">
        <v>264</v>
      </c>
      <c r="AT250" s="141" t="s">
        <v>249</v>
      </c>
      <c r="AU250" s="141" t="s">
        <v>89</v>
      </c>
      <c r="AY250" s="17" t="s">
        <v>248</v>
      </c>
      <c r="BE250" s="142">
        <f>IF(N250="základní",J250,0)</f>
        <v>0</v>
      </c>
      <c r="BF250" s="142">
        <f>IF(N250="snížená",J250,0)</f>
        <v>0</v>
      </c>
      <c r="BG250" s="142">
        <f>IF(N250="zákl. přenesená",J250,0)</f>
        <v>0</v>
      </c>
      <c r="BH250" s="142">
        <f>IF(N250="sníž. přenesená",J250,0)</f>
        <v>0</v>
      </c>
      <c r="BI250" s="142">
        <f>IF(N250="nulová",J250,0)</f>
        <v>0</v>
      </c>
      <c r="BJ250" s="17" t="s">
        <v>87</v>
      </c>
      <c r="BK250" s="142">
        <f>ROUND(I250*H250,2)</f>
        <v>0</v>
      </c>
      <c r="BL250" s="17" t="s">
        <v>264</v>
      </c>
      <c r="BM250" s="141" t="s">
        <v>3907</v>
      </c>
    </row>
    <row r="251" spans="2:65" s="13" customFormat="1">
      <c r="B251" s="167"/>
      <c r="D251" s="143" t="s">
        <v>1665</v>
      </c>
      <c r="E251" s="168" t="s">
        <v>1</v>
      </c>
      <c r="F251" s="169" t="s">
        <v>3908</v>
      </c>
      <c r="H251" s="170">
        <v>1</v>
      </c>
      <c r="I251" s="171"/>
      <c r="L251" s="167"/>
      <c r="M251" s="172"/>
      <c r="T251" s="173"/>
      <c r="AT251" s="168" t="s">
        <v>1665</v>
      </c>
      <c r="AU251" s="168" t="s">
        <v>89</v>
      </c>
      <c r="AV251" s="13" t="s">
        <v>89</v>
      </c>
      <c r="AW251" s="13" t="s">
        <v>36</v>
      </c>
      <c r="AX251" s="13" t="s">
        <v>80</v>
      </c>
      <c r="AY251" s="168" t="s">
        <v>248</v>
      </c>
    </row>
    <row r="252" spans="2:65" s="13" customFormat="1">
      <c r="B252" s="167"/>
      <c r="D252" s="143" t="s">
        <v>1665</v>
      </c>
      <c r="E252" s="168" t="s">
        <v>1</v>
      </c>
      <c r="F252" s="169" t="s">
        <v>3909</v>
      </c>
      <c r="H252" s="170">
        <v>1</v>
      </c>
      <c r="I252" s="171"/>
      <c r="L252" s="167"/>
      <c r="M252" s="172"/>
      <c r="T252" s="173"/>
      <c r="AT252" s="168" t="s">
        <v>1665</v>
      </c>
      <c r="AU252" s="168" t="s">
        <v>89</v>
      </c>
      <c r="AV252" s="13" t="s">
        <v>89</v>
      </c>
      <c r="AW252" s="13" t="s">
        <v>36</v>
      </c>
      <c r="AX252" s="13" t="s">
        <v>80</v>
      </c>
      <c r="AY252" s="168" t="s">
        <v>248</v>
      </c>
    </row>
    <row r="253" spans="2:65" s="13" customFormat="1" ht="22.5">
      <c r="B253" s="167"/>
      <c r="D253" s="143" t="s">
        <v>1665</v>
      </c>
      <c r="E253" s="168" t="s">
        <v>1</v>
      </c>
      <c r="F253" s="169" t="s">
        <v>3910</v>
      </c>
      <c r="H253" s="170">
        <v>5</v>
      </c>
      <c r="I253" s="171"/>
      <c r="L253" s="167"/>
      <c r="M253" s="172"/>
      <c r="T253" s="173"/>
      <c r="AT253" s="168" t="s">
        <v>1665</v>
      </c>
      <c r="AU253" s="168" t="s">
        <v>89</v>
      </c>
      <c r="AV253" s="13" t="s">
        <v>89</v>
      </c>
      <c r="AW253" s="13" t="s">
        <v>36</v>
      </c>
      <c r="AX253" s="13" t="s">
        <v>80</v>
      </c>
      <c r="AY253" s="168" t="s">
        <v>248</v>
      </c>
    </row>
    <row r="254" spans="2:65" s="13" customFormat="1">
      <c r="B254" s="167"/>
      <c r="D254" s="143" t="s">
        <v>1665</v>
      </c>
      <c r="E254" s="168" t="s">
        <v>1</v>
      </c>
      <c r="F254" s="169" t="s">
        <v>3911</v>
      </c>
      <c r="H254" s="170">
        <v>2</v>
      </c>
      <c r="I254" s="171"/>
      <c r="L254" s="167"/>
      <c r="M254" s="172"/>
      <c r="T254" s="173"/>
      <c r="AT254" s="168" t="s">
        <v>1665</v>
      </c>
      <c r="AU254" s="168" t="s">
        <v>89</v>
      </c>
      <c r="AV254" s="13" t="s">
        <v>89</v>
      </c>
      <c r="AW254" s="13" t="s">
        <v>36</v>
      </c>
      <c r="AX254" s="13" t="s">
        <v>80</v>
      </c>
      <c r="AY254" s="168" t="s">
        <v>248</v>
      </c>
    </row>
    <row r="255" spans="2:65" s="13" customFormat="1">
      <c r="B255" s="167"/>
      <c r="D255" s="143" t="s">
        <v>1665</v>
      </c>
      <c r="E255" s="168" t="s">
        <v>1</v>
      </c>
      <c r="F255" s="169" t="s">
        <v>3912</v>
      </c>
      <c r="H255" s="170">
        <v>3</v>
      </c>
      <c r="I255" s="171"/>
      <c r="L255" s="167"/>
      <c r="M255" s="172"/>
      <c r="T255" s="173"/>
      <c r="AT255" s="168" t="s">
        <v>1665</v>
      </c>
      <c r="AU255" s="168" t="s">
        <v>89</v>
      </c>
      <c r="AV255" s="13" t="s">
        <v>89</v>
      </c>
      <c r="AW255" s="13" t="s">
        <v>36</v>
      </c>
      <c r="AX255" s="13" t="s">
        <v>80</v>
      </c>
      <c r="AY255" s="168" t="s">
        <v>248</v>
      </c>
    </row>
    <row r="256" spans="2:65" s="13" customFormat="1" ht="22.5">
      <c r="B256" s="167"/>
      <c r="D256" s="143" t="s">
        <v>1665</v>
      </c>
      <c r="E256" s="168" t="s">
        <v>1</v>
      </c>
      <c r="F256" s="169" t="s">
        <v>3913</v>
      </c>
      <c r="H256" s="170">
        <v>1</v>
      </c>
      <c r="I256" s="171"/>
      <c r="L256" s="167"/>
      <c r="M256" s="172"/>
      <c r="T256" s="173"/>
      <c r="AT256" s="168" t="s">
        <v>1665</v>
      </c>
      <c r="AU256" s="168" t="s">
        <v>89</v>
      </c>
      <c r="AV256" s="13" t="s">
        <v>89</v>
      </c>
      <c r="AW256" s="13" t="s">
        <v>36</v>
      </c>
      <c r="AX256" s="13" t="s">
        <v>80</v>
      </c>
      <c r="AY256" s="168" t="s">
        <v>248</v>
      </c>
    </row>
    <row r="257" spans="2:65" s="13" customFormat="1">
      <c r="B257" s="167"/>
      <c r="D257" s="143" t="s">
        <v>1665</v>
      </c>
      <c r="E257" s="168" t="s">
        <v>1</v>
      </c>
      <c r="F257" s="169" t="s">
        <v>3914</v>
      </c>
      <c r="H257" s="170">
        <v>1</v>
      </c>
      <c r="I257" s="171"/>
      <c r="L257" s="167"/>
      <c r="M257" s="172"/>
      <c r="T257" s="173"/>
      <c r="AT257" s="168" t="s">
        <v>1665</v>
      </c>
      <c r="AU257" s="168" t="s">
        <v>89</v>
      </c>
      <c r="AV257" s="13" t="s">
        <v>89</v>
      </c>
      <c r="AW257" s="13" t="s">
        <v>36</v>
      </c>
      <c r="AX257" s="13" t="s">
        <v>80</v>
      </c>
      <c r="AY257" s="168" t="s">
        <v>248</v>
      </c>
    </row>
    <row r="258" spans="2:65" s="14" customFormat="1">
      <c r="B258" s="174"/>
      <c r="D258" s="143" t="s">
        <v>1665</v>
      </c>
      <c r="E258" s="175" t="s">
        <v>1</v>
      </c>
      <c r="F258" s="176" t="s">
        <v>1668</v>
      </c>
      <c r="H258" s="177">
        <v>14</v>
      </c>
      <c r="I258" s="178"/>
      <c r="L258" s="174"/>
      <c r="M258" s="179"/>
      <c r="T258" s="180"/>
      <c r="AT258" s="175" t="s">
        <v>1665</v>
      </c>
      <c r="AU258" s="175" t="s">
        <v>89</v>
      </c>
      <c r="AV258" s="14" t="s">
        <v>264</v>
      </c>
      <c r="AW258" s="14" t="s">
        <v>36</v>
      </c>
      <c r="AX258" s="14" t="s">
        <v>87</v>
      </c>
      <c r="AY258" s="175" t="s">
        <v>248</v>
      </c>
    </row>
    <row r="259" spans="2:65" s="1" customFormat="1" ht="33" customHeight="1">
      <c r="B259" s="32"/>
      <c r="C259" s="130" t="s">
        <v>410</v>
      </c>
      <c r="D259" s="130" t="s">
        <v>249</v>
      </c>
      <c r="E259" s="131" t="s">
        <v>3915</v>
      </c>
      <c r="F259" s="132" t="s">
        <v>3916</v>
      </c>
      <c r="G259" s="133" t="s">
        <v>1671</v>
      </c>
      <c r="H259" s="134">
        <v>0.86799999999999999</v>
      </c>
      <c r="I259" s="135"/>
      <c r="J259" s="136">
        <f>ROUND(I259*H259,2)</f>
        <v>0</v>
      </c>
      <c r="K259" s="132" t="s">
        <v>1663</v>
      </c>
      <c r="L259" s="32"/>
      <c r="M259" s="137" t="s">
        <v>1</v>
      </c>
      <c r="N259" s="138" t="s">
        <v>45</v>
      </c>
      <c r="P259" s="139">
        <f>O259*H259</f>
        <v>0</v>
      </c>
      <c r="Q259" s="139">
        <v>2.3010199999999998</v>
      </c>
      <c r="R259" s="139">
        <f>Q259*H259</f>
        <v>1.9972853599999998</v>
      </c>
      <c r="S259" s="139">
        <v>0</v>
      </c>
      <c r="T259" s="140">
        <f>S259*H259</f>
        <v>0</v>
      </c>
      <c r="AR259" s="141" t="s">
        <v>264</v>
      </c>
      <c r="AT259" s="141" t="s">
        <v>249</v>
      </c>
      <c r="AU259" s="141" t="s">
        <v>89</v>
      </c>
      <c r="AY259" s="17" t="s">
        <v>248</v>
      </c>
      <c r="BE259" s="142">
        <f>IF(N259="základní",J259,0)</f>
        <v>0</v>
      </c>
      <c r="BF259" s="142">
        <f>IF(N259="snížená",J259,0)</f>
        <v>0</v>
      </c>
      <c r="BG259" s="142">
        <f>IF(N259="zákl. přenesená",J259,0)</f>
        <v>0</v>
      </c>
      <c r="BH259" s="142">
        <f>IF(N259="sníž. přenesená",J259,0)</f>
        <v>0</v>
      </c>
      <c r="BI259" s="142">
        <f>IF(N259="nulová",J259,0)</f>
        <v>0</v>
      </c>
      <c r="BJ259" s="17" t="s">
        <v>87</v>
      </c>
      <c r="BK259" s="142">
        <f>ROUND(I259*H259,2)</f>
        <v>0</v>
      </c>
      <c r="BL259" s="17" t="s">
        <v>264</v>
      </c>
      <c r="BM259" s="141" t="s">
        <v>3917</v>
      </c>
    </row>
    <row r="260" spans="2:65" s="1" customFormat="1" ht="29.25">
      <c r="B260" s="32"/>
      <c r="D260" s="143" t="s">
        <v>255</v>
      </c>
      <c r="F260" s="144" t="s">
        <v>3918</v>
      </c>
      <c r="I260" s="145"/>
      <c r="L260" s="32"/>
      <c r="M260" s="146"/>
      <c r="T260" s="56"/>
      <c r="AT260" s="17" t="s">
        <v>255</v>
      </c>
      <c r="AU260" s="17" t="s">
        <v>89</v>
      </c>
    </row>
    <row r="261" spans="2:65" s="12" customFormat="1">
      <c r="B261" s="161"/>
      <c r="D261" s="143" t="s">
        <v>1665</v>
      </c>
      <c r="E261" s="162" t="s">
        <v>1</v>
      </c>
      <c r="F261" s="163" t="s">
        <v>3919</v>
      </c>
      <c r="H261" s="162" t="s">
        <v>1</v>
      </c>
      <c r="I261" s="164"/>
      <c r="L261" s="161"/>
      <c r="M261" s="165"/>
      <c r="T261" s="166"/>
      <c r="AT261" s="162" t="s">
        <v>1665</v>
      </c>
      <c r="AU261" s="162" t="s">
        <v>89</v>
      </c>
      <c r="AV261" s="12" t="s">
        <v>87</v>
      </c>
      <c r="AW261" s="12" t="s">
        <v>36</v>
      </c>
      <c r="AX261" s="12" t="s">
        <v>80</v>
      </c>
      <c r="AY261" s="162" t="s">
        <v>248</v>
      </c>
    </row>
    <row r="262" spans="2:65" s="13" customFormat="1">
      <c r="B262" s="167"/>
      <c r="D262" s="143" t="s">
        <v>1665</v>
      </c>
      <c r="E262" s="168" t="s">
        <v>1</v>
      </c>
      <c r="F262" s="169" t="s">
        <v>3920</v>
      </c>
      <c r="H262" s="170">
        <v>0.86799999999999999</v>
      </c>
      <c r="I262" s="171"/>
      <c r="L262" s="167"/>
      <c r="M262" s="172"/>
      <c r="T262" s="173"/>
      <c r="AT262" s="168" t="s">
        <v>1665</v>
      </c>
      <c r="AU262" s="168" t="s">
        <v>89</v>
      </c>
      <c r="AV262" s="13" t="s">
        <v>89</v>
      </c>
      <c r="AW262" s="13" t="s">
        <v>36</v>
      </c>
      <c r="AX262" s="13" t="s">
        <v>87</v>
      </c>
      <c r="AY262" s="168" t="s">
        <v>248</v>
      </c>
    </row>
    <row r="263" spans="2:65" s="1" customFormat="1" ht="24.2" customHeight="1">
      <c r="B263" s="32"/>
      <c r="C263" s="130" t="s">
        <v>414</v>
      </c>
      <c r="D263" s="130" t="s">
        <v>249</v>
      </c>
      <c r="E263" s="131" t="s">
        <v>3921</v>
      </c>
      <c r="F263" s="132" t="s">
        <v>3922</v>
      </c>
      <c r="G263" s="133" t="s">
        <v>1671</v>
      </c>
      <c r="H263" s="134">
        <v>5.0460000000000003</v>
      </c>
      <c r="I263" s="135"/>
      <c r="J263" s="136">
        <f>ROUND(I263*H263,2)</f>
        <v>0</v>
      </c>
      <c r="K263" s="132" t="s">
        <v>1663</v>
      </c>
      <c r="L263" s="32"/>
      <c r="M263" s="137" t="s">
        <v>1</v>
      </c>
      <c r="N263" s="138" t="s">
        <v>45</v>
      </c>
      <c r="P263" s="139">
        <f>O263*H263</f>
        <v>0</v>
      </c>
      <c r="Q263" s="139">
        <v>2.3010199999999998</v>
      </c>
      <c r="R263" s="139">
        <f>Q263*H263</f>
        <v>11.61094692</v>
      </c>
      <c r="S263" s="139">
        <v>0</v>
      </c>
      <c r="T263" s="140">
        <f>S263*H263</f>
        <v>0</v>
      </c>
      <c r="AR263" s="141" t="s">
        <v>264</v>
      </c>
      <c r="AT263" s="141" t="s">
        <v>249</v>
      </c>
      <c r="AU263" s="141" t="s">
        <v>89</v>
      </c>
      <c r="AY263" s="17" t="s">
        <v>248</v>
      </c>
      <c r="BE263" s="142">
        <f>IF(N263="základní",J263,0)</f>
        <v>0</v>
      </c>
      <c r="BF263" s="142">
        <f>IF(N263="snížená",J263,0)</f>
        <v>0</v>
      </c>
      <c r="BG263" s="142">
        <f>IF(N263="zákl. přenesená",J263,0)</f>
        <v>0</v>
      </c>
      <c r="BH263" s="142">
        <f>IF(N263="sníž. přenesená",J263,0)</f>
        <v>0</v>
      </c>
      <c r="BI263" s="142">
        <f>IF(N263="nulová",J263,0)</f>
        <v>0</v>
      </c>
      <c r="BJ263" s="17" t="s">
        <v>87</v>
      </c>
      <c r="BK263" s="142">
        <f>ROUND(I263*H263,2)</f>
        <v>0</v>
      </c>
      <c r="BL263" s="17" t="s">
        <v>264</v>
      </c>
      <c r="BM263" s="141" t="s">
        <v>3923</v>
      </c>
    </row>
    <row r="264" spans="2:65" s="1" customFormat="1" ht="29.25">
      <c r="B264" s="32"/>
      <c r="D264" s="143" t="s">
        <v>255</v>
      </c>
      <c r="F264" s="144" t="s">
        <v>3918</v>
      </c>
      <c r="I264" s="145"/>
      <c r="L264" s="32"/>
      <c r="M264" s="146"/>
      <c r="T264" s="56"/>
      <c r="AT264" s="17" t="s">
        <v>255</v>
      </c>
      <c r="AU264" s="17" t="s">
        <v>89</v>
      </c>
    </row>
    <row r="265" spans="2:65" s="12" customFormat="1" ht="22.5">
      <c r="B265" s="161"/>
      <c r="D265" s="143" t="s">
        <v>1665</v>
      </c>
      <c r="E265" s="162" t="s">
        <v>1</v>
      </c>
      <c r="F265" s="163" t="s">
        <v>3924</v>
      </c>
      <c r="H265" s="162" t="s">
        <v>1</v>
      </c>
      <c r="I265" s="164"/>
      <c r="L265" s="161"/>
      <c r="M265" s="165"/>
      <c r="T265" s="166"/>
      <c r="AT265" s="162" t="s">
        <v>1665</v>
      </c>
      <c r="AU265" s="162" t="s">
        <v>89</v>
      </c>
      <c r="AV265" s="12" t="s">
        <v>87</v>
      </c>
      <c r="AW265" s="12" t="s">
        <v>36</v>
      </c>
      <c r="AX265" s="12" t="s">
        <v>80</v>
      </c>
      <c r="AY265" s="162" t="s">
        <v>248</v>
      </c>
    </row>
    <row r="266" spans="2:65" s="13" customFormat="1">
      <c r="B266" s="167"/>
      <c r="D266" s="143" t="s">
        <v>1665</v>
      </c>
      <c r="E266" s="168" t="s">
        <v>1</v>
      </c>
      <c r="F266" s="169" t="s">
        <v>3925</v>
      </c>
      <c r="H266" s="170">
        <v>9.6000000000000002E-2</v>
      </c>
      <c r="I266" s="171"/>
      <c r="L266" s="167"/>
      <c r="M266" s="172"/>
      <c r="T266" s="173"/>
      <c r="AT266" s="168" t="s">
        <v>1665</v>
      </c>
      <c r="AU266" s="168" t="s">
        <v>89</v>
      </c>
      <c r="AV266" s="13" t="s">
        <v>89</v>
      </c>
      <c r="AW266" s="13" t="s">
        <v>36</v>
      </c>
      <c r="AX266" s="13" t="s">
        <v>80</v>
      </c>
      <c r="AY266" s="168" t="s">
        <v>248</v>
      </c>
    </row>
    <row r="267" spans="2:65" s="13" customFormat="1">
      <c r="B267" s="167"/>
      <c r="D267" s="143" t="s">
        <v>1665</v>
      </c>
      <c r="E267" s="168" t="s">
        <v>1</v>
      </c>
      <c r="F267" s="169" t="s">
        <v>3926</v>
      </c>
      <c r="H267" s="170">
        <v>7.3999999999999996E-2</v>
      </c>
      <c r="I267" s="171"/>
      <c r="L267" s="167"/>
      <c r="M267" s="172"/>
      <c r="T267" s="173"/>
      <c r="AT267" s="168" t="s">
        <v>1665</v>
      </c>
      <c r="AU267" s="168" t="s">
        <v>89</v>
      </c>
      <c r="AV267" s="13" t="s">
        <v>89</v>
      </c>
      <c r="AW267" s="13" t="s">
        <v>36</v>
      </c>
      <c r="AX267" s="13" t="s">
        <v>80</v>
      </c>
      <c r="AY267" s="168" t="s">
        <v>248</v>
      </c>
    </row>
    <row r="268" spans="2:65" s="13" customFormat="1">
      <c r="B268" s="167"/>
      <c r="D268" s="143" t="s">
        <v>1665</v>
      </c>
      <c r="E268" s="168" t="s">
        <v>1</v>
      </c>
      <c r="F268" s="169" t="s">
        <v>3927</v>
      </c>
      <c r="H268" s="170">
        <v>4.4999999999999998E-2</v>
      </c>
      <c r="I268" s="171"/>
      <c r="L268" s="167"/>
      <c r="M268" s="172"/>
      <c r="T268" s="173"/>
      <c r="AT268" s="168" t="s">
        <v>1665</v>
      </c>
      <c r="AU268" s="168" t="s">
        <v>89</v>
      </c>
      <c r="AV268" s="13" t="s">
        <v>89</v>
      </c>
      <c r="AW268" s="13" t="s">
        <v>36</v>
      </c>
      <c r="AX268" s="13" t="s">
        <v>80</v>
      </c>
      <c r="AY268" s="168" t="s">
        <v>248</v>
      </c>
    </row>
    <row r="269" spans="2:65" s="13" customFormat="1">
      <c r="B269" s="167"/>
      <c r="D269" s="143" t="s">
        <v>1665</v>
      </c>
      <c r="E269" s="168" t="s">
        <v>1</v>
      </c>
      <c r="F269" s="169" t="s">
        <v>3928</v>
      </c>
      <c r="H269" s="170">
        <v>0.42</v>
      </c>
      <c r="I269" s="171"/>
      <c r="L269" s="167"/>
      <c r="M269" s="172"/>
      <c r="T269" s="173"/>
      <c r="AT269" s="168" t="s">
        <v>1665</v>
      </c>
      <c r="AU269" s="168" t="s">
        <v>89</v>
      </c>
      <c r="AV269" s="13" t="s">
        <v>89</v>
      </c>
      <c r="AW269" s="13" t="s">
        <v>36</v>
      </c>
      <c r="AX269" s="13" t="s">
        <v>80</v>
      </c>
      <c r="AY269" s="168" t="s">
        <v>248</v>
      </c>
    </row>
    <row r="270" spans="2:65" s="13" customFormat="1">
      <c r="B270" s="167"/>
      <c r="D270" s="143" t="s">
        <v>1665</v>
      </c>
      <c r="E270" s="168" t="s">
        <v>1</v>
      </c>
      <c r="F270" s="169" t="s">
        <v>3929</v>
      </c>
      <c r="H270" s="170">
        <v>0.05</v>
      </c>
      <c r="I270" s="171"/>
      <c r="L270" s="167"/>
      <c r="M270" s="172"/>
      <c r="T270" s="173"/>
      <c r="AT270" s="168" t="s">
        <v>1665</v>
      </c>
      <c r="AU270" s="168" t="s">
        <v>89</v>
      </c>
      <c r="AV270" s="13" t="s">
        <v>89</v>
      </c>
      <c r="AW270" s="13" t="s">
        <v>36</v>
      </c>
      <c r="AX270" s="13" t="s">
        <v>80</v>
      </c>
      <c r="AY270" s="168" t="s">
        <v>248</v>
      </c>
    </row>
    <row r="271" spans="2:65" s="13" customFormat="1">
      <c r="B271" s="167"/>
      <c r="D271" s="143" t="s">
        <v>1665</v>
      </c>
      <c r="E271" s="168" t="s">
        <v>1</v>
      </c>
      <c r="F271" s="169" t="s">
        <v>3930</v>
      </c>
      <c r="H271" s="170">
        <v>0.36</v>
      </c>
      <c r="I271" s="171"/>
      <c r="L271" s="167"/>
      <c r="M271" s="172"/>
      <c r="T271" s="173"/>
      <c r="AT271" s="168" t="s">
        <v>1665</v>
      </c>
      <c r="AU271" s="168" t="s">
        <v>89</v>
      </c>
      <c r="AV271" s="13" t="s">
        <v>89</v>
      </c>
      <c r="AW271" s="13" t="s">
        <v>36</v>
      </c>
      <c r="AX271" s="13" t="s">
        <v>80</v>
      </c>
      <c r="AY271" s="168" t="s">
        <v>248</v>
      </c>
    </row>
    <row r="272" spans="2:65" s="13" customFormat="1">
      <c r="B272" s="167"/>
      <c r="D272" s="143" t="s">
        <v>1665</v>
      </c>
      <c r="E272" s="168" t="s">
        <v>1</v>
      </c>
      <c r="F272" s="169" t="s">
        <v>3931</v>
      </c>
      <c r="H272" s="170">
        <v>0.54500000000000004</v>
      </c>
      <c r="I272" s="171"/>
      <c r="L272" s="167"/>
      <c r="M272" s="172"/>
      <c r="T272" s="173"/>
      <c r="AT272" s="168" t="s">
        <v>1665</v>
      </c>
      <c r="AU272" s="168" t="s">
        <v>89</v>
      </c>
      <c r="AV272" s="13" t="s">
        <v>89</v>
      </c>
      <c r="AW272" s="13" t="s">
        <v>36</v>
      </c>
      <c r="AX272" s="13" t="s">
        <v>80</v>
      </c>
      <c r="AY272" s="168" t="s">
        <v>248</v>
      </c>
    </row>
    <row r="273" spans="2:65" s="12" customFormat="1">
      <c r="B273" s="161"/>
      <c r="D273" s="143" t="s">
        <v>1665</v>
      </c>
      <c r="E273" s="162" t="s">
        <v>1</v>
      </c>
      <c r="F273" s="163" t="s">
        <v>3932</v>
      </c>
      <c r="H273" s="162" t="s">
        <v>1</v>
      </c>
      <c r="I273" s="164"/>
      <c r="L273" s="161"/>
      <c r="M273" s="165"/>
      <c r="T273" s="166"/>
      <c r="AT273" s="162" t="s">
        <v>1665</v>
      </c>
      <c r="AU273" s="162" t="s">
        <v>89</v>
      </c>
      <c r="AV273" s="12" t="s">
        <v>87</v>
      </c>
      <c r="AW273" s="12" t="s">
        <v>36</v>
      </c>
      <c r="AX273" s="12" t="s">
        <v>80</v>
      </c>
      <c r="AY273" s="162" t="s">
        <v>248</v>
      </c>
    </row>
    <row r="274" spans="2:65" s="13" customFormat="1">
      <c r="B274" s="167"/>
      <c r="D274" s="143" t="s">
        <v>1665</v>
      </c>
      <c r="E274" s="168" t="s">
        <v>1</v>
      </c>
      <c r="F274" s="169" t="s">
        <v>3933</v>
      </c>
      <c r="H274" s="170">
        <v>3.456</v>
      </c>
      <c r="I274" s="171"/>
      <c r="L274" s="167"/>
      <c r="M274" s="172"/>
      <c r="T274" s="173"/>
      <c r="AT274" s="168" t="s">
        <v>1665</v>
      </c>
      <c r="AU274" s="168" t="s">
        <v>89</v>
      </c>
      <c r="AV274" s="13" t="s">
        <v>89</v>
      </c>
      <c r="AW274" s="13" t="s">
        <v>36</v>
      </c>
      <c r="AX274" s="13" t="s">
        <v>80</v>
      </c>
      <c r="AY274" s="168" t="s">
        <v>248</v>
      </c>
    </row>
    <row r="275" spans="2:65" s="14" customFormat="1">
      <c r="B275" s="174"/>
      <c r="D275" s="143" t="s">
        <v>1665</v>
      </c>
      <c r="E275" s="175" t="s">
        <v>1</v>
      </c>
      <c r="F275" s="176" t="s">
        <v>1668</v>
      </c>
      <c r="H275" s="177">
        <v>5.0459999999999994</v>
      </c>
      <c r="I275" s="178"/>
      <c r="L275" s="174"/>
      <c r="M275" s="179"/>
      <c r="T275" s="180"/>
      <c r="AT275" s="175" t="s">
        <v>1665</v>
      </c>
      <c r="AU275" s="175" t="s">
        <v>89</v>
      </c>
      <c r="AV275" s="14" t="s">
        <v>264</v>
      </c>
      <c r="AW275" s="14" t="s">
        <v>36</v>
      </c>
      <c r="AX275" s="14" t="s">
        <v>87</v>
      </c>
      <c r="AY275" s="175" t="s">
        <v>248</v>
      </c>
    </row>
    <row r="276" spans="2:65" s="1" customFormat="1" ht="33" customHeight="1">
      <c r="B276" s="32"/>
      <c r="C276" s="130" t="s">
        <v>419</v>
      </c>
      <c r="D276" s="130" t="s">
        <v>249</v>
      </c>
      <c r="E276" s="131" t="s">
        <v>3043</v>
      </c>
      <c r="F276" s="132" t="s">
        <v>3934</v>
      </c>
      <c r="G276" s="133" t="s">
        <v>1671</v>
      </c>
      <c r="H276" s="134">
        <v>3.456</v>
      </c>
      <c r="I276" s="135"/>
      <c r="J276" s="136">
        <f>ROUND(I276*H276,2)</f>
        <v>0</v>
      </c>
      <c r="K276" s="132" t="s">
        <v>1663</v>
      </c>
      <c r="L276" s="32"/>
      <c r="M276" s="137" t="s">
        <v>1</v>
      </c>
      <c r="N276" s="138" t="s">
        <v>45</v>
      </c>
      <c r="P276" s="139">
        <f>O276*H276</f>
        <v>0</v>
      </c>
      <c r="Q276" s="139">
        <v>0</v>
      </c>
      <c r="R276" s="139">
        <f>Q276*H276</f>
        <v>0</v>
      </c>
      <c r="S276" s="139">
        <v>0</v>
      </c>
      <c r="T276" s="140">
        <f>S276*H276</f>
        <v>0</v>
      </c>
      <c r="AR276" s="141" t="s">
        <v>264</v>
      </c>
      <c r="AT276" s="141" t="s">
        <v>249</v>
      </c>
      <c r="AU276" s="141" t="s">
        <v>89</v>
      </c>
      <c r="AY276" s="17" t="s">
        <v>248</v>
      </c>
      <c r="BE276" s="142">
        <f>IF(N276="základní",J276,0)</f>
        <v>0</v>
      </c>
      <c r="BF276" s="142">
        <f>IF(N276="snížená",J276,0)</f>
        <v>0</v>
      </c>
      <c r="BG276" s="142">
        <f>IF(N276="zákl. přenesená",J276,0)</f>
        <v>0</v>
      </c>
      <c r="BH276" s="142">
        <f>IF(N276="sníž. přenesená",J276,0)</f>
        <v>0</v>
      </c>
      <c r="BI276" s="142">
        <f>IF(N276="nulová",J276,0)</f>
        <v>0</v>
      </c>
      <c r="BJ276" s="17" t="s">
        <v>87</v>
      </c>
      <c r="BK276" s="142">
        <f>ROUND(I276*H276,2)</f>
        <v>0</v>
      </c>
      <c r="BL276" s="17" t="s">
        <v>264</v>
      </c>
      <c r="BM276" s="141" t="s">
        <v>3935</v>
      </c>
    </row>
    <row r="277" spans="2:65" s="12" customFormat="1">
      <c r="B277" s="161"/>
      <c r="D277" s="143" t="s">
        <v>1665</v>
      </c>
      <c r="E277" s="162" t="s">
        <v>1</v>
      </c>
      <c r="F277" s="163" t="s">
        <v>3932</v>
      </c>
      <c r="H277" s="162" t="s">
        <v>1</v>
      </c>
      <c r="I277" s="164"/>
      <c r="L277" s="161"/>
      <c r="M277" s="165"/>
      <c r="T277" s="166"/>
      <c r="AT277" s="162" t="s">
        <v>1665</v>
      </c>
      <c r="AU277" s="162" t="s">
        <v>89</v>
      </c>
      <c r="AV277" s="12" t="s">
        <v>87</v>
      </c>
      <c r="AW277" s="12" t="s">
        <v>36</v>
      </c>
      <c r="AX277" s="12" t="s">
        <v>80</v>
      </c>
      <c r="AY277" s="162" t="s">
        <v>248</v>
      </c>
    </row>
    <row r="278" spans="2:65" s="13" customFormat="1">
      <c r="B278" s="167"/>
      <c r="D278" s="143" t="s">
        <v>1665</v>
      </c>
      <c r="E278" s="168" t="s">
        <v>1</v>
      </c>
      <c r="F278" s="169" t="s">
        <v>3933</v>
      </c>
      <c r="H278" s="170">
        <v>3.456</v>
      </c>
      <c r="I278" s="171"/>
      <c r="L278" s="167"/>
      <c r="M278" s="172"/>
      <c r="T278" s="173"/>
      <c r="AT278" s="168" t="s">
        <v>1665</v>
      </c>
      <c r="AU278" s="168" t="s">
        <v>89</v>
      </c>
      <c r="AV278" s="13" t="s">
        <v>89</v>
      </c>
      <c r="AW278" s="13" t="s">
        <v>36</v>
      </c>
      <c r="AX278" s="13" t="s">
        <v>87</v>
      </c>
      <c r="AY278" s="168" t="s">
        <v>248</v>
      </c>
    </row>
    <row r="279" spans="2:65" s="1" customFormat="1" ht="24.2" customHeight="1">
      <c r="B279" s="32"/>
      <c r="C279" s="130" t="s">
        <v>424</v>
      </c>
      <c r="D279" s="130" t="s">
        <v>249</v>
      </c>
      <c r="E279" s="131" t="s">
        <v>3936</v>
      </c>
      <c r="F279" s="132" t="s">
        <v>3937</v>
      </c>
      <c r="G279" s="133" t="s">
        <v>1671</v>
      </c>
      <c r="H279" s="134">
        <v>1.4370000000000001</v>
      </c>
      <c r="I279" s="135"/>
      <c r="J279" s="136">
        <f>ROUND(I279*H279,2)</f>
        <v>0</v>
      </c>
      <c r="K279" s="132" t="s">
        <v>1663</v>
      </c>
      <c r="L279" s="32"/>
      <c r="M279" s="137" t="s">
        <v>1</v>
      </c>
      <c r="N279" s="138" t="s">
        <v>45</v>
      </c>
      <c r="P279" s="139">
        <f>O279*H279</f>
        <v>0</v>
      </c>
      <c r="Q279" s="139">
        <v>0</v>
      </c>
      <c r="R279" s="139">
        <f>Q279*H279</f>
        <v>0</v>
      </c>
      <c r="S279" s="139">
        <v>0</v>
      </c>
      <c r="T279" s="140">
        <f>S279*H279</f>
        <v>0</v>
      </c>
      <c r="AR279" s="141" t="s">
        <v>264</v>
      </c>
      <c r="AT279" s="141" t="s">
        <v>249</v>
      </c>
      <c r="AU279" s="141" t="s">
        <v>89</v>
      </c>
      <c r="AY279" s="17" t="s">
        <v>248</v>
      </c>
      <c r="BE279" s="142">
        <f>IF(N279="základní",J279,0)</f>
        <v>0</v>
      </c>
      <c r="BF279" s="142">
        <f>IF(N279="snížená",J279,0)</f>
        <v>0</v>
      </c>
      <c r="BG279" s="142">
        <f>IF(N279="zákl. přenesená",J279,0)</f>
        <v>0</v>
      </c>
      <c r="BH279" s="142">
        <f>IF(N279="sníž. přenesená",J279,0)</f>
        <v>0</v>
      </c>
      <c r="BI279" s="142">
        <f>IF(N279="nulová",J279,0)</f>
        <v>0</v>
      </c>
      <c r="BJ279" s="17" t="s">
        <v>87</v>
      </c>
      <c r="BK279" s="142">
        <f>ROUND(I279*H279,2)</f>
        <v>0</v>
      </c>
      <c r="BL279" s="17" t="s">
        <v>264</v>
      </c>
      <c r="BM279" s="141" t="s">
        <v>3938</v>
      </c>
    </row>
    <row r="280" spans="2:65" s="12" customFormat="1" ht="22.5">
      <c r="B280" s="161"/>
      <c r="D280" s="143" t="s">
        <v>1665</v>
      </c>
      <c r="E280" s="162" t="s">
        <v>1</v>
      </c>
      <c r="F280" s="163" t="s">
        <v>3924</v>
      </c>
      <c r="H280" s="162" t="s">
        <v>1</v>
      </c>
      <c r="I280" s="164"/>
      <c r="L280" s="161"/>
      <c r="M280" s="165"/>
      <c r="T280" s="166"/>
      <c r="AT280" s="162" t="s">
        <v>1665</v>
      </c>
      <c r="AU280" s="162" t="s">
        <v>89</v>
      </c>
      <c r="AV280" s="12" t="s">
        <v>87</v>
      </c>
      <c r="AW280" s="12" t="s">
        <v>36</v>
      </c>
      <c r="AX280" s="12" t="s">
        <v>80</v>
      </c>
      <c r="AY280" s="162" t="s">
        <v>248</v>
      </c>
    </row>
    <row r="281" spans="2:65" s="13" customFormat="1">
      <c r="B281" s="167"/>
      <c r="D281" s="143" t="s">
        <v>1665</v>
      </c>
      <c r="E281" s="168" t="s">
        <v>1</v>
      </c>
      <c r="F281" s="169" t="s">
        <v>3925</v>
      </c>
      <c r="H281" s="170">
        <v>9.6000000000000002E-2</v>
      </c>
      <c r="I281" s="171"/>
      <c r="L281" s="167"/>
      <c r="M281" s="172"/>
      <c r="T281" s="173"/>
      <c r="AT281" s="168" t="s">
        <v>1665</v>
      </c>
      <c r="AU281" s="168" t="s">
        <v>89</v>
      </c>
      <c r="AV281" s="13" t="s">
        <v>89</v>
      </c>
      <c r="AW281" s="13" t="s">
        <v>36</v>
      </c>
      <c r="AX281" s="13" t="s">
        <v>80</v>
      </c>
      <c r="AY281" s="168" t="s">
        <v>248</v>
      </c>
    </row>
    <row r="282" spans="2:65" s="13" customFormat="1">
      <c r="B282" s="167"/>
      <c r="D282" s="143" t="s">
        <v>1665</v>
      </c>
      <c r="E282" s="168" t="s">
        <v>1</v>
      </c>
      <c r="F282" s="169" t="s">
        <v>3939</v>
      </c>
      <c r="H282" s="170">
        <v>6.0999999999999999E-2</v>
      </c>
      <c r="I282" s="171"/>
      <c r="L282" s="167"/>
      <c r="M282" s="172"/>
      <c r="T282" s="173"/>
      <c r="AT282" s="168" t="s">
        <v>1665</v>
      </c>
      <c r="AU282" s="168" t="s">
        <v>89</v>
      </c>
      <c r="AV282" s="13" t="s">
        <v>89</v>
      </c>
      <c r="AW282" s="13" t="s">
        <v>36</v>
      </c>
      <c r="AX282" s="13" t="s">
        <v>80</v>
      </c>
      <c r="AY282" s="168" t="s">
        <v>248</v>
      </c>
    </row>
    <row r="283" spans="2:65" s="13" customFormat="1">
      <c r="B283" s="167"/>
      <c r="D283" s="143" t="s">
        <v>1665</v>
      </c>
      <c r="E283" s="168" t="s">
        <v>1</v>
      </c>
      <c r="F283" s="169" t="s">
        <v>3927</v>
      </c>
      <c r="H283" s="170">
        <v>4.4999999999999998E-2</v>
      </c>
      <c r="I283" s="171"/>
      <c r="L283" s="167"/>
      <c r="M283" s="172"/>
      <c r="T283" s="173"/>
      <c r="AT283" s="168" t="s">
        <v>1665</v>
      </c>
      <c r="AU283" s="168" t="s">
        <v>89</v>
      </c>
      <c r="AV283" s="13" t="s">
        <v>89</v>
      </c>
      <c r="AW283" s="13" t="s">
        <v>36</v>
      </c>
      <c r="AX283" s="13" t="s">
        <v>80</v>
      </c>
      <c r="AY283" s="168" t="s">
        <v>248</v>
      </c>
    </row>
    <row r="284" spans="2:65" s="13" customFormat="1">
      <c r="B284" s="167"/>
      <c r="D284" s="143" t="s">
        <v>1665</v>
      </c>
      <c r="E284" s="168" t="s">
        <v>1</v>
      </c>
      <c r="F284" s="169" t="s">
        <v>3940</v>
      </c>
      <c r="H284" s="170">
        <v>0.28000000000000003</v>
      </c>
      <c r="I284" s="171"/>
      <c r="L284" s="167"/>
      <c r="M284" s="172"/>
      <c r="T284" s="173"/>
      <c r="AT284" s="168" t="s">
        <v>1665</v>
      </c>
      <c r="AU284" s="168" t="s">
        <v>89</v>
      </c>
      <c r="AV284" s="13" t="s">
        <v>89</v>
      </c>
      <c r="AW284" s="13" t="s">
        <v>36</v>
      </c>
      <c r="AX284" s="13" t="s">
        <v>80</v>
      </c>
      <c r="AY284" s="168" t="s">
        <v>248</v>
      </c>
    </row>
    <row r="285" spans="2:65" s="13" customFormat="1">
      <c r="B285" s="167"/>
      <c r="D285" s="143" t="s">
        <v>1665</v>
      </c>
      <c r="E285" s="168" t="s">
        <v>1</v>
      </c>
      <c r="F285" s="169" t="s">
        <v>3941</v>
      </c>
      <c r="H285" s="170">
        <v>2.5000000000000001E-2</v>
      </c>
      <c r="I285" s="171"/>
      <c r="L285" s="167"/>
      <c r="M285" s="172"/>
      <c r="T285" s="173"/>
      <c r="AT285" s="168" t="s">
        <v>1665</v>
      </c>
      <c r="AU285" s="168" t="s">
        <v>89</v>
      </c>
      <c r="AV285" s="13" t="s">
        <v>89</v>
      </c>
      <c r="AW285" s="13" t="s">
        <v>36</v>
      </c>
      <c r="AX285" s="13" t="s">
        <v>80</v>
      </c>
      <c r="AY285" s="168" t="s">
        <v>248</v>
      </c>
    </row>
    <row r="286" spans="2:65" s="13" customFormat="1">
      <c r="B286" s="167"/>
      <c r="D286" s="143" t="s">
        <v>1665</v>
      </c>
      <c r="E286" s="168" t="s">
        <v>1</v>
      </c>
      <c r="F286" s="169" t="s">
        <v>3941</v>
      </c>
      <c r="H286" s="170">
        <v>2.5000000000000001E-2</v>
      </c>
      <c r="I286" s="171"/>
      <c r="L286" s="167"/>
      <c r="M286" s="172"/>
      <c r="T286" s="173"/>
      <c r="AT286" s="168" t="s">
        <v>1665</v>
      </c>
      <c r="AU286" s="168" t="s">
        <v>89</v>
      </c>
      <c r="AV286" s="13" t="s">
        <v>89</v>
      </c>
      <c r="AW286" s="13" t="s">
        <v>36</v>
      </c>
      <c r="AX286" s="13" t="s">
        <v>80</v>
      </c>
      <c r="AY286" s="168" t="s">
        <v>248</v>
      </c>
    </row>
    <row r="287" spans="2:65" s="13" customFormat="1">
      <c r="B287" s="167"/>
      <c r="D287" s="143" t="s">
        <v>1665</v>
      </c>
      <c r="E287" s="168" t="s">
        <v>1</v>
      </c>
      <c r="F287" s="169" t="s">
        <v>3930</v>
      </c>
      <c r="H287" s="170">
        <v>0.36</v>
      </c>
      <c r="I287" s="171"/>
      <c r="L287" s="167"/>
      <c r="M287" s="172"/>
      <c r="T287" s="173"/>
      <c r="AT287" s="168" t="s">
        <v>1665</v>
      </c>
      <c r="AU287" s="168" t="s">
        <v>89</v>
      </c>
      <c r="AV287" s="13" t="s">
        <v>89</v>
      </c>
      <c r="AW287" s="13" t="s">
        <v>36</v>
      </c>
      <c r="AX287" s="13" t="s">
        <v>80</v>
      </c>
      <c r="AY287" s="168" t="s">
        <v>248</v>
      </c>
    </row>
    <row r="288" spans="2:65" s="13" customFormat="1">
      <c r="B288" s="167"/>
      <c r="D288" s="143" t="s">
        <v>1665</v>
      </c>
      <c r="E288" s="168" t="s">
        <v>1</v>
      </c>
      <c r="F288" s="169" t="s">
        <v>3931</v>
      </c>
      <c r="H288" s="170">
        <v>0.54500000000000004</v>
      </c>
      <c r="I288" s="171"/>
      <c r="L288" s="167"/>
      <c r="M288" s="172"/>
      <c r="T288" s="173"/>
      <c r="AT288" s="168" t="s">
        <v>1665</v>
      </c>
      <c r="AU288" s="168" t="s">
        <v>89</v>
      </c>
      <c r="AV288" s="13" t="s">
        <v>89</v>
      </c>
      <c r="AW288" s="13" t="s">
        <v>36</v>
      </c>
      <c r="AX288" s="13" t="s">
        <v>80</v>
      </c>
      <c r="AY288" s="168" t="s">
        <v>248</v>
      </c>
    </row>
    <row r="289" spans="2:65" s="14" customFormat="1">
      <c r="B289" s="174"/>
      <c r="D289" s="143" t="s">
        <v>1665</v>
      </c>
      <c r="E289" s="175" t="s">
        <v>1</v>
      </c>
      <c r="F289" s="176" t="s">
        <v>1668</v>
      </c>
      <c r="H289" s="177">
        <v>1.4370000000000001</v>
      </c>
      <c r="I289" s="178"/>
      <c r="L289" s="174"/>
      <c r="M289" s="179"/>
      <c r="T289" s="180"/>
      <c r="AT289" s="175" t="s">
        <v>1665</v>
      </c>
      <c r="AU289" s="175" t="s">
        <v>89</v>
      </c>
      <c r="AV289" s="14" t="s">
        <v>264</v>
      </c>
      <c r="AW289" s="14" t="s">
        <v>36</v>
      </c>
      <c r="AX289" s="14" t="s">
        <v>87</v>
      </c>
      <c r="AY289" s="175" t="s">
        <v>248</v>
      </c>
    </row>
    <row r="290" spans="2:65" s="1" customFormat="1" ht="16.5" customHeight="1">
      <c r="B290" s="32"/>
      <c r="C290" s="130" t="s">
        <v>428</v>
      </c>
      <c r="D290" s="130" t="s">
        <v>249</v>
      </c>
      <c r="E290" s="131" t="s">
        <v>3045</v>
      </c>
      <c r="F290" s="132" t="s">
        <v>3046</v>
      </c>
      <c r="G290" s="133" t="s">
        <v>1263</v>
      </c>
      <c r="H290" s="134">
        <v>3.5000000000000003E-2</v>
      </c>
      <c r="I290" s="135"/>
      <c r="J290" s="136">
        <f>ROUND(I290*H290,2)</f>
        <v>0</v>
      </c>
      <c r="K290" s="132" t="s">
        <v>1663</v>
      </c>
      <c r="L290" s="32"/>
      <c r="M290" s="137" t="s">
        <v>1</v>
      </c>
      <c r="N290" s="138" t="s">
        <v>45</v>
      </c>
      <c r="P290" s="139">
        <f>O290*H290</f>
        <v>0</v>
      </c>
      <c r="Q290" s="139">
        <v>1.06277</v>
      </c>
      <c r="R290" s="139">
        <f>Q290*H290</f>
        <v>3.7196950000000006E-2</v>
      </c>
      <c r="S290" s="139">
        <v>0</v>
      </c>
      <c r="T290" s="140">
        <f>S290*H290</f>
        <v>0</v>
      </c>
      <c r="AR290" s="141" t="s">
        <v>264</v>
      </c>
      <c r="AT290" s="141" t="s">
        <v>249</v>
      </c>
      <c r="AU290" s="141" t="s">
        <v>89</v>
      </c>
      <c r="AY290" s="17" t="s">
        <v>248</v>
      </c>
      <c r="BE290" s="142">
        <f>IF(N290="základní",J290,0)</f>
        <v>0</v>
      </c>
      <c r="BF290" s="142">
        <f>IF(N290="snížená",J290,0)</f>
        <v>0</v>
      </c>
      <c r="BG290" s="142">
        <f>IF(N290="zákl. přenesená",J290,0)</f>
        <v>0</v>
      </c>
      <c r="BH290" s="142">
        <f>IF(N290="sníž. přenesená",J290,0)</f>
        <v>0</v>
      </c>
      <c r="BI290" s="142">
        <f>IF(N290="nulová",J290,0)</f>
        <v>0</v>
      </c>
      <c r="BJ290" s="17" t="s">
        <v>87</v>
      </c>
      <c r="BK290" s="142">
        <f>ROUND(I290*H290,2)</f>
        <v>0</v>
      </c>
      <c r="BL290" s="17" t="s">
        <v>264</v>
      </c>
      <c r="BM290" s="141" t="s">
        <v>3942</v>
      </c>
    </row>
    <row r="291" spans="2:65" s="12" customFormat="1">
      <c r="B291" s="161"/>
      <c r="D291" s="143" t="s">
        <v>1665</v>
      </c>
      <c r="E291" s="162" t="s">
        <v>1</v>
      </c>
      <c r="F291" s="163" t="s">
        <v>3932</v>
      </c>
      <c r="H291" s="162" t="s">
        <v>1</v>
      </c>
      <c r="I291" s="164"/>
      <c r="L291" s="161"/>
      <c r="M291" s="165"/>
      <c r="T291" s="166"/>
      <c r="AT291" s="162" t="s">
        <v>1665</v>
      </c>
      <c r="AU291" s="162" t="s">
        <v>89</v>
      </c>
      <c r="AV291" s="12" t="s">
        <v>87</v>
      </c>
      <c r="AW291" s="12" t="s">
        <v>36</v>
      </c>
      <c r="AX291" s="12" t="s">
        <v>80</v>
      </c>
      <c r="AY291" s="162" t="s">
        <v>248</v>
      </c>
    </row>
    <row r="292" spans="2:65" s="13" customFormat="1">
      <c r="B292" s="167"/>
      <c r="D292" s="143" t="s">
        <v>1665</v>
      </c>
      <c r="E292" s="168" t="s">
        <v>1</v>
      </c>
      <c r="F292" s="169" t="s">
        <v>3943</v>
      </c>
      <c r="H292" s="170">
        <v>3.5000000000000003E-2</v>
      </c>
      <c r="I292" s="171"/>
      <c r="L292" s="167"/>
      <c r="M292" s="172"/>
      <c r="T292" s="173"/>
      <c r="AT292" s="168" t="s">
        <v>1665</v>
      </c>
      <c r="AU292" s="168" t="s">
        <v>89</v>
      </c>
      <c r="AV292" s="13" t="s">
        <v>89</v>
      </c>
      <c r="AW292" s="13" t="s">
        <v>36</v>
      </c>
      <c r="AX292" s="13" t="s">
        <v>87</v>
      </c>
      <c r="AY292" s="168" t="s">
        <v>248</v>
      </c>
    </row>
    <row r="293" spans="2:65" s="1" customFormat="1" ht="24.2" customHeight="1">
      <c r="B293" s="32"/>
      <c r="C293" s="130" t="s">
        <v>432</v>
      </c>
      <c r="D293" s="130" t="s">
        <v>249</v>
      </c>
      <c r="E293" s="131" t="s">
        <v>3944</v>
      </c>
      <c r="F293" s="132" t="s">
        <v>3945</v>
      </c>
      <c r="G293" s="133" t="s">
        <v>1662</v>
      </c>
      <c r="H293" s="134">
        <v>7.65</v>
      </c>
      <c r="I293" s="135"/>
      <c r="J293" s="136">
        <f>ROUND(I293*H293,2)</f>
        <v>0</v>
      </c>
      <c r="K293" s="132" t="s">
        <v>1663</v>
      </c>
      <c r="L293" s="32"/>
      <c r="M293" s="137" t="s">
        <v>1</v>
      </c>
      <c r="N293" s="138" t="s">
        <v>45</v>
      </c>
      <c r="P293" s="139">
        <f>O293*H293</f>
        <v>0</v>
      </c>
      <c r="Q293" s="139">
        <v>7.4260000000000007E-2</v>
      </c>
      <c r="R293" s="139">
        <f>Q293*H293</f>
        <v>0.56808900000000007</v>
      </c>
      <c r="S293" s="139">
        <v>0</v>
      </c>
      <c r="T293" s="140">
        <f>S293*H293</f>
        <v>0</v>
      </c>
      <c r="AR293" s="141" t="s">
        <v>264</v>
      </c>
      <c r="AT293" s="141" t="s">
        <v>249</v>
      </c>
      <c r="AU293" s="141" t="s">
        <v>89</v>
      </c>
      <c r="AY293" s="17" t="s">
        <v>248</v>
      </c>
      <c r="BE293" s="142">
        <f>IF(N293="základní",J293,0)</f>
        <v>0</v>
      </c>
      <c r="BF293" s="142">
        <f>IF(N293="snížená",J293,0)</f>
        <v>0</v>
      </c>
      <c r="BG293" s="142">
        <f>IF(N293="zákl. přenesená",J293,0)</f>
        <v>0</v>
      </c>
      <c r="BH293" s="142">
        <f>IF(N293="sníž. přenesená",J293,0)</f>
        <v>0</v>
      </c>
      <c r="BI293" s="142">
        <f>IF(N293="nulová",J293,0)</f>
        <v>0</v>
      </c>
      <c r="BJ293" s="17" t="s">
        <v>87</v>
      </c>
      <c r="BK293" s="142">
        <f>ROUND(I293*H293,2)</f>
        <v>0</v>
      </c>
      <c r="BL293" s="17" t="s">
        <v>264</v>
      </c>
      <c r="BM293" s="141" t="s">
        <v>3946</v>
      </c>
    </row>
    <row r="294" spans="2:65" s="1" customFormat="1" ht="29.25">
      <c r="B294" s="32"/>
      <c r="D294" s="143" t="s">
        <v>255</v>
      </c>
      <c r="F294" s="144" t="s">
        <v>3918</v>
      </c>
      <c r="I294" s="145"/>
      <c r="L294" s="32"/>
      <c r="M294" s="146"/>
      <c r="T294" s="56"/>
      <c r="AT294" s="17" t="s">
        <v>255</v>
      </c>
      <c r="AU294" s="17" t="s">
        <v>89</v>
      </c>
    </row>
    <row r="295" spans="2:65" s="12" customFormat="1">
      <c r="B295" s="161"/>
      <c r="D295" s="143" t="s">
        <v>1665</v>
      </c>
      <c r="E295" s="162" t="s">
        <v>1</v>
      </c>
      <c r="F295" s="163" t="s">
        <v>3947</v>
      </c>
      <c r="H295" s="162" t="s">
        <v>1</v>
      </c>
      <c r="I295" s="164"/>
      <c r="L295" s="161"/>
      <c r="M295" s="165"/>
      <c r="T295" s="166"/>
      <c r="AT295" s="162" t="s">
        <v>1665</v>
      </c>
      <c r="AU295" s="162" t="s">
        <v>89</v>
      </c>
      <c r="AV295" s="12" t="s">
        <v>87</v>
      </c>
      <c r="AW295" s="12" t="s">
        <v>36</v>
      </c>
      <c r="AX295" s="12" t="s">
        <v>80</v>
      </c>
      <c r="AY295" s="162" t="s">
        <v>248</v>
      </c>
    </row>
    <row r="296" spans="2:65" s="13" customFormat="1">
      <c r="B296" s="167"/>
      <c r="D296" s="143" t="s">
        <v>1665</v>
      </c>
      <c r="E296" s="168" t="s">
        <v>1</v>
      </c>
      <c r="F296" s="169" t="s">
        <v>3948</v>
      </c>
      <c r="H296" s="170">
        <v>7.65</v>
      </c>
      <c r="I296" s="171"/>
      <c r="L296" s="167"/>
      <c r="M296" s="172"/>
      <c r="T296" s="173"/>
      <c r="AT296" s="168" t="s">
        <v>1665</v>
      </c>
      <c r="AU296" s="168" t="s">
        <v>89</v>
      </c>
      <c r="AV296" s="13" t="s">
        <v>89</v>
      </c>
      <c r="AW296" s="13" t="s">
        <v>36</v>
      </c>
      <c r="AX296" s="13" t="s">
        <v>87</v>
      </c>
      <c r="AY296" s="168" t="s">
        <v>248</v>
      </c>
    </row>
    <row r="297" spans="2:65" s="1" customFormat="1" ht="24.2" customHeight="1">
      <c r="B297" s="32"/>
      <c r="C297" s="130" t="s">
        <v>436</v>
      </c>
      <c r="D297" s="130" t="s">
        <v>249</v>
      </c>
      <c r="E297" s="131" t="s">
        <v>3049</v>
      </c>
      <c r="F297" s="132" t="s">
        <v>3050</v>
      </c>
      <c r="G297" s="133" t="s">
        <v>1671</v>
      </c>
      <c r="H297" s="134">
        <v>6.0759999999999996</v>
      </c>
      <c r="I297" s="135"/>
      <c r="J297" s="136">
        <f>ROUND(I297*H297,2)</f>
        <v>0</v>
      </c>
      <c r="K297" s="132" t="s">
        <v>1663</v>
      </c>
      <c r="L297" s="32"/>
      <c r="M297" s="137" t="s">
        <v>1</v>
      </c>
      <c r="N297" s="138" t="s">
        <v>45</v>
      </c>
      <c r="P297" s="139">
        <f>O297*H297</f>
        <v>0</v>
      </c>
      <c r="Q297" s="139">
        <v>1.98</v>
      </c>
      <c r="R297" s="139">
        <f>Q297*H297</f>
        <v>12.030479999999999</v>
      </c>
      <c r="S297" s="139">
        <v>0</v>
      </c>
      <c r="T297" s="140">
        <f>S297*H297</f>
        <v>0</v>
      </c>
      <c r="AR297" s="141" t="s">
        <v>264</v>
      </c>
      <c r="AT297" s="141" t="s">
        <v>249</v>
      </c>
      <c r="AU297" s="141" t="s">
        <v>89</v>
      </c>
      <c r="AY297" s="17" t="s">
        <v>248</v>
      </c>
      <c r="BE297" s="142">
        <f>IF(N297="základní",J297,0)</f>
        <v>0</v>
      </c>
      <c r="BF297" s="142">
        <f>IF(N297="snížená",J297,0)</f>
        <v>0</v>
      </c>
      <c r="BG297" s="142">
        <f>IF(N297="zákl. přenesená",J297,0)</f>
        <v>0</v>
      </c>
      <c r="BH297" s="142">
        <f>IF(N297="sníž. přenesená",J297,0)</f>
        <v>0</v>
      </c>
      <c r="BI297" s="142">
        <f>IF(N297="nulová",J297,0)</f>
        <v>0</v>
      </c>
      <c r="BJ297" s="17" t="s">
        <v>87</v>
      </c>
      <c r="BK297" s="142">
        <f>ROUND(I297*H297,2)</f>
        <v>0</v>
      </c>
      <c r="BL297" s="17" t="s">
        <v>264</v>
      </c>
      <c r="BM297" s="141" t="s">
        <v>3949</v>
      </c>
    </row>
    <row r="298" spans="2:65" s="12" customFormat="1">
      <c r="B298" s="161"/>
      <c r="D298" s="143" t="s">
        <v>1665</v>
      </c>
      <c r="E298" s="162" t="s">
        <v>1</v>
      </c>
      <c r="F298" s="163" t="s">
        <v>3950</v>
      </c>
      <c r="H298" s="162" t="s">
        <v>1</v>
      </c>
      <c r="I298" s="164"/>
      <c r="L298" s="161"/>
      <c r="M298" s="165"/>
      <c r="T298" s="166"/>
      <c r="AT298" s="162" t="s">
        <v>1665</v>
      </c>
      <c r="AU298" s="162" t="s">
        <v>89</v>
      </c>
      <c r="AV298" s="12" t="s">
        <v>87</v>
      </c>
      <c r="AW298" s="12" t="s">
        <v>36</v>
      </c>
      <c r="AX298" s="12" t="s">
        <v>80</v>
      </c>
      <c r="AY298" s="162" t="s">
        <v>248</v>
      </c>
    </row>
    <row r="299" spans="2:65" s="13" customFormat="1" ht="22.5">
      <c r="B299" s="167"/>
      <c r="D299" s="143" t="s">
        <v>1665</v>
      </c>
      <c r="E299" s="168" t="s">
        <v>1</v>
      </c>
      <c r="F299" s="169" t="s">
        <v>3951</v>
      </c>
      <c r="H299" s="170">
        <v>6.0759999999999996</v>
      </c>
      <c r="I299" s="171"/>
      <c r="L299" s="167"/>
      <c r="M299" s="172"/>
      <c r="T299" s="173"/>
      <c r="AT299" s="168" t="s">
        <v>1665</v>
      </c>
      <c r="AU299" s="168" t="s">
        <v>89</v>
      </c>
      <c r="AV299" s="13" t="s">
        <v>89</v>
      </c>
      <c r="AW299" s="13" t="s">
        <v>36</v>
      </c>
      <c r="AX299" s="13" t="s">
        <v>87</v>
      </c>
      <c r="AY299" s="168" t="s">
        <v>248</v>
      </c>
    </row>
    <row r="300" spans="2:65" s="1" customFormat="1" ht="24.2" customHeight="1">
      <c r="B300" s="32"/>
      <c r="C300" s="130" t="s">
        <v>440</v>
      </c>
      <c r="D300" s="130" t="s">
        <v>249</v>
      </c>
      <c r="E300" s="131" t="s">
        <v>3952</v>
      </c>
      <c r="F300" s="132" t="s">
        <v>3953</v>
      </c>
      <c r="G300" s="133" t="s">
        <v>1662</v>
      </c>
      <c r="H300" s="134">
        <v>40.505000000000003</v>
      </c>
      <c r="I300" s="135"/>
      <c r="J300" s="136">
        <f>ROUND(I300*H300,2)</f>
        <v>0</v>
      </c>
      <c r="K300" s="132" t="s">
        <v>1663</v>
      </c>
      <c r="L300" s="32"/>
      <c r="M300" s="137" t="s">
        <v>1</v>
      </c>
      <c r="N300" s="138" t="s">
        <v>45</v>
      </c>
      <c r="P300" s="139">
        <f>O300*H300</f>
        <v>0</v>
      </c>
      <c r="Q300" s="139">
        <v>0.22136</v>
      </c>
      <c r="R300" s="139">
        <f>Q300*H300</f>
        <v>8.9661868000000009</v>
      </c>
      <c r="S300" s="139">
        <v>0</v>
      </c>
      <c r="T300" s="140">
        <f>S300*H300</f>
        <v>0</v>
      </c>
      <c r="AR300" s="141" t="s">
        <v>264</v>
      </c>
      <c r="AT300" s="141" t="s">
        <v>249</v>
      </c>
      <c r="AU300" s="141" t="s">
        <v>89</v>
      </c>
      <c r="AY300" s="17" t="s">
        <v>248</v>
      </c>
      <c r="BE300" s="142">
        <f>IF(N300="základní",J300,0)</f>
        <v>0</v>
      </c>
      <c r="BF300" s="142">
        <f>IF(N300="snížená",J300,0)</f>
        <v>0</v>
      </c>
      <c r="BG300" s="142">
        <f>IF(N300="zákl. přenesená",J300,0)</f>
        <v>0</v>
      </c>
      <c r="BH300" s="142">
        <f>IF(N300="sníž. přenesená",J300,0)</f>
        <v>0</v>
      </c>
      <c r="BI300" s="142">
        <f>IF(N300="nulová",J300,0)</f>
        <v>0</v>
      </c>
      <c r="BJ300" s="17" t="s">
        <v>87</v>
      </c>
      <c r="BK300" s="142">
        <f>ROUND(I300*H300,2)</f>
        <v>0</v>
      </c>
      <c r="BL300" s="17" t="s">
        <v>264</v>
      </c>
      <c r="BM300" s="141" t="s">
        <v>3954</v>
      </c>
    </row>
    <row r="301" spans="2:65" s="12" customFormat="1">
      <c r="B301" s="161"/>
      <c r="D301" s="143" t="s">
        <v>1665</v>
      </c>
      <c r="E301" s="162" t="s">
        <v>1</v>
      </c>
      <c r="F301" s="163" t="s">
        <v>3950</v>
      </c>
      <c r="H301" s="162" t="s">
        <v>1</v>
      </c>
      <c r="I301" s="164"/>
      <c r="L301" s="161"/>
      <c r="M301" s="165"/>
      <c r="T301" s="166"/>
      <c r="AT301" s="162" t="s">
        <v>1665</v>
      </c>
      <c r="AU301" s="162" t="s">
        <v>89</v>
      </c>
      <c r="AV301" s="12" t="s">
        <v>87</v>
      </c>
      <c r="AW301" s="12" t="s">
        <v>36</v>
      </c>
      <c r="AX301" s="12" t="s">
        <v>80</v>
      </c>
      <c r="AY301" s="162" t="s">
        <v>248</v>
      </c>
    </row>
    <row r="302" spans="2:65" s="13" customFormat="1">
      <c r="B302" s="167"/>
      <c r="D302" s="143" t="s">
        <v>1665</v>
      </c>
      <c r="E302" s="168" t="s">
        <v>1</v>
      </c>
      <c r="F302" s="169" t="s">
        <v>3955</v>
      </c>
      <c r="H302" s="170">
        <v>40.505000000000003</v>
      </c>
      <c r="I302" s="171"/>
      <c r="L302" s="167"/>
      <c r="M302" s="172"/>
      <c r="T302" s="173"/>
      <c r="AT302" s="168" t="s">
        <v>1665</v>
      </c>
      <c r="AU302" s="168" t="s">
        <v>89</v>
      </c>
      <c r="AV302" s="13" t="s">
        <v>89</v>
      </c>
      <c r="AW302" s="13" t="s">
        <v>36</v>
      </c>
      <c r="AX302" s="13" t="s">
        <v>87</v>
      </c>
      <c r="AY302" s="168" t="s">
        <v>248</v>
      </c>
    </row>
    <row r="303" spans="2:65" s="1" customFormat="1" ht="24.2" customHeight="1">
      <c r="B303" s="32"/>
      <c r="C303" s="130" t="s">
        <v>444</v>
      </c>
      <c r="D303" s="130" t="s">
        <v>249</v>
      </c>
      <c r="E303" s="131" t="s">
        <v>3956</v>
      </c>
      <c r="F303" s="132" t="s">
        <v>3957</v>
      </c>
      <c r="G303" s="133" t="s">
        <v>528</v>
      </c>
      <c r="H303" s="134">
        <v>81.010000000000005</v>
      </c>
      <c r="I303" s="135"/>
      <c r="J303" s="136">
        <f>ROUND(I303*H303,2)</f>
        <v>0</v>
      </c>
      <c r="K303" s="132" t="s">
        <v>1663</v>
      </c>
      <c r="L303" s="32"/>
      <c r="M303" s="137" t="s">
        <v>1</v>
      </c>
      <c r="N303" s="138" t="s">
        <v>45</v>
      </c>
      <c r="P303" s="139">
        <f>O303*H303</f>
        <v>0</v>
      </c>
      <c r="Q303" s="139">
        <v>0.22445000000000001</v>
      </c>
      <c r="R303" s="139">
        <f>Q303*H303</f>
        <v>18.182694500000004</v>
      </c>
      <c r="S303" s="139">
        <v>0</v>
      </c>
      <c r="T303" s="140">
        <f>S303*H303</f>
        <v>0</v>
      </c>
      <c r="AR303" s="141" t="s">
        <v>264</v>
      </c>
      <c r="AT303" s="141" t="s">
        <v>249</v>
      </c>
      <c r="AU303" s="141" t="s">
        <v>89</v>
      </c>
      <c r="AY303" s="17" t="s">
        <v>248</v>
      </c>
      <c r="BE303" s="142">
        <f>IF(N303="základní",J303,0)</f>
        <v>0</v>
      </c>
      <c r="BF303" s="142">
        <f>IF(N303="snížená",J303,0)</f>
        <v>0</v>
      </c>
      <c r="BG303" s="142">
        <f>IF(N303="zákl. přenesená",J303,0)</f>
        <v>0</v>
      </c>
      <c r="BH303" s="142">
        <f>IF(N303="sníž. přenesená",J303,0)</f>
        <v>0</v>
      </c>
      <c r="BI303" s="142">
        <f>IF(N303="nulová",J303,0)</f>
        <v>0</v>
      </c>
      <c r="BJ303" s="17" t="s">
        <v>87</v>
      </c>
      <c r="BK303" s="142">
        <f>ROUND(I303*H303,2)</f>
        <v>0</v>
      </c>
      <c r="BL303" s="17" t="s">
        <v>264</v>
      </c>
      <c r="BM303" s="141" t="s">
        <v>3958</v>
      </c>
    </row>
    <row r="304" spans="2:65" s="12" customFormat="1">
      <c r="B304" s="161"/>
      <c r="D304" s="143" t="s">
        <v>1665</v>
      </c>
      <c r="E304" s="162" t="s">
        <v>1</v>
      </c>
      <c r="F304" s="163" t="s">
        <v>3950</v>
      </c>
      <c r="H304" s="162" t="s">
        <v>1</v>
      </c>
      <c r="I304" s="164"/>
      <c r="L304" s="161"/>
      <c r="M304" s="165"/>
      <c r="T304" s="166"/>
      <c r="AT304" s="162" t="s">
        <v>1665</v>
      </c>
      <c r="AU304" s="162" t="s">
        <v>89</v>
      </c>
      <c r="AV304" s="12" t="s">
        <v>87</v>
      </c>
      <c r="AW304" s="12" t="s">
        <v>36</v>
      </c>
      <c r="AX304" s="12" t="s">
        <v>80</v>
      </c>
      <c r="AY304" s="162" t="s">
        <v>248</v>
      </c>
    </row>
    <row r="305" spans="2:65" s="13" customFormat="1">
      <c r="B305" s="167"/>
      <c r="D305" s="143" t="s">
        <v>1665</v>
      </c>
      <c r="E305" s="168" t="s">
        <v>1</v>
      </c>
      <c r="F305" s="169" t="s">
        <v>3959</v>
      </c>
      <c r="H305" s="170">
        <v>81.010000000000005</v>
      </c>
      <c r="I305" s="171"/>
      <c r="L305" s="167"/>
      <c r="M305" s="172"/>
      <c r="T305" s="173"/>
      <c r="AT305" s="168" t="s">
        <v>1665</v>
      </c>
      <c r="AU305" s="168" t="s">
        <v>89</v>
      </c>
      <c r="AV305" s="13" t="s">
        <v>89</v>
      </c>
      <c r="AW305" s="13" t="s">
        <v>36</v>
      </c>
      <c r="AX305" s="13" t="s">
        <v>87</v>
      </c>
      <c r="AY305" s="168" t="s">
        <v>248</v>
      </c>
    </row>
    <row r="306" spans="2:65" s="1" customFormat="1" ht="21.75" customHeight="1">
      <c r="B306" s="32"/>
      <c r="C306" s="130" t="s">
        <v>449</v>
      </c>
      <c r="D306" s="130" t="s">
        <v>249</v>
      </c>
      <c r="E306" s="131" t="s">
        <v>3960</v>
      </c>
      <c r="F306" s="132" t="s">
        <v>3961</v>
      </c>
      <c r="G306" s="133" t="s">
        <v>1662</v>
      </c>
      <c r="H306" s="134">
        <v>18.84</v>
      </c>
      <c r="I306" s="135"/>
      <c r="J306" s="136">
        <f>ROUND(I306*H306,2)</f>
        <v>0</v>
      </c>
      <c r="K306" s="132" t="s">
        <v>1663</v>
      </c>
      <c r="L306" s="32"/>
      <c r="M306" s="137" t="s">
        <v>1</v>
      </c>
      <c r="N306" s="138" t="s">
        <v>45</v>
      </c>
      <c r="P306" s="139">
        <f>O306*H306</f>
        <v>0</v>
      </c>
      <c r="Q306" s="139">
        <v>0</v>
      </c>
      <c r="R306" s="139">
        <f>Q306*H306</f>
        <v>0</v>
      </c>
      <c r="S306" s="139">
        <v>0</v>
      </c>
      <c r="T306" s="140">
        <f>S306*H306</f>
        <v>0</v>
      </c>
      <c r="AR306" s="141" t="s">
        <v>264</v>
      </c>
      <c r="AT306" s="141" t="s">
        <v>249</v>
      </c>
      <c r="AU306" s="141" t="s">
        <v>89</v>
      </c>
      <c r="AY306" s="17" t="s">
        <v>248</v>
      </c>
      <c r="BE306" s="142">
        <f>IF(N306="základní",J306,0)</f>
        <v>0</v>
      </c>
      <c r="BF306" s="142">
        <f>IF(N306="snížená",J306,0)</f>
        <v>0</v>
      </c>
      <c r="BG306" s="142">
        <f>IF(N306="zákl. přenesená",J306,0)</f>
        <v>0</v>
      </c>
      <c r="BH306" s="142">
        <f>IF(N306="sníž. přenesená",J306,0)</f>
        <v>0</v>
      </c>
      <c r="BI306" s="142">
        <f>IF(N306="nulová",J306,0)</f>
        <v>0</v>
      </c>
      <c r="BJ306" s="17" t="s">
        <v>87</v>
      </c>
      <c r="BK306" s="142">
        <f>ROUND(I306*H306,2)</f>
        <v>0</v>
      </c>
      <c r="BL306" s="17" t="s">
        <v>264</v>
      </c>
      <c r="BM306" s="141" t="s">
        <v>3962</v>
      </c>
    </row>
    <row r="307" spans="2:65" s="1" customFormat="1" ht="16.5" customHeight="1">
      <c r="B307" s="32"/>
      <c r="C307" s="130" t="s">
        <v>453</v>
      </c>
      <c r="D307" s="130" t="s">
        <v>249</v>
      </c>
      <c r="E307" s="131" t="s">
        <v>3963</v>
      </c>
      <c r="F307" s="132" t="s">
        <v>3964</v>
      </c>
      <c r="G307" s="133" t="s">
        <v>1662</v>
      </c>
      <c r="H307" s="134">
        <v>18.84</v>
      </c>
      <c r="I307" s="135"/>
      <c r="J307" s="136">
        <f>ROUND(I307*H307,2)</f>
        <v>0</v>
      </c>
      <c r="K307" s="132" t="s">
        <v>1663</v>
      </c>
      <c r="L307" s="32"/>
      <c r="M307" s="137" t="s">
        <v>1</v>
      </c>
      <c r="N307" s="138" t="s">
        <v>45</v>
      </c>
      <c r="P307" s="139">
        <f>O307*H307</f>
        <v>0</v>
      </c>
      <c r="Q307" s="139">
        <v>0</v>
      </c>
      <c r="R307" s="139">
        <f>Q307*H307</f>
        <v>0</v>
      </c>
      <c r="S307" s="139">
        <v>0</v>
      </c>
      <c r="T307" s="140">
        <f>S307*H307</f>
        <v>0</v>
      </c>
      <c r="AR307" s="141" t="s">
        <v>264</v>
      </c>
      <c r="AT307" s="141" t="s">
        <v>249</v>
      </c>
      <c r="AU307" s="141" t="s">
        <v>89</v>
      </c>
      <c r="AY307" s="17" t="s">
        <v>248</v>
      </c>
      <c r="BE307" s="142">
        <f>IF(N307="základní",J307,0)</f>
        <v>0</v>
      </c>
      <c r="BF307" s="142">
        <f>IF(N307="snížená",J307,0)</f>
        <v>0</v>
      </c>
      <c r="BG307" s="142">
        <f>IF(N307="zákl. přenesená",J307,0)</f>
        <v>0</v>
      </c>
      <c r="BH307" s="142">
        <f>IF(N307="sníž. přenesená",J307,0)</f>
        <v>0</v>
      </c>
      <c r="BI307" s="142">
        <f>IF(N307="nulová",J307,0)</f>
        <v>0</v>
      </c>
      <c r="BJ307" s="17" t="s">
        <v>87</v>
      </c>
      <c r="BK307" s="142">
        <f>ROUND(I307*H307,2)</f>
        <v>0</v>
      </c>
      <c r="BL307" s="17" t="s">
        <v>264</v>
      </c>
      <c r="BM307" s="141" t="s">
        <v>3965</v>
      </c>
    </row>
    <row r="308" spans="2:65" s="12" customFormat="1">
      <c r="B308" s="161"/>
      <c r="D308" s="143" t="s">
        <v>1665</v>
      </c>
      <c r="E308" s="162" t="s">
        <v>1</v>
      </c>
      <c r="F308" s="163" t="s">
        <v>3966</v>
      </c>
      <c r="H308" s="162" t="s">
        <v>1</v>
      </c>
      <c r="I308" s="164"/>
      <c r="L308" s="161"/>
      <c r="M308" s="165"/>
      <c r="T308" s="166"/>
      <c r="AT308" s="162" t="s">
        <v>1665</v>
      </c>
      <c r="AU308" s="162" t="s">
        <v>89</v>
      </c>
      <c r="AV308" s="12" t="s">
        <v>87</v>
      </c>
      <c r="AW308" s="12" t="s">
        <v>36</v>
      </c>
      <c r="AX308" s="12" t="s">
        <v>80</v>
      </c>
      <c r="AY308" s="162" t="s">
        <v>248</v>
      </c>
    </row>
    <row r="309" spans="2:65" s="13" customFormat="1">
      <c r="B309" s="167"/>
      <c r="D309" s="143" t="s">
        <v>1665</v>
      </c>
      <c r="E309" s="168" t="s">
        <v>1</v>
      </c>
      <c r="F309" s="169" t="s">
        <v>3967</v>
      </c>
      <c r="H309" s="170">
        <v>18.84</v>
      </c>
      <c r="I309" s="171"/>
      <c r="L309" s="167"/>
      <c r="M309" s="172"/>
      <c r="T309" s="173"/>
      <c r="AT309" s="168" t="s">
        <v>1665</v>
      </c>
      <c r="AU309" s="168" t="s">
        <v>89</v>
      </c>
      <c r="AV309" s="13" t="s">
        <v>89</v>
      </c>
      <c r="AW309" s="13" t="s">
        <v>36</v>
      </c>
      <c r="AX309" s="13" t="s">
        <v>87</v>
      </c>
      <c r="AY309" s="168" t="s">
        <v>248</v>
      </c>
    </row>
    <row r="310" spans="2:65" s="10" customFormat="1" ht="22.9" customHeight="1">
      <c r="B310" s="120"/>
      <c r="D310" s="121" t="s">
        <v>79</v>
      </c>
      <c r="E310" s="155" t="s">
        <v>288</v>
      </c>
      <c r="F310" s="155" t="s">
        <v>1814</v>
      </c>
      <c r="I310" s="123"/>
      <c r="J310" s="156">
        <f>BK310</f>
        <v>0</v>
      </c>
      <c r="L310" s="120"/>
      <c r="M310" s="125"/>
      <c r="P310" s="126">
        <f>SUM(P311:P344)</f>
        <v>0</v>
      </c>
      <c r="R310" s="126">
        <f>SUM(R311:R344)</f>
        <v>2.57671713</v>
      </c>
      <c r="T310" s="127">
        <f>SUM(T311:T344)</f>
        <v>0.126</v>
      </c>
      <c r="AR310" s="121" t="s">
        <v>87</v>
      </c>
      <c r="AT310" s="128" t="s">
        <v>79</v>
      </c>
      <c r="AU310" s="128" t="s">
        <v>87</v>
      </c>
      <c r="AY310" s="121" t="s">
        <v>248</v>
      </c>
      <c r="BK310" s="129">
        <f>SUM(BK311:BK344)</f>
        <v>0</v>
      </c>
    </row>
    <row r="311" spans="2:65" s="1" customFormat="1" ht="24.2" customHeight="1">
      <c r="B311" s="32"/>
      <c r="C311" s="130" t="s">
        <v>457</v>
      </c>
      <c r="D311" s="130" t="s">
        <v>249</v>
      </c>
      <c r="E311" s="131" t="s">
        <v>1824</v>
      </c>
      <c r="F311" s="132" t="s">
        <v>1825</v>
      </c>
      <c r="G311" s="133" t="s">
        <v>1662</v>
      </c>
      <c r="H311" s="134">
        <v>1512.5129999999999</v>
      </c>
      <c r="I311" s="135"/>
      <c r="J311" s="136">
        <f>ROUND(I311*H311,2)</f>
        <v>0</v>
      </c>
      <c r="K311" s="132" t="s">
        <v>1663</v>
      </c>
      <c r="L311" s="32"/>
      <c r="M311" s="137" t="s">
        <v>1</v>
      </c>
      <c r="N311" s="138" t="s">
        <v>45</v>
      </c>
      <c r="P311" s="139">
        <f>O311*H311</f>
        <v>0</v>
      </c>
      <c r="Q311" s="139">
        <v>1.0000000000000001E-5</v>
      </c>
      <c r="R311" s="139">
        <f>Q311*H311</f>
        <v>1.5125130000000001E-2</v>
      </c>
      <c r="S311" s="139">
        <v>0</v>
      </c>
      <c r="T311" s="140">
        <f>S311*H311</f>
        <v>0</v>
      </c>
      <c r="AR311" s="141" t="s">
        <v>264</v>
      </c>
      <c r="AT311" s="141" t="s">
        <v>249</v>
      </c>
      <c r="AU311" s="141" t="s">
        <v>89</v>
      </c>
      <c r="AY311" s="17" t="s">
        <v>248</v>
      </c>
      <c r="BE311" s="142">
        <f>IF(N311="základní",J311,0)</f>
        <v>0</v>
      </c>
      <c r="BF311" s="142">
        <f>IF(N311="snížená",J311,0)</f>
        <v>0</v>
      </c>
      <c r="BG311" s="142">
        <f>IF(N311="zákl. přenesená",J311,0)</f>
        <v>0</v>
      </c>
      <c r="BH311" s="142">
        <f>IF(N311="sníž. přenesená",J311,0)</f>
        <v>0</v>
      </c>
      <c r="BI311" s="142">
        <f>IF(N311="nulová",J311,0)</f>
        <v>0</v>
      </c>
      <c r="BJ311" s="17" t="s">
        <v>87</v>
      </c>
      <c r="BK311" s="142">
        <f>ROUND(I311*H311,2)</f>
        <v>0</v>
      </c>
      <c r="BL311" s="17" t="s">
        <v>264</v>
      </c>
      <c r="BM311" s="141" t="s">
        <v>3968</v>
      </c>
    </row>
    <row r="312" spans="2:65" s="13" customFormat="1">
      <c r="B312" s="167"/>
      <c r="D312" s="143" t="s">
        <v>1665</v>
      </c>
      <c r="E312" s="168" t="s">
        <v>1</v>
      </c>
      <c r="F312" s="169" t="s">
        <v>3969</v>
      </c>
      <c r="H312" s="170">
        <v>633.41999999999996</v>
      </c>
      <c r="I312" s="171"/>
      <c r="L312" s="167"/>
      <c r="M312" s="172"/>
      <c r="T312" s="173"/>
      <c r="AT312" s="168" t="s">
        <v>1665</v>
      </c>
      <c r="AU312" s="168" t="s">
        <v>89</v>
      </c>
      <c r="AV312" s="13" t="s">
        <v>89</v>
      </c>
      <c r="AW312" s="13" t="s">
        <v>36</v>
      </c>
      <c r="AX312" s="13" t="s">
        <v>80</v>
      </c>
      <c r="AY312" s="168" t="s">
        <v>248</v>
      </c>
    </row>
    <row r="313" spans="2:65" s="13" customFormat="1">
      <c r="B313" s="167"/>
      <c r="D313" s="143" t="s">
        <v>1665</v>
      </c>
      <c r="E313" s="168" t="s">
        <v>1</v>
      </c>
      <c r="F313" s="169" t="s">
        <v>3970</v>
      </c>
      <c r="H313" s="170">
        <v>659.32</v>
      </c>
      <c r="I313" s="171"/>
      <c r="L313" s="167"/>
      <c r="M313" s="172"/>
      <c r="T313" s="173"/>
      <c r="AT313" s="168" t="s">
        <v>1665</v>
      </c>
      <c r="AU313" s="168" t="s">
        <v>89</v>
      </c>
      <c r="AV313" s="13" t="s">
        <v>89</v>
      </c>
      <c r="AW313" s="13" t="s">
        <v>36</v>
      </c>
      <c r="AX313" s="13" t="s">
        <v>80</v>
      </c>
      <c r="AY313" s="168" t="s">
        <v>248</v>
      </c>
    </row>
    <row r="314" spans="2:65" s="13" customFormat="1">
      <c r="B314" s="167"/>
      <c r="D314" s="143" t="s">
        <v>1665</v>
      </c>
      <c r="E314" s="168" t="s">
        <v>1</v>
      </c>
      <c r="F314" s="169" t="s">
        <v>3971</v>
      </c>
      <c r="H314" s="170">
        <v>219.773</v>
      </c>
      <c r="I314" s="171"/>
      <c r="L314" s="167"/>
      <c r="M314" s="172"/>
      <c r="T314" s="173"/>
      <c r="AT314" s="168" t="s">
        <v>1665</v>
      </c>
      <c r="AU314" s="168" t="s">
        <v>89</v>
      </c>
      <c r="AV314" s="13" t="s">
        <v>89</v>
      </c>
      <c r="AW314" s="13" t="s">
        <v>36</v>
      </c>
      <c r="AX314" s="13" t="s">
        <v>80</v>
      </c>
      <c r="AY314" s="168" t="s">
        <v>248</v>
      </c>
    </row>
    <row r="315" spans="2:65" s="14" customFormat="1">
      <c r="B315" s="174"/>
      <c r="D315" s="143" t="s">
        <v>1665</v>
      </c>
      <c r="E315" s="175" t="s">
        <v>1</v>
      </c>
      <c r="F315" s="176" t="s">
        <v>1668</v>
      </c>
      <c r="H315" s="177">
        <v>1512.5129999999999</v>
      </c>
      <c r="I315" s="178"/>
      <c r="L315" s="174"/>
      <c r="M315" s="179"/>
      <c r="T315" s="180"/>
      <c r="AT315" s="175" t="s">
        <v>1665</v>
      </c>
      <c r="AU315" s="175" t="s">
        <v>89</v>
      </c>
      <c r="AV315" s="14" t="s">
        <v>264</v>
      </c>
      <c r="AW315" s="14" t="s">
        <v>36</v>
      </c>
      <c r="AX315" s="14" t="s">
        <v>87</v>
      </c>
      <c r="AY315" s="175" t="s">
        <v>248</v>
      </c>
    </row>
    <row r="316" spans="2:65" s="1" customFormat="1" ht="24.2" customHeight="1">
      <c r="B316" s="32"/>
      <c r="C316" s="130" t="s">
        <v>461</v>
      </c>
      <c r="D316" s="130" t="s">
        <v>249</v>
      </c>
      <c r="E316" s="131" t="s">
        <v>1834</v>
      </c>
      <c r="F316" s="132" t="s">
        <v>1835</v>
      </c>
      <c r="G316" s="133" t="s">
        <v>1662</v>
      </c>
      <c r="H316" s="134">
        <v>353.44600000000003</v>
      </c>
      <c r="I316" s="135"/>
      <c r="J316" s="136">
        <f>ROUND(I316*H316,2)</f>
        <v>0</v>
      </c>
      <c r="K316" s="132" t="s">
        <v>1663</v>
      </c>
      <c r="L316" s="32"/>
      <c r="M316" s="137" t="s">
        <v>1</v>
      </c>
      <c r="N316" s="138" t="s">
        <v>45</v>
      </c>
      <c r="P316" s="139">
        <f>O316*H316</f>
        <v>0</v>
      </c>
      <c r="Q316" s="139">
        <v>0</v>
      </c>
      <c r="R316" s="139">
        <f>Q316*H316</f>
        <v>0</v>
      </c>
      <c r="S316" s="139">
        <v>0</v>
      </c>
      <c r="T316" s="140">
        <f>S316*H316</f>
        <v>0</v>
      </c>
      <c r="AR316" s="141" t="s">
        <v>264</v>
      </c>
      <c r="AT316" s="141" t="s">
        <v>249</v>
      </c>
      <c r="AU316" s="141" t="s">
        <v>89</v>
      </c>
      <c r="AY316" s="17" t="s">
        <v>248</v>
      </c>
      <c r="BE316" s="142">
        <f>IF(N316="základní",J316,0)</f>
        <v>0</v>
      </c>
      <c r="BF316" s="142">
        <f>IF(N316="snížená",J316,0)</f>
        <v>0</v>
      </c>
      <c r="BG316" s="142">
        <f>IF(N316="zákl. přenesená",J316,0)</f>
        <v>0</v>
      </c>
      <c r="BH316" s="142">
        <f>IF(N316="sníž. přenesená",J316,0)</f>
        <v>0</v>
      </c>
      <c r="BI316" s="142">
        <f>IF(N316="nulová",J316,0)</f>
        <v>0</v>
      </c>
      <c r="BJ316" s="17" t="s">
        <v>87</v>
      </c>
      <c r="BK316" s="142">
        <f>ROUND(I316*H316,2)</f>
        <v>0</v>
      </c>
      <c r="BL316" s="17" t="s">
        <v>264</v>
      </c>
      <c r="BM316" s="141" t="s">
        <v>3972</v>
      </c>
    </row>
    <row r="317" spans="2:65" s="12" customFormat="1">
      <c r="B317" s="161"/>
      <c r="D317" s="143" t="s">
        <v>1665</v>
      </c>
      <c r="E317" s="162" t="s">
        <v>1</v>
      </c>
      <c r="F317" s="163" t="s">
        <v>3836</v>
      </c>
      <c r="H317" s="162" t="s">
        <v>1</v>
      </c>
      <c r="I317" s="164"/>
      <c r="L317" s="161"/>
      <c r="M317" s="165"/>
      <c r="T317" s="166"/>
      <c r="AT317" s="162" t="s">
        <v>1665</v>
      </c>
      <c r="AU317" s="162" t="s">
        <v>89</v>
      </c>
      <c r="AV317" s="12" t="s">
        <v>87</v>
      </c>
      <c r="AW317" s="12" t="s">
        <v>36</v>
      </c>
      <c r="AX317" s="12" t="s">
        <v>80</v>
      </c>
      <c r="AY317" s="162" t="s">
        <v>248</v>
      </c>
    </row>
    <row r="318" spans="2:65" s="13" customFormat="1">
      <c r="B318" s="167"/>
      <c r="D318" s="143" t="s">
        <v>1665</v>
      </c>
      <c r="E318" s="168" t="s">
        <v>1</v>
      </c>
      <c r="F318" s="169" t="s">
        <v>3973</v>
      </c>
      <c r="H318" s="170">
        <v>353.44600000000003</v>
      </c>
      <c r="I318" s="171"/>
      <c r="L318" s="167"/>
      <c r="M318" s="172"/>
      <c r="T318" s="173"/>
      <c r="AT318" s="168" t="s">
        <v>1665</v>
      </c>
      <c r="AU318" s="168" t="s">
        <v>89</v>
      </c>
      <c r="AV318" s="13" t="s">
        <v>89</v>
      </c>
      <c r="AW318" s="13" t="s">
        <v>36</v>
      </c>
      <c r="AX318" s="13" t="s">
        <v>87</v>
      </c>
      <c r="AY318" s="168" t="s">
        <v>248</v>
      </c>
    </row>
    <row r="319" spans="2:65" s="1" customFormat="1" ht="24.2" customHeight="1">
      <c r="B319" s="32"/>
      <c r="C319" s="130" t="s">
        <v>465</v>
      </c>
      <c r="D319" s="130" t="s">
        <v>249</v>
      </c>
      <c r="E319" s="131" t="s">
        <v>1837</v>
      </c>
      <c r="F319" s="132" t="s">
        <v>1838</v>
      </c>
      <c r="G319" s="133" t="s">
        <v>1839</v>
      </c>
      <c r="H319" s="134">
        <v>4</v>
      </c>
      <c r="I319" s="135"/>
      <c r="J319" s="136">
        <f>ROUND(I319*H319,2)</f>
        <v>0</v>
      </c>
      <c r="K319" s="132" t="s">
        <v>1</v>
      </c>
      <c r="L319" s="32"/>
      <c r="M319" s="137" t="s">
        <v>1</v>
      </c>
      <c r="N319" s="138" t="s">
        <v>45</v>
      </c>
      <c r="P319" s="139">
        <f>O319*H319</f>
        <v>0</v>
      </c>
      <c r="Q319" s="139">
        <v>1.3699999999999999E-3</v>
      </c>
      <c r="R319" s="139">
        <f>Q319*H319</f>
        <v>5.4799999999999996E-3</v>
      </c>
      <c r="S319" s="139">
        <v>0</v>
      </c>
      <c r="T319" s="140">
        <f>S319*H319</f>
        <v>0</v>
      </c>
      <c r="AR319" s="141" t="s">
        <v>264</v>
      </c>
      <c r="AT319" s="141" t="s">
        <v>249</v>
      </c>
      <c r="AU319" s="141" t="s">
        <v>89</v>
      </c>
      <c r="AY319" s="17" t="s">
        <v>248</v>
      </c>
      <c r="BE319" s="142">
        <f>IF(N319="základní",J319,0)</f>
        <v>0</v>
      </c>
      <c r="BF319" s="142">
        <f>IF(N319="snížená",J319,0)</f>
        <v>0</v>
      </c>
      <c r="BG319" s="142">
        <f>IF(N319="zákl. přenesená",J319,0)</f>
        <v>0</v>
      </c>
      <c r="BH319" s="142">
        <f>IF(N319="sníž. přenesená",J319,0)</f>
        <v>0</v>
      </c>
      <c r="BI319" s="142">
        <f>IF(N319="nulová",J319,0)</f>
        <v>0</v>
      </c>
      <c r="BJ319" s="17" t="s">
        <v>87</v>
      </c>
      <c r="BK319" s="142">
        <f>ROUND(I319*H319,2)</f>
        <v>0</v>
      </c>
      <c r="BL319" s="17" t="s">
        <v>264</v>
      </c>
      <c r="BM319" s="141" t="s">
        <v>3974</v>
      </c>
    </row>
    <row r="320" spans="2:65" s="1" customFormat="1" ht="29.25">
      <c r="B320" s="32"/>
      <c r="D320" s="143" t="s">
        <v>255</v>
      </c>
      <c r="F320" s="144" t="s">
        <v>1841</v>
      </c>
      <c r="I320" s="145"/>
      <c r="L320" s="32"/>
      <c r="M320" s="146"/>
      <c r="T320" s="56"/>
      <c r="AT320" s="17" t="s">
        <v>255</v>
      </c>
      <c r="AU320" s="17" t="s">
        <v>89</v>
      </c>
    </row>
    <row r="321" spans="2:65" s="12" customFormat="1">
      <c r="B321" s="161"/>
      <c r="D321" s="143" t="s">
        <v>1665</v>
      </c>
      <c r="E321" s="162" t="s">
        <v>1</v>
      </c>
      <c r="F321" s="163" t="s">
        <v>3975</v>
      </c>
      <c r="H321" s="162" t="s">
        <v>1</v>
      </c>
      <c r="I321" s="164"/>
      <c r="L321" s="161"/>
      <c r="M321" s="165"/>
      <c r="T321" s="166"/>
      <c r="AT321" s="162" t="s">
        <v>1665</v>
      </c>
      <c r="AU321" s="162" t="s">
        <v>89</v>
      </c>
      <c r="AV321" s="12" t="s">
        <v>87</v>
      </c>
      <c r="AW321" s="12" t="s">
        <v>36</v>
      </c>
      <c r="AX321" s="12" t="s">
        <v>80</v>
      </c>
      <c r="AY321" s="162" t="s">
        <v>248</v>
      </c>
    </row>
    <row r="322" spans="2:65" s="13" customFormat="1">
      <c r="B322" s="167"/>
      <c r="D322" s="143" t="s">
        <v>1665</v>
      </c>
      <c r="E322" s="168" t="s">
        <v>1</v>
      </c>
      <c r="F322" s="169" t="s">
        <v>3976</v>
      </c>
      <c r="H322" s="170">
        <v>4</v>
      </c>
      <c r="I322" s="171"/>
      <c r="L322" s="167"/>
      <c r="M322" s="172"/>
      <c r="T322" s="173"/>
      <c r="AT322" s="168" t="s">
        <v>1665</v>
      </c>
      <c r="AU322" s="168" t="s">
        <v>89</v>
      </c>
      <c r="AV322" s="13" t="s">
        <v>89</v>
      </c>
      <c r="AW322" s="13" t="s">
        <v>36</v>
      </c>
      <c r="AX322" s="13" t="s">
        <v>87</v>
      </c>
      <c r="AY322" s="168" t="s">
        <v>248</v>
      </c>
    </row>
    <row r="323" spans="2:65" s="1" customFormat="1" ht="16.5" customHeight="1">
      <c r="B323" s="32"/>
      <c r="C323" s="130" t="s">
        <v>471</v>
      </c>
      <c r="D323" s="130" t="s">
        <v>249</v>
      </c>
      <c r="E323" s="131" t="s">
        <v>3099</v>
      </c>
      <c r="F323" s="132" t="s">
        <v>3977</v>
      </c>
      <c r="G323" s="133" t="s">
        <v>1839</v>
      </c>
      <c r="H323" s="134">
        <v>1</v>
      </c>
      <c r="I323" s="135"/>
      <c r="J323" s="136">
        <f>ROUND(I323*H323,2)</f>
        <v>0</v>
      </c>
      <c r="K323" s="132" t="s">
        <v>1</v>
      </c>
      <c r="L323" s="32"/>
      <c r="M323" s="137" t="s">
        <v>1</v>
      </c>
      <c r="N323" s="138" t="s">
        <v>45</v>
      </c>
      <c r="P323" s="139">
        <f>O323*H323</f>
        <v>0</v>
      </c>
      <c r="Q323" s="139">
        <v>1.3699999999999999E-3</v>
      </c>
      <c r="R323" s="139">
        <f>Q323*H323</f>
        <v>1.3699999999999999E-3</v>
      </c>
      <c r="S323" s="139">
        <v>0</v>
      </c>
      <c r="T323" s="140">
        <f>S323*H323</f>
        <v>0</v>
      </c>
      <c r="AR323" s="141" t="s">
        <v>264</v>
      </c>
      <c r="AT323" s="141" t="s">
        <v>249</v>
      </c>
      <c r="AU323" s="141" t="s">
        <v>89</v>
      </c>
      <c r="AY323" s="17" t="s">
        <v>248</v>
      </c>
      <c r="BE323" s="142">
        <f>IF(N323="základní",J323,0)</f>
        <v>0</v>
      </c>
      <c r="BF323" s="142">
        <f>IF(N323="snížená",J323,0)</f>
        <v>0</v>
      </c>
      <c r="BG323" s="142">
        <f>IF(N323="zákl. přenesená",J323,0)</f>
        <v>0</v>
      </c>
      <c r="BH323" s="142">
        <f>IF(N323="sníž. přenesená",J323,0)</f>
        <v>0</v>
      </c>
      <c r="BI323" s="142">
        <f>IF(N323="nulová",J323,0)</f>
        <v>0</v>
      </c>
      <c r="BJ323" s="17" t="s">
        <v>87</v>
      </c>
      <c r="BK323" s="142">
        <f>ROUND(I323*H323,2)</f>
        <v>0</v>
      </c>
      <c r="BL323" s="17" t="s">
        <v>264</v>
      </c>
      <c r="BM323" s="141" t="s">
        <v>3978</v>
      </c>
    </row>
    <row r="324" spans="2:65" s="1" customFormat="1" ht="19.5">
      <c r="B324" s="32"/>
      <c r="D324" s="143" t="s">
        <v>255</v>
      </c>
      <c r="F324" s="144" t="s">
        <v>3102</v>
      </c>
      <c r="I324" s="145"/>
      <c r="L324" s="32"/>
      <c r="M324" s="146"/>
      <c r="T324" s="56"/>
      <c r="AT324" s="17" t="s">
        <v>255</v>
      </c>
      <c r="AU324" s="17" t="s">
        <v>89</v>
      </c>
    </row>
    <row r="325" spans="2:65" s="12" customFormat="1">
      <c r="B325" s="161"/>
      <c r="D325" s="143" t="s">
        <v>1665</v>
      </c>
      <c r="E325" s="162" t="s">
        <v>1</v>
      </c>
      <c r="F325" s="163" t="s">
        <v>3975</v>
      </c>
      <c r="H325" s="162" t="s">
        <v>1</v>
      </c>
      <c r="I325" s="164"/>
      <c r="L325" s="161"/>
      <c r="M325" s="165"/>
      <c r="T325" s="166"/>
      <c r="AT325" s="162" t="s">
        <v>1665</v>
      </c>
      <c r="AU325" s="162" t="s">
        <v>89</v>
      </c>
      <c r="AV325" s="12" t="s">
        <v>87</v>
      </c>
      <c r="AW325" s="12" t="s">
        <v>36</v>
      </c>
      <c r="AX325" s="12" t="s">
        <v>80</v>
      </c>
      <c r="AY325" s="162" t="s">
        <v>248</v>
      </c>
    </row>
    <row r="326" spans="2:65" s="13" customFormat="1">
      <c r="B326" s="167"/>
      <c r="D326" s="143" t="s">
        <v>1665</v>
      </c>
      <c r="E326" s="168" t="s">
        <v>1</v>
      </c>
      <c r="F326" s="169" t="s">
        <v>3759</v>
      </c>
      <c r="H326" s="170">
        <v>1</v>
      </c>
      <c r="I326" s="171"/>
      <c r="L326" s="167"/>
      <c r="M326" s="172"/>
      <c r="T326" s="173"/>
      <c r="AT326" s="168" t="s">
        <v>1665</v>
      </c>
      <c r="AU326" s="168" t="s">
        <v>89</v>
      </c>
      <c r="AV326" s="13" t="s">
        <v>89</v>
      </c>
      <c r="AW326" s="13" t="s">
        <v>36</v>
      </c>
      <c r="AX326" s="13" t="s">
        <v>87</v>
      </c>
      <c r="AY326" s="168" t="s">
        <v>248</v>
      </c>
    </row>
    <row r="327" spans="2:65" s="1" customFormat="1" ht="16.5" customHeight="1">
      <c r="B327" s="32"/>
      <c r="C327" s="130" t="s">
        <v>476</v>
      </c>
      <c r="D327" s="130" t="s">
        <v>249</v>
      </c>
      <c r="E327" s="131" t="s">
        <v>3979</v>
      </c>
      <c r="F327" s="132" t="s">
        <v>3980</v>
      </c>
      <c r="G327" s="133" t="s">
        <v>447</v>
      </c>
      <c r="H327" s="134">
        <v>1</v>
      </c>
      <c r="I327" s="135"/>
      <c r="J327" s="136">
        <f>ROUND(I327*H327,2)</f>
        <v>0</v>
      </c>
      <c r="K327" s="132" t="s">
        <v>1</v>
      </c>
      <c r="L327" s="32"/>
      <c r="M327" s="137" t="s">
        <v>1</v>
      </c>
      <c r="N327" s="138" t="s">
        <v>45</v>
      </c>
      <c r="P327" s="139">
        <f>O327*H327</f>
        <v>0</v>
      </c>
      <c r="Q327" s="139">
        <v>2.5428899999999999</v>
      </c>
      <c r="R327" s="139">
        <f>Q327*H327</f>
        <v>2.5428899999999999</v>
      </c>
      <c r="S327" s="139">
        <v>0</v>
      </c>
      <c r="T327" s="140">
        <f>S327*H327</f>
        <v>0</v>
      </c>
      <c r="AR327" s="141" t="s">
        <v>264</v>
      </c>
      <c r="AT327" s="141" t="s">
        <v>249</v>
      </c>
      <c r="AU327" s="141" t="s">
        <v>89</v>
      </c>
      <c r="AY327" s="17" t="s">
        <v>248</v>
      </c>
      <c r="BE327" s="142">
        <f>IF(N327="základní",J327,0)</f>
        <v>0</v>
      </c>
      <c r="BF327" s="142">
        <f>IF(N327="snížená",J327,0)</f>
        <v>0</v>
      </c>
      <c r="BG327" s="142">
        <f>IF(N327="zákl. přenesená",J327,0)</f>
        <v>0</v>
      </c>
      <c r="BH327" s="142">
        <f>IF(N327="sníž. přenesená",J327,0)</f>
        <v>0</v>
      </c>
      <c r="BI327" s="142">
        <f>IF(N327="nulová",J327,0)</f>
        <v>0</v>
      </c>
      <c r="BJ327" s="17" t="s">
        <v>87</v>
      </c>
      <c r="BK327" s="142">
        <f>ROUND(I327*H327,2)</f>
        <v>0</v>
      </c>
      <c r="BL327" s="17" t="s">
        <v>264</v>
      </c>
      <c r="BM327" s="141" t="s">
        <v>3981</v>
      </c>
    </row>
    <row r="328" spans="2:65" s="1" customFormat="1" ht="29.25">
      <c r="B328" s="32"/>
      <c r="D328" s="143" t="s">
        <v>255</v>
      </c>
      <c r="F328" s="144" t="s">
        <v>3982</v>
      </c>
      <c r="I328" s="145"/>
      <c r="L328" s="32"/>
      <c r="M328" s="146"/>
      <c r="T328" s="56"/>
      <c r="AT328" s="17" t="s">
        <v>255</v>
      </c>
      <c r="AU328" s="17" t="s">
        <v>89</v>
      </c>
    </row>
    <row r="329" spans="2:65" s="12" customFormat="1" ht="22.5">
      <c r="B329" s="161"/>
      <c r="D329" s="143" t="s">
        <v>1665</v>
      </c>
      <c r="E329" s="162" t="s">
        <v>1</v>
      </c>
      <c r="F329" s="163" t="s">
        <v>3983</v>
      </c>
      <c r="H329" s="162" t="s">
        <v>1</v>
      </c>
      <c r="I329" s="164"/>
      <c r="L329" s="161"/>
      <c r="M329" s="165"/>
      <c r="T329" s="166"/>
      <c r="AT329" s="162" t="s">
        <v>1665</v>
      </c>
      <c r="AU329" s="162" t="s">
        <v>89</v>
      </c>
      <c r="AV329" s="12" t="s">
        <v>87</v>
      </c>
      <c r="AW329" s="12" t="s">
        <v>36</v>
      </c>
      <c r="AX329" s="12" t="s">
        <v>80</v>
      </c>
      <c r="AY329" s="162" t="s">
        <v>248</v>
      </c>
    </row>
    <row r="330" spans="2:65" s="13" customFormat="1">
      <c r="B330" s="167"/>
      <c r="D330" s="143" t="s">
        <v>1665</v>
      </c>
      <c r="E330" s="168" t="s">
        <v>1</v>
      </c>
      <c r="F330" s="169" t="s">
        <v>3984</v>
      </c>
      <c r="H330" s="170">
        <v>1</v>
      </c>
      <c r="I330" s="171"/>
      <c r="L330" s="167"/>
      <c r="M330" s="172"/>
      <c r="T330" s="173"/>
      <c r="AT330" s="168" t="s">
        <v>1665</v>
      </c>
      <c r="AU330" s="168" t="s">
        <v>89</v>
      </c>
      <c r="AV330" s="13" t="s">
        <v>89</v>
      </c>
      <c r="AW330" s="13" t="s">
        <v>36</v>
      </c>
      <c r="AX330" s="13" t="s">
        <v>87</v>
      </c>
      <c r="AY330" s="168" t="s">
        <v>248</v>
      </c>
    </row>
    <row r="331" spans="2:65" s="1" customFormat="1" ht="24.2" customHeight="1">
      <c r="B331" s="32"/>
      <c r="C331" s="130" t="s">
        <v>483</v>
      </c>
      <c r="D331" s="130" t="s">
        <v>249</v>
      </c>
      <c r="E331" s="131" t="s">
        <v>3985</v>
      </c>
      <c r="F331" s="132" t="s">
        <v>3986</v>
      </c>
      <c r="G331" s="133" t="s">
        <v>1839</v>
      </c>
      <c r="H331" s="134">
        <v>1</v>
      </c>
      <c r="I331" s="135"/>
      <c r="J331" s="136">
        <f>ROUND(I331*H331,2)</f>
        <v>0</v>
      </c>
      <c r="K331" s="132" t="s">
        <v>1</v>
      </c>
      <c r="L331" s="32"/>
      <c r="M331" s="137" t="s">
        <v>1</v>
      </c>
      <c r="N331" s="138" t="s">
        <v>45</v>
      </c>
      <c r="P331" s="139">
        <f>O331*H331</f>
        <v>0</v>
      </c>
      <c r="Q331" s="139">
        <v>9.11E-3</v>
      </c>
      <c r="R331" s="139">
        <f>Q331*H331</f>
        <v>9.11E-3</v>
      </c>
      <c r="S331" s="139">
        <v>0</v>
      </c>
      <c r="T331" s="140">
        <f>S331*H331</f>
        <v>0</v>
      </c>
      <c r="AR331" s="141" t="s">
        <v>264</v>
      </c>
      <c r="AT331" s="141" t="s">
        <v>249</v>
      </c>
      <c r="AU331" s="141" t="s">
        <v>89</v>
      </c>
      <c r="AY331" s="17" t="s">
        <v>248</v>
      </c>
      <c r="BE331" s="142">
        <f>IF(N331="základní",J331,0)</f>
        <v>0</v>
      </c>
      <c r="BF331" s="142">
        <f>IF(N331="snížená",J331,0)</f>
        <v>0</v>
      </c>
      <c r="BG331" s="142">
        <f>IF(N331="zákl. přenesená",J331,0)</f>
        <v>0</v>
      </c>
      <c r="BH331" s="142">
        <f>IF(N331="sníž. přenesená",J331,0)</f>
        <v>0</v>
      </c>
      <c r="BI331" s="142">
        <f>IF(N331="nulová",J331,0)</f>
        <v>0</v>
      </c>
      <c r="BJ331" s="17" t="s">
        <v>87</v>
      </c>
      <c r="BK331" s="142">
        <f>ROUND(I331*H331,2)</f>
        <v>0</v>
      </c>
      <c r="BL331" s="17" t="s">
        <v>264</v>
      </c>
      <c r="BM331" s="141" t="s">
        <v>3987</v>
      </c>
    </row>
    <row r="332" spans="2:65" s="1" customFormat="1" ht="29.25">
      <c r="B332" s="32"/>
      <c r="D332" s="143" t="s">
        <v>255</v>
      </c>
      <c r="F332" s="144" t="s">
        <v>3988</v>
      </c>
      <c r="I332" s="145"/>
      <c r="L332" s="32"/>
      <c r="M332" s="146"/>
      <c r="T332" s="56"/>
      <c r="AT332" s="17" t="s">
        <v>255</v>
      </c>
      <c r="AU332" s="17" t="s">
        <v>89</v>
      </c>
    </row>
    <row r="333" spans="2:65" s="12" customFormat="1">
      <c r="B333" s="161"/>
      <c r="D333" s="143" t="s">
        <v>1665</v>
      </c>
      <c r="E333" s="162" t="s">
        <v>1</v>
      </c>
      <c r="F333" s="163" t="s">
        <v>3989</v>
      </c>
      <c r="H333" s="162" t="s">
        <v>1</v>
      </c>
      <c r="I333" s="164"/>
      <c r="L333" s="161"/>
      <c r="M333" s="165"/>
      <c r="T333" s="166"/>
      <c r="AT333" s="162" t="s">
        <v>1665</v>
      </c>
      <c r="AU333" s="162" t="s">
        <v>89</v>
      </c>
      <c r="AV333" s="12" t="s">
        <v>87</v>
      </c>
      <c r="AW333" s="12" t="s">
        <v>36</v>
      </c>
      <c r="AX333" s="12" t="s">
        <v>80</v>
      </c>
      <c r="AY333" s="162" t="s">
        <v>248</v>
      </c>
    </row>
    <row r="334" spans="2:65" s="13" customFormat="1">
      <c r="B334" s="167"/>
      <c r="D334" s="143" t="s">
        <v>1665</v>
      </c>
      <c r="E334" s="168" t="s">
        <v>1</v>
      </c>
      <c r="F334" s="169" t="s">
        <v>3990</v>
      </c>
      <c r="H334" s="170">
        <v>1</v>
      </c>
      <c r="I334" s="171"/>
      <c r="L334" s="167"/>
      <c r="M334" s="172"/>
      <c r="T334" s="173"/>
      <c r="AT334" s="168" t="s">
        <v>1665</v>
      </c>
      <c r="AU334" s="168" t="s">
        <v>89</v>
      </c>
      <c r="AV334" s="13" t="s">
        <v>89</v>
      </c>
      <c r="AW334" s="13" t="s">
        <v>36</v>
      </c>
      <c r="AX334" s="13" t="s">
        <v>87</v>
      </c>
      <c r="AY334" s="168" t="s">
        <v>248</v>
      </c>
    </row>
    <row r="335" spans="2:65" s="1" customFormat="1" ht="37.9" customHeight="1">
      <c r="B335" s="32"/>
      <c r="C335" s="130" t="s">
        <v>488</v>
      </c>
      <c r="D335" s="130" t="s">
        <v>249</v>
      </c>
      <c r="E335" s="131" t="s">
        <v>1854</v>
      </c>
      <c r="F335" s="132" t="s">
        <v>1855</v>
      </c>
      <c r="G335" s="133" t="s">
        <v>447</v>
      </c>
      <c r="H335" s="134">
        <v>1</v>
      </c>
      <c r="I335" s="135"/>
      <c r="J335" s="136">
        <f>ROUND(I335*H335,2)</f>
        <v>0</v>
      </c>
      <c r="K335" s="132" t="s">
        <v>1</v>
      </c>
      <c r="L335" s="32"/>
      <c r="M335" s="137" t="s">
        <v>1</v>
      </c>
      <c r="N335" s="138" t="s">
        <v>45</v>
      </c>
      <c r="P335" s="139">
        <f>O335*H335</f>
        <v>0</v>
      </c>
      <c r="Q335" s="139">
        <v>2.4000000000000001E-4</v>
      </c>
      <c r="R335" s="139">
        <f>Q335*H335</f>
        <v>2.4000000000000001E-4</v>
      </c>
      <c r="S335" s="139">
        <v>0</v>
      </c>
      <c r="T335" s="140">
        <f>S335*H335</f>
        <v>0</v>
      </c>
      <c r="AR335" s="141" t="s">
        <v>264</v>
      </c>
      <c r="AT335" s="141" t="s">
        <v>249</v>
      </c>
      <c r="AU335" s="141" t="s">
        <v>89</v>
      </c>
      <c r="AY335" s="17" t="s">
        <v>248</v>
      </c>
      <c r="BE335" s="142">
        <f>IF(N335="základní",J335,0)</f>
        <v>0</v>
      </c>
      <c r="BF335" s="142">
        <f>IF(N335="snížená",J335,0)</f>
        <v>0</v>
      </c>
      <c r="BG335" s="142">
        <f>IF(N335="zákl. přenesená",J335,0)</f>
        <v>0</v>
      </c>
      <c r="BH335" s="142">
        <f>IF(N335="sníž. přenesená",J335,0)</f>
        <v>0</v>
      </c>
      <c r="BI335" s="142">
        <f>IF(N335="nulová",J335,0)</f>
        <v>0</v>
      </c>
      <c r="BJ335" s="17" t="s">
        <v>87</v>
      </c>
      <c r="BK335" s="142">
        <f>ROUND(I335*H335,2)</f>
        <v>0</v>
      </c>
      <c r="BL335" s="17" t="s">
        <v>264</v>
      </c>
      <c r="BM335" s="141" t="s">
        <v>3991</v>
      </c>
    </row>
    <row r="336" spans="2:65" s="1" customFormat="1" ht="29.25">
      <c r="B336" s="32"/>
      <c r="D336" s="143" t="s">
        <v>255</v>
      </c>
      <c r="F336" s="144" t="s">
        <v>1857</v>
      </c>
      <c r="I336" s="145"/>
      <c r="L336" s="32"/>
      <c r="M336" s="146"/>
      <c r="T336" s="56"/>
      <c r="AT336" s="17" t="s">
        <v>255</v>
      </c>
      <c r="AU336" s="17" t="s">
        <v>89</v>
      </c>
    </row>
    <row r="337" spans="2:65" s="13" customFormat="1">
      <c r="B337" s="167"/>
      <c r="D337" s="143" t="s">
        <v>1665</v>
      </c>
      <c r="E337" s="168" t="s">
        <v>1</v>
      </c>
      <c r="F337" s="169" t="s">
        <v>1858</v>
      </c>
      <c r="H337" s="170">
        <v>1</v>
      </c>
      <c r="I337" s="171"/>
      <c r="L337" s="167"/>
      <c r="M337" s="172"/>
      <c r="T337" s="173"/>
      <c r="AT337" s="168" t="s">
        <v>1665</v>
      </c>
      <c r="AU337" s="168" t="s">
        <v>89</v>
      </c>
      <c r="AV337" s="13" t="s">
        <v>89</v>
      </c>
      <c r="AW337" s="13" t="s">
        <v>36</v>
      </c>
      <c r="AX337" s="13" t="s">
        <v>87</v>
      </c>
      <c r="AY337" s="168" t="s">
        <v>248</v>
      </c>
    </row>
    <row r="338" spans="2:65" s="1" customFormat="1" ht="24.2" customHeight="1">
      <c r="B338" s="32"/>
      <c r="C338" s="130" t="s">
        <v>493</v>
      </c>
      <c r="D338" s="130" t="s">
        <v>249</v>
      </c>
      <c r="E338" s="131" t="s">
        <v>3672</v>
      </c>
      <c r="F338" s="132" t="s">
        <v>3673</v>
      </c>
      <c r="G338" s="133" t="s">
        <v>528</v>
      </c>
      <c r="H338" s="134">
        <v>0.3</v>
      </c>
      <c r="I338" s="135"/>
      <c r="J338" s="136">
        <f>ROUND(I338*H338,2)</f>
        <v>0</v>
      </c>
      <c r="K338" s="132" t="s">
        <v>1663</v>
      </c>
      <c r="L338" s="32"/>
      <c r="M338" s="137" t="s">
        <v>1</v>
      </c>
      <c r="N338" s="138" t="s">
        <v>45</v>
      </c>
      <c r="P338" s="139">
        <f>O338*H338</f>
        <v>0</v>
      </c>
      <c r="Q338" s="139">
        <v>3.8800000000000002E-3</v>
      </c>
      <c r="R338" s="139">
        <f>Q338*H338</f>
        <v>1.1640000000000001E-3</v>
      </c>
      <c r="S338" s="139">
        <v>0.21</v>
      </c>
      <c r="T338" s="140">
        <f>S338*H338</f>
        <v>6.3E-2</v>
      </c>
      <c r="AR338" s="141" t="s">
        <v>264</v>
      </c>
      <c r="AT338" s="141" t="s">
        <v>249</v>
      </c>
      <c r="AU338" s="141" t="s">
        <v>89</v>
      </c>
      <c r="AY338" s="17" t="s">
        <v>248</v>
      </c>
      <c r="BE338" s="142">
        <f>IF(N338="základní",J338,0)</f>
        <v>0</v>
      </c>
      <c r="BF338" s="142">
        <f>IF(N338="snížená",J338,0)</f>
        <v>0</v>
      </c>
      <c r="BG338" s="142">
        <f>IF(N338="zákl. přenesená",J338,0)</f>
        <v>0</v>
      </c>
      <c r="BH338" s="142">
        <f>IF(N338="sníž. přenesená",J338,0)</f>
        <v>0</v>
      </c>
      <c r="BI338" s="142">
        <f>IF(N338="nulová",J338,0)</f>
        <v>0</v>
      </c>
      <c r="BJ338" s="17" t="s">
        <v>87</v>
      </c>
      <c r="BK338" s="142">
        <f>ROUND(I338*H338,2)</f>
        <v>0</v>
      </c>
      <c r="BL338" s="17" t="s">
        <v>264</v>
      </c>
      <c r="BM338" s="141" t="s">
        <v>3992</v>
      </c>
    </row>
    <row r="339" spans="2:65" s="12" customFormat="1">
      <c r="B339" s="161"/>
      <c r="D339" s="143" t="s">
        <v>1665</v>
      </c>
      <c r="E339" s="162" t="s">
        <v>1</v>
      </c>
      <c r="F339" s="163" t="s">
        <v>3103</v>
      </c>
      <c r="H339" s="162" t="s">
        <v>1</v>
      </c>
      <c r="I339" s="164"/>
      <c r="L339" s="161"/>
      <c r="M339" s="165"/>
      <c r="T339" s="166"/>
      <c r="AT339" s="162" t="s">
        <v>1665</v>
      </c>
      <c r="AU339" s="162" t="s">
        <v>89</v>
      </c>
      <c r="AV339" s="12" t="s">
        <v>87</v>
      </c>
      <c r="AW339" s="12" t="s">
        <v>36</v>
      </c>
      <c r="AX339" s="12" t="s">
        <v>80</v>
      </c>
      <c r="AY339" s="162" t="s">
        <v>248</v>
      </c>
    </row>
    <row r="340" spans="2:65" s="13" customFormat="1">
      <c r="B340" s="167"/>
      <c r="D340" s="143" t="s">
        <v>1665</v>
      </c>
      <c r="E340" s="168" t="s">
        <v>1</v>
      </c>
      <c r="F340" s="169" t="s">
        <v>3993</v>
      </c>
      <c r="H340" s="170">
        <v>0.3</v>
      </c>
      <c r="I340" s="171"/>
      <c r="L340" s="167"/>
      <c r="M340" s="172"/>
      <c r="T340" s="173"/>
      <c r="AT340" s="168" t="s">
        <v>1665</v>
      </c>
      <c r="AU340" s="168" t="s">
        <v>89</v>
      </c>
      <c r="AV340" s="13" t="s">
        <v>89</v>
      </c>
      <c r="AW340" s="13" t="s">
        <v>36</v>
      </c>
      <c r="AX340" s="13" t="s">
        <v>87</v>
      </c>
      <c r="AY340" s="168" t="s">
        <v>248</v>
      </c>
    </row>
    <row r="341" spans="2:65" s="1" customFormat="1" ht="24.2" customHeight="1">
      <c r="B341" s="32"/>
      <c r="C341" s="130" t="s">
        <v>498</v>
      </c>
      <c r="D341" s="130" t="s">
        <v>249</v>
      </c>
      <c r="E341" s="131" t="s">
        <v>3994</v>
      </c>
      <c r="F341" s="132" t="s">
        <v>3995</v>
      </c>
      <c r="G341" s="133" t="s">
        <v>528</v>
      </c>
      <c r="H341" s="134">
        <v>0.3</v>
      </c>
      <c r="I341" s="135"/>
      <c r="J341" s="136">
        <f>ROUND(I341*H341,2)</f>
        <v>0</v>
      </c>
      <c r="K341" s="132" t="s">
        <v>1663</v>
      </c>
      <c r="L341" s="32"/>
      <c r="M341" s="137" t="s">
        <v>1</v>
      </c>
      <c r="N341" s="138" t="s">
        <v>45</v>
      </c>
      <c r="P341" s="139">
        <f>O341*H341</f>
        <v>0</v>
      </c>
      <c r="Q341" s="139">
        <v>4.4600000000000004E-3</v>
      </c>
      <c r="R341" s="139">
        <f>Q341*H341</f>
        <v>1.338E-3</v>
      </c>
      <c r="S341" s="139">
        <v>0.21</v>
      </c>
      <c r="T341" s="140">
        <f>S341*H341</f>
        <v>6.3E-2</v>
      </c>
      <c r="AR341" s="141" t="s">
        <v>264</v>
      </c>
      <c r="AT341" s="141" t="s">
        <v>249</v>
      </c>
      <c r="AU341" s="141" t="s">
        <v>89</v>
      </c>
      <c r="AY341" s="17" t="s">
        <v>248</v>
      </c>
      <c r="BE341" s="142">
        <f>IF(N341="základní",J341,0)</f>
        <v>0</v>
      </c>
      <c r="BF341" s="142">
        <f>IF(N341="snížená",J341,0)</f>
        <v>0</v>
      </c>
      <c r="BG341" s="142">
        <f>IF(N341="zákl. přenesená",J341,0)</f>
        <v>0</v>
      </c>
      <c r="BH341" s="142">
        <f>IF(N341="sníž. přenesená",J341,0)</f>
        <v>0</v>
      </c>
      <c r="BI341" s="142">
        <f>IF(N341="nulová",J341,0)</f>
        <v>0</v>
      </c>
      <c r="BJ341" s="17" t="s">
        <v>87</v>
      </c>
      <c r="BK341" s="142">
        <f>ROUND(I341*H341,2)</f>
        <v>0</v>
      </c>
      <c r="BL341" s="17" t="s">
        <v>264</v>
      </c>
      <c r="BM341" s="141" t="s">
        <v>3996</v>
      </c>
    </row>
    <row r="342" spans="2:65" s="12" customFormat="1">
      <c r="B342" s="161"/>
      <c r="D342" s="143" t="s">
        <v>1665</v>
      </c>
      <c r="E342" s="162" t="s">
        <v>1</v>
      </c>
      <c r="F342" s="163" t="s">
        <v>3103</v>
      </c>
      <c r="H342" s="162" t="s">
        <v>1</v>
      </c>
      <c r="I342" s="164"/>
      <c r="L342" s="161"/>
      <c r="M342" s="165"/>
      <c r="T342" s="166"/>
      <c r="AT342" s="162" t="s">
        <v>1665</v>
      </c>
      <c r="AU342" s="162" t="s">
        <v>89</v>
      </c>
      <c r="AV342" s="12" t="s">
        <v>87</v>
      </c>
      <c r="AW342" s="12" t="s">
        <v>36</v>
      </c>
      <c r="AX342" s="12" t="s">
        <v>80</v>
      </c>
      <c r="AY342" s="162" t="s">
        <v>248</v>
      </c>
    </row>
    <row r="343" spans="2:65" s="13" customFormat="1">
      <c r="B343" s="167"/>
      <c r="D343" s="143" t="s">
        <v>1665</v>
      </c>
      <c r="E343" s="168" t="s">
        <v>1</v>
      </c>
      <c r="F343" s="169" t="s">
        <v>3997</v>
      </c>
      <c r="H343" s="170">
        <v>0.3</v>
      </c>
      <c r="I343" s="171"/>
      <c r="L343" s="167"/>
      <c r="M343" s="172"/>
      <c r="T343" s="173"/>
      <c r="AT343" s="168" t="s">
        <v>1665</v>
      </c>
      <c r="AU343" s="168" t="s">
        <v>89</v>
      </c>
      <c r="AV343" s="13" t="s">
        <v>89</v>
      </c>
      <c r="AW343" s="13" t="s">
        <v>36</v>
      </c>
      <c r="AX343" s="13" t="s">
        <v>80</v>
      </c>
      <c r="AY343" s="168" t="s">
        <v>248</v>
      </c>
    </row>
    <row r="344" spans="2:65" s="14" customFormat="1">
      <c r="B344" s="174"/>
      <c r="D344" s="143" t="s">
        <v>1665</v>
      </c>
      <c r="E344" s="175" t="s">
        <v>1</v>
      </c>
      <c r="F344" s="176" t="s">
        <v>1668</v>
      </c>
      <c r="H344" s="177">
        <v>0.3</v>
      </c>
      <c r="I344" s="178"/>
      <c r="L344" s="174"/>
      <c r="M344" s="179"/>
      <c r="T344" s="180"/>
      <c r="AT344" s="175" t="s">
        <v>1665</v>
      </c>
      <c r="AU344" s="175" t="s">
        <v>89</v>
      </c>
      <c r="AV344" s="14" t="s">
        <v>264</v>
      </c>
      <c r="AW344" s="14" t="s">
        <v>36</v>
      </c>
      <c r="AX344" s="14" t="s">
        <v>87</v>
      </c>
      <c r="AY344" s="175" t="s">
        <v>248</v>
      </c>
    </row>
    <row r="345" spans="2:65" s="10" customFormat="1" ht="22.9" customHeight="1">
      <c r="B345" s="120"/>
      <c r="D345" s="121" t="s">
        <v>79</v>
      </c>
      <c r="E345" s="155" t="s">
        <v>688</v>
      </c>
      <c r="F345" s="155" t="s">
        <v>1870</v>
      </c>
      <c r="I345" s="123"/>
      <c r="J345" s="156">
        <f>BK345</f>
        <v>0</v>
      </c>
      <c r="L345" s="120"/>
      <c r="M345" s="125"/>
      <c r="P345" s="126">
        <f>SUM(P346:P374)</f>
        <v>0</v>
      </c>
      <c r="R345" s="126">
        <f>SUM(R346:R374)</f>
        <v>9.7330869999999986E-2</v>
      </c>
      <c r="T345" s="127">
        <f>SUM(T346:T374)</f>
        <v>0</v>
      </c>
      <c r="AR345" s="121" t="s">
        <v>87</v>
      </c>
      <c r="AT345" s="128" t="s">
        <v>79</v>
      </c>
      <c r="AU345" s="128" t="s">
        <v>87</v>
      </c>
      <c r="AY345" s="121" t="s">
        <v>248</v>
      </c>
      <c r="BK345" s="129">
        <f>SUM(BK346:BK374)</f>
        <v>0</v>
      </c>
    </row>
    <row r="346" spans="2:65" s="1" customFormat="1" ht="33" customHeight="1">
      <c r="B346" s="32"/>
      <c r="C346" s="130" t="s">
        <v>503</v>
      </c>
      <c r="D346" s="130" t="s">
        <v>249</v>
      </c>
      <c r="E346" s="131" t="s">
        <v>3998</v>
      </c>
      <c r="F346" s="132" t="s">
        <v>3999</v>
      </c>
      <c r="G346" s="133" t="s">
        <v>1662</v>
      </c>
      <c r="H346" s="134">
        <v>804.01199999999994</v>
      </c>
      <c r="I346" s="135"/>
      <c r="J346" s="136">
        <f>ROUND(I346*H346,2)</f>
        <v>0</v>
      </c>
      <c r="K346" s="132" t="s">
        <v>4000</v>
      </c>
      <c r="L346" s="32"/>
      <c r="M346" s="137" t="s">
        <v>1</v>
      </c>
      <c r="N346" s="138" t="s">
        <v>45</v>
      </c>
      <c r="P346" s="139">
        <f>O346*H346</f>
        <v>0</v>
      </c>
      <c r="Q346" s="139">
        <v>0</v>
      </c>
      <c r="R346" s="139">
        <f>Q346*H346</f>
        <v>0</v>
      </c>
      <c r="S346" s="139">
        <v>0</v>
      </c>
      <c r="T346" s="140">
        <f>S346*H346</f>
        <v>0</v>
      </c>
      <c r="AR346" s="141" t="s">
        <v>264</v>
      </c>
      <c r="AT346" s="141" t="s">
        <v>249</v>
      </c>
      <c r="AU346" s="141" t="s">
        <v>89</v>
      </c>
      <c r="AY346" s="17" t="s">
        <v>248</v>
      </c>
      <c r="BE346" s="142">
        <f>IF(N346="základní",J346,0)</f>
        <v>0</v>
      </c>
      <c r="BF346" s="142">
        <f>IF(N346="snížená",J346,0)</f>
        <v>0</v>
      </c>
      <c r="BG346" s="142">
        <f>IF(N346="zákl. přenesená",J346,0)</f>
        <v>0</v>
      </c>
      <c r="BH346" s="142">
        <f>IF(N346="sníž. přenesená",J346,0)</f>
        <v>0</v>
      </c>
      <c r="BI346" s="142">
        <f>IF(N346="nulová",J346,0)</f>
        <v>0</v>
      </c>
      <c r="BJ346" s="17" t="s">
        <v>87</v>
      </c>
      <c r="BK346" s="142">
        <f>ROUND(I346*H346,2)</f>
        <v>0</v>
      </c>
      <c r="BL346" s="17" t="s">
        <v>264</v>
      </c>
      <c r="BM346" s="141" t="s">
        <v>4001</v>
      </c>
    </row>
    <row r="347" spans="2:65" s="12" customFormat="1">
      <c r="B347" s="161"/>
      <c r="D347" s="143" t="s">
        <v>1665</v>
      </c>
      <c r="E347" s="162" t="s">
        <v>1</v>
      </c>
      <c r="F347" s="163" t="s">
        <v>4002</v>
      </c>
      <c r="H347" s="162" t="s">
        <v>1</v>
      </c>
      <c r="I347" s="164"/>
      <c r="L347" s="161"/>
      <c r="M347" s="165"/>
      <c r="T347" s="166"/>
      <c r="AT347" s="162" t="s">
        <v>1665</v>
      </c>
      <c r="AU347" s="162" t="s">
        <v>89</v>
      </c>
      <c r="AV347" s="12" t="s">
        <v>87</v>
      </c>
      <c r="AW347" s="12" t="s">
        <v>36</v>
      </c>
      <c r="AX347" s="12" t="s">
        <v>80</v>
      </c>
      <c r="AY347" s="162" t="s">
        <v>248</v>
      </c>
    </row>
    <row r="348" spans="2:65" s="12" customFormat="1">
      <c r="B348" s="161"/>
      <c r="D348" s="143" t="s">
        <v>1665</v>
      </c>
      <c r="E348" s="162" t="s">
        <v>1</v>
      </c>
      <c r="F348" s="163" t="s">
        <v>4003</v>
      </c>
      <c r="H348" s="162" t="s">
        <v>1</v>
      </c>
      <c r="I348" s="164"/>
      <c r="L348" s="161"/>
      <c r="M348" s="165"/>
      <c r="T348" s="166"/>
      <c r="AT348" s="162" t="s">
        <v>1665</v>
      </c>
      <c r="AU348" s="162" t="s">
        <v>89</v>
      </c>
      <c r="AV348" s="12" t="s">
        <v>87</v>
      </c>
      <c r="AW348" s="12" t="s">
        <v>36</v>
      </c>
      <c r="AX348" s="12" t="s">
        <v>80</v>
      </c>
      <c r="AY348" s="162" t="s">
        <v>248</v>
      </c>
    </row>
    <row r="349" spans="2:65" s="13" customFormat="1">
      <c r="B349" s="167"/>
      <c r="D349" s="143" t="s">
        <v>1665</v>
      </c>
      <c r="E349" s="168" t="s">
        <v>1</v>
      </c>
      <c r="F349" s="169" t="s">
        <v>4004</v>
      </c>
      <c r="H349" s="170">
        <v>252.41399999999999</v>
      </c>
      <c r="I349" s="171"/>
      <c r="L349" s="167"/>
      <c r="M349" s="172"/>
      <c r="T349" s="173"/>
      <c r="AT349" s="168" t="s">
        <v>1665</v>
      </c>
      <c r="AU349" s="168" t="s">
        <v>89</v>
      </c>
      <c r="AV349" s="13" t="s">
        <v>89</v>
      </c>
      <c r="AW349" s="13" t="s">
        <v>36</v>
      </c>
      <c r="AX349" s="13" t="s">
        <v>80</v>
      </c>
      <c r="AY349" s="168" t="s">
        <v>248</v>
      </c>
    </row>
    <row r="350" spans="2:65" s="12" customFormat="1">
      <c r="B350" s="161"/>
      <c r="D350" s="143" t="s">
        <v>1665</v>
      </c>
      <c r="E350" s="162" t="s">
        <v>1</v>
      </c>
      <c r="F350" s="163" t="s">
        <v>4005</v>
      </c>
      <c r="H350" s="162" t="s">
        <v>1</v>
      </c>
      <c r="I350" s="164"/>
      <c r="L350" s="161"/>
      <c r="M350" s="165"/>
      <c r="T350" s="166"/>
      <c r="AT350" s="162" t="s">
        <v>1665</v>
      </c>
      <c r="AU350" s="162" t="s">
        <v>89</v>
      </c>
      <c r="AV350" s="12" t="s">
        <v>87</v>
      </c>
      <c r="AW350" s="12" t="s">
        <v>36</v>
      </c>
      <c r="AX350" s="12" t="s">
        <v>80</v>
      </c>
      <c r="AY350" s="162" t="s">
        <v>248</v>
      </c>
    </row>
    <row r="351" spans="2:65" s="13" customFormat="1">
      <c r="B351" s="167"/>
      <c r="D351" s="143" t="s">
        <v>1665</v>
      </c>
      <c r="E351" s="168" t="s">
        <v>1</v>
      </c>
      <c r="F351" s="169" t="s">
        <v>4004</v>
      </c>
      <c r="H351" s="170">
        <v>252.41399999999999</v>
      </c>
      <c r="I351" s="171"/>
      <c r="L351" s="167"/>
      <c r="M351" s="172"/>
      <c r="T351" s="173"/>
      <c r="AT351" s="168" t="s">
        <v>1665</v>
      </c>
      <c r="AU351" s="168" t="s">
        <v>89</v>
      </c>
      <c r="AV351" s="13" t="s">
        <v>89</v>
      </c>
      <c r="AW351" s="13" t="s">
        <v>36</v>
      </c>
      <c r="AX351" s="13" t="s">
        <v>80</v>
      </c>
      <c r="AY351" s="168" t="s">
        <v>248</v>
      </c>
    </row>
    <row r="352" spans="2:65" s="12" customFormat="1">
      <c r="B352" s="161"/>
      <c r="D352" s="143" t="s">
        <v>1665</v>
      </c>
      <c r="E352" s="162" t="s">
        <v>1</v>
      </c>
      <c r="F352" s="163" t="s">
        <v>4006</v>
      </c>
      <c r="H352" s="162" t="s">
        <v>1</v>
      </c>
      <c r="I352" s="164"/>
      <c r="L352" s="161"/>
      <c r="M352" s="165"/>
      <c r="T352" s="166"/>
      <c r="AT352" s="162" t="s">
        <v>1665</v>
      </c>
      <c r="AU352" s="162" t="s">
        <v>89</v>
      </c>
      <c r="AV352" s="12" t="s">
        <v>87</v>
      </c>
      <c r="AW352" s="12" t="s">
        <v>36</v>
      </c>
      <c r="AX352" s="12" t="s">
        <v>80</v>
      </c>
      <c r="AY352" s="162" t="s">
        <v>248</v>
      </c>
    </row>
    <row r="353" spans="2:65" s="13" customFormat="1">
      <c r="B353" s="167"/>
      <c r="D353" s="143" t="s">
        <v>1665</v>
      </c>
      <c r="E353" s="168" t="s">
        <v>1</v>
      </c>
      <c r="F353" s="169" t="s">
        <v>4007</v>
      </c>
      <c r="H353" s="170">
        <v>149.59200000000001</v>
      </c>
      <c r="I353" s="171"/>
      <c r="L353" s="167"/>
      <c r="M353" s="172"/>
      <c r="T353" s="173"/>
      <c r="AT353" s="168" t="s">
        <v>1665</v>
      </c>
      <c r="AU353" s="168" t="s">
        <v>89</v>
      </c>
      <c r="AV353" s="13" t="s">
        <v>89</v>
      </c>
      <c r="AW353" s="13" t="s">
        <v>36</v>
      </c>
      <c r="AX353" s="13" t="s">
        <v>80</v>
      </c>
      <c r="AY353" s="168" t="s">
        <v>248</v>
      </c>
    </row>
    <row r="354" spans="2:65" s="12" customFormat="1">
      <c r="B354" s="161"/>
      <c r="D354" s="143" t="s">
        <v>1665</v>
      </c>
      <c r="E354" s="162" t="s">
        <v>1</v>
      </c>
      <c r="F354" s="163" t="s">
        <v>4008</v>
      </c>
      <c r="H354" s="162" t="s">
        <v>1</v>
      </c>
      <c r="I354" s="164"/>
      <c r="L354" s="161"/>
      <c r="M354" s="165"/>
      <c r="T354" s="166"/>
      <c r="AT354" s="162" t="s">
        <v>1665</v>
      </c>
      <c r="AU354" s="162" t="s">
        <v>89</v>
      </c>
      <c r="AV354" s="12" t="s">
        <v>87</v>
      </c>
      <c r="AW354" s="12" t="s">
        <v>36</v>
      </c>
      <c r="AX354" s="12" t="s">
        <v>80</v>
      </c>
      <c r="AY354" s="162" t="s">
        <v>248</v>
      </c>
    </row>
    <row r="355" spans="2:65" s="13" customFormat="1">
      <c r="B355" s="167"/>
      <c r="D355" s="143" t="s">
        <v>1665</v>
      </c>
      <c r="E355" s="168" t="s">
        <v>1</v>
      </c>
      <c r="F355" s="169" t="s">
        <v>4007</v>
      </c>
      <c r="H355" s="170">
        <v>149.59200000000001</v>
      </c>
      <c r="I355" s="171"/>
      <c r="L355" s="167"/>
      <c r="M355" s="172"/>
      <c r="T355" s="173"/>
      <c r="AT355" s="168" t="s">
        <v>1665</v>
      </c>
      <c r="AU355" s="168" t="s">
        <v>89</v>
      </c>
      <c r="AV355" s="13" t="s">
        <v>89</v>
      </c>
      <c r="AW355" s="13" t="s">
        <v>36</v>
      </c>
      <c r="AX355" s="13" t="s">
        <v>80</v>
      </c>
      <c r="AY355" s="168" t="s">
        <v>248</v>
      </c>
    </row>
    <row r="356" spans="2:65" s="14" customFormat="1">
      <c r="B356" s="174"/>
      <c r="D356" s="143" t="s">
        <v>1665</v>
      </c>
      <c r="E356" s="175" t="s">
        <v>1</v>
      </c>
      <c r="F356" s="176" t="s">
        <v>1668</v>
      </c>
      <c r="H356" s="177">
        <v>804.01199999999994</v>
      </c>
      <c r="I356" s="178"/>
      <c r="L356" s="174"/>
      <c r="M356" s="179"/>
      <c r="T356" s="180"/>
      <c r="AT356" s="175" t="s">
        <v>1665</v>
      </c>
      <c r="AU356" s="175" t="s">
        <v>89</v>
      </c>
      <c r="AV356" s="14" t="s">
        <v>264</v>
      </c>
      <c r="AW356" s="14" t="s">
        <v>36</v>
      </c>
      <c r="AX356" s="14" t="s">
        <v>87</v>
      </c>
      <c r="AY356" s="175" t="s">
        <v>248</v>
      </c>
    </row>
    <row r="357" spans="2:65" s="1" customFormat="1" ht="33" customHeight="1">
      <c r="B357" s="32"/>
      <c r="C357" s="130" t="s">
        <v>508</v>
      </c>
      <c r="D357" s="130" t="s">
        <v>249</v>
      </c>
      <c r="E357" s="131" t="s">
        <v>4009</v>
      </c>
      <c r="F357" s="132" t="s">
        <v>4010</v>
      </c>
      <c r="G357" s="133" t="s">
        <v>1662</v>
      </c>
      <c r="H357" s="134">
        <v>24120.36</v>
      </c>
      <c r="I357" s="135"/>
      <c r="J357" s="136">
        <f>ROUND(I357*H357,2)</f>
        <v>0</v>
      </c>
      <c r="K357" s="132" t="s">
        <v>4000</v>
      </c>
      <c r="L357" s="32"/>
      <c r="M357" s="137" t="s">
        <v>1</v>
      </c>
      <c r="N357" s="138" t="s">
        <v>45</v>
      </c>
      <c r="P357" s="139">
        <f>O357*H357</f>
        <v>0</v>
      </c>
      <c r="Q357" s="139">
        <v>0</v>
      </c>
      <c r="R357" s="139">
        <f>Q357*H357</f>
        <v>0</v>
      </c>
      <c r="S357" s="139">
        <v>0</v>
      </c>
      <c r="T357" s="140">
        <f>S357*H357</f>
        <v>0</v>
      </c>
      <c r="AR357" s="141" t="s">
        <v>264</v>
      </c>
      <c r="AT357" s="141" t="s">
        <v>249</v>
      </c>
      <c r="AU357" s="141" t="s">
        <v>89</v>
      </c>
      <c r="AY357" s="17" t="s">
        <v>248</v>
      </c>
      <c r="BE357" s="142">
        <f>IF(N357="základní",J357,0)</f>
        <v>0</v>
      </c>
      <c r="BF357" s="142">
        <f>IF(N357="snížená",J357,0)</f>
        <v>0</v>
      </c>
      <c r="BG357" s="142">
        <f>IF(N357="zákl. přenesená",J357,0)</f>
        <v>0</v>
      </c>
      <c r="BH357" s="142">
        <f>IF(N357="sníž. přenesená",J357,0)</f>
        <v>0</v>
      </c>
      <c r="BI357" s="142">
        <f>IF(N357="nulová",J357,0)</f>
        <v>0</v>
      </c>
      <c r="BJ357" s="17" t="s">
        <v>87</v>
      </c>
      <c r="BK357" s="142">
        <f>ROUND(I357*H357,2)</f>
        <v>0</v>
      </c>
      <c r="BL357" s="17" t="s">
        <v>264</v>
      </c>
      <c r="BM357" s="141" t="s">
        <v>4011</v>
      </c>
    </row>
    <row r="358" spans="2:65" s="13" customFormat="1">
      <c r="B358" s="167"/>
      <c r="D358" s="143" t="s">
        <v>1665</v>
      </c>
      <c r="F358" s="169" t="s">
        <v>4012</v>
      </c>
      <c r="H358" s="170">
        <v>24120.36</v>
      </c>
      <c r="I358" s="171"/>
      <c r="L358" s="167"/>
      <c r="M358" s="172"/>
      <c r="T358" s="173"/>
      <c r="AT358" s="168" t="s">
        <v>1665</v>
      </c>
      <c r="AU358" s="168" t="s">
        <v>89</v>
      </c>
      <c r="AV358" s="13" t="s">
        <v>89</v>
      </c>
      <c r="AW358" s="13" t="s">
        <v>4</v>
      </c>
      <c r="AX358" s="13" t="s">
        <v>87</v>
      </c>
      <c r="AY358" s="168" t="s">
        <v>248</v>
      </c>
    </row>
    <row r="359" spans="2:65" s="1" customFormat="1" ht="33" customHeight="1">
      <c r="B359" s="32"/>
      <c r="C359" s="130" t="s">
        <v>513</v>
      </c>
      <c r="D359" s="130" t="s">
        <v>249</v>
      </c>
      <c r="E359" s="131" t="s">
        <v>4013</v>
      </c>
      <c r="F359" s="132" t="s">
        <v>4014</v>
      </c>
      <c r="G359" s="133" t="s">
        <v>1662</v>
      </c>
      <c r="H359" s="134">
        <v>804.01199999999994</v>
      </c>
      <c r="I359" s="135"/>
      <c r="J359" s="136">
        <f>ROUND(I359*H359,2)</f>
        <v>0</v>
      </c>
      <c r="K359" s="132" t="s">
        <v>4000</v>
      </c>
      <c r="L359" s="32"/>
      <c r="M359" s="137" t="s">
        <v>1</v>
      </c>
      <c r="N359" s="138" t="s">
        <v>45</v>
      </c>
      <c r="P359" s="139">
        <f>O359*H359</f>
        <v>0</v>
      </c>
      <c r="Q359" s="139">
        <v>0</v>
      </c>
      <c r="R359" s="139">
        <f>Q359*H359</f>
        <v>0</v>
      </c>
      <c r="S359" s="139">
        <v>0</v>
      </c>
      <c r="T359" s="140">
        <f>S359*H359</f>
        <v>0</v>
      </c>
      <c r="AR359" s="141" t="s">
        <v>264</v>
      </c>
      <c r="AT359" s="141" t="s">
        <v>249</v>
      </c>
      <c r="AU359" s="141" t="s">
        <v>89</v>
      </c>
      <c r="AY359" s="17" t="s">
        <v>248</v>
      </c>
      <c r="BE359" s="142">
        <f>IF(N359="základní",J359,0)</f>
        <v>0</v>
      </c>
      <c r="BF359" s="142">
        <f>IF(N359="snížená",J359,0)</f>
        <v>0</v>
      </c>
      <c r="BG359" s="142">
        <f>IF(N359="zákl. přenesená",J359,0)</f>
        <v>0</v>
      </c>
      <c r="BH359" s="142">
        <f>IF(N359="sníž. přenesená",J359,0)</f>
        <v>0</v>
      </c>
      <c r="BI359" s="142">
        <f>IF(N359="nulová",J359,0)</f>
        <v>0</v>
      </c>
      <c r="BJ359" s="17" t="s">
        <v>87</v>
      </c>
      <c r="BK359" s="142">
        <f>ROUND(I359*H359,2)</f>
        <v>0</v>
      </c>
      <c r="BL359" s="17" t="s">
        <v>264</v>
      </c>
      <c r="BM359" s="141" t="s">
        <v>4015</v>
      </c>
    </row>
    <row r="360" spans="2:65" s="1" customFormat="1" ht="24.2" customHeight="1">
      <c r="B360" s="32"/>
      <c r="C360" s="130" t="s">
        <v>517</v>
      </c>
      <c r="D360" s="130" t="s">
        <v>249</v>
      </c>
      <c r="E360" s="131" t="s">
        <v>4016</v>
      </c>
      <c r="F360" s="132" t="s">
        <v>4017</v>
      </c>
      <c r="G360" s="133" t="s">
        <v>1671</v>
      </c>
      <c r="H360" s="134">
        <v>2423.558</v>
      </c>
      <c r="I360" s="135"/>
      <c r="J360" s="136">
        <f>ROUND(I360*H360,2)</f>
        <v>0</v>
      </c>
      <c r="K360" s="132" t="s">
        <v>1663</v>
      </c>
      <c r="L360" s="32"/>
      <c r="M360" s="137" t="s">
        <v>1</v>
      </c>
      <c r="N360" s="138" t="s">
        <v>45</v>
      </c>
      <c r="P360" s="139">
        <f>O360*H360</f>
        <v>0</v>
      </c>
      <c r="Q360" s="139">
        <v>0</v>
      </c>
      <c r="R360" s="139">
        <f>Q360*H360</f>
        <v>0</v>
      </c>
      <c r="S360" s="139">
        <v>0</v>
      </c>
      <c r="T360" s="140">
        <f>S360*H360</f>
        <v>0</v>
      </c>
      <c r="AR360" s="141" t="s">
        <v>264</v>
      </c>
      <c r="AT360" s="141" t="s">
        <v>249</v>
      </c>
      <c r="AU360" s="141" t="s">
        <v>89</v>
      </c>
      <c r="AY360" s="17" t="s">
        <v>248</v>
      </c>
      <c r="BE360" s="142">
        <f>IF(N360="základní",J360,0)</f>
        <v>0</v>
      </c>
      <c r="BF360" s="142">
        <f>IF(N360="snížená",J360,0)</f>
        <v>0</v>
      </c>
      <c r="BG360" s="142">
        <f>IF(N360="zákl. přenesená",J360,0)</f>
        <v>0</v>
      </c>
      <c r="BH360" s="142">
        <f>IF(N360="sníž. přenesená",J360,0)</f>
        <v>0</v>
      </c>
      <c r="BI360" s="142">
        <f>IF(N360="nulová",J360,0)</f>
        <v>0</v>
      </c>
      <c r="BJ360" s="17" t="s">
        <v>87</v>
      </c>
      <c r="BK360" s="142">
        <f>ROUND(I360*H360,2)</f>
        <v>0</v>
      </c>
      <c r="BL360" s="17" t="s">
        <v>264</v>
      </c>
      <c r="BM360" s="141" t="s">
        <v>4018</v>
      </c>
    </row>
    <row r="361" spans="2:65" s="12" customFormat="1">
      <c r="B361" s="161"/>
      <c r="D361" s="143" t="s">
        <v>1665</v>
      </c>
      <c r="E361" s="162" t="s">
        <v>1</v>
      </c>
      <c r="F361" s="163" t="s">
        <v>3836</v>
      </c>
      <c r="H361" s="162" t="s">
        <v>1</v>
      </c>
      <c r="I361" s="164"/>
      <c r="L361" s="161"/>
      <c r="M361" s="165"/>
      <c r="T361" s="166"/>
      <c r="AT361" s="162" t="s">
        <v>1665</v>
      </c>
      <c r="AU361" s="162" t="s">
        <v>89</v>
      </c>
      <c r="AV361" s="12" t="s">
        <v>87</v>
      </c>
      <c r="AW361" s="12" t="s">
        <v>36</v>
      </c>
      <c r="AX361" s="12" t="s">
        <v>80</v>
      </c>
      <c r="AY361" s="162" t="s">
        <v>248</v>
      </c>
    </row>
    <row r="362" spans="2:65" s="13" customFormat="1" ht="22.5">
      <c r="B362" s="167"/>
      <c r="D362" s="143" t="s">
        <v>1665</v>
      </c>
      <c r="E362" s="168" t="s">
        <v>1</v>
      </c>
      <c r="F362" s="169" t="s">
        <v>4019</v>
      </c>
      <c r="H362" s="170">
        <v>2423.558</v>
      </c>
      <c r="I362" s="171"/>
      <c r="L362" s="167"/>
      <c r="M362" s="172"/>
      <c r="T362" s="173"/>
      <c r="AT362" s="168" t="s">
        <v>1665</v>
      </c>
      <c r="AU362" s="168" t="s">
        <v>89</v>
      </c>
      <c r="AV362" s="13" t="s">
        <v>89</v>
      </c>
      <c r="AW362" s="13" t="s">
        <v>36</v>
      </c>
      <c r="AX362" s="13" t="s">
        <v>80</v>
      </c>
      <c r="AY362" s="168" t="s">
        <v>248</v>
      </c>
    </row>
    <row r="363" spans="2:65" s="14" customFormat="1">
      <c r="B363" s="174"/>
      <c r="D363" s="143" t="s">
        <v>1665</v>
      </c>
      <c r="E363" s="175" t="s">
        <v>1</v>
      </c>
      <c r="F363" s="176" t="s">
        <v>1668</v>
      </c>
      <c r="H363" s="177">
        <v>2423.558</v>
      </c>
      <c r="I363" s="178"/>
      <c r="L363" s="174"/>
      <c r="M363" s="179"/>
      <c r="T363" s="180"/>
      <c r="AT363" s="175" t="s">
        <v>1665</v>
      </c>
      <c r="AU363" s="175" t="s">
        <v>89</v>
      </c>
      <c r="AV363" s="14" t="s">
        <v>264</v>
      </c>
      <c r="AW363" s="14" t="s">
        <v>36</v>
      </c>
      <c r="AX363" s="14" t="s">
        <v>87</v>
      </c>
      <c r="AY363" s="175" t="s">
        <v>248</v>
      </c>
    </row>
    <row r="364" spans="2:65" s="1" customFormat="1" ht="37.9" customHeight="1">
      <c r="B364" s="32"/>
      <c r="C364" s="130" t="s">
        <v>521</v>
      </c>
      <c r="D364" s="130" t="s">
        <v>249</v>
      </c>
      <c r="E364" s="131" t="s">
        <v>4020</v>
      </c>
      <c r="F364" s="132" t="s">
        <v>4021</v>
      </c>
      <c r="G364" s="133" t="s">
        <v>1671</v>
      </c>
      <c r="H364" s="134">
        <v>72706.740000000005</v>
      </c>
      <c r="I364" s="135"/>
      <c r="J364" s="136">
        <f>ROUND(I364*H364,2)</f>
        <v>0</v>
      </c>
      <c r="K364" s="132" t="s">
        <v>1663</v>
      </c>
      <c r="L364" s="32"/>
      <c r="M364" s="137" t="s">
        <v>1</v>
      </c>
      <c r="N364" s="138" t="s">
        <v>45</v>
      </c>
      <c r="P364" s="139">
        <f>O364*H364</f>
        <v>0</v>
      </c>
      <c r="Q364" s="139">
        <v>0</v>
      </c>
      <c r="R364" s="139">
        <f>Q364*H364</f>
        <v>0</v>
      </c>
      <c r="S364" s="139">
        <v>0</v>
      </c>
      <c r="T364" s="140">
        <f>S364*H364</f>
        <v>0</v>
      </c>
      <c r="AR364" s="141" t="s">
        <v>264</v>
      </c>
      <c r="AT364" s="141" t="s">
        <v>249</v>
      </c>
      <c r="AU364" s="141" t="s">
        <v>89</v>
      </c>
      <c r="AY364" s="17" t="s">
        <v>248</v>
      </c>
      <c r="BE364" s="142">
        <f>IF(N364="základní",J364,0)</f>
        <v>0</v>
      </c>
      <c r="BF364" s="142">
        <f>IF(N364="snížená",J364,0)</f>
        <v>0</v>
      </c>
      <c r="BG364" s="142">
        <f>IF(N364="zákl. přenesená",J364,0)</f>
        <v>0</v>
      </c>
      <c r="BH364" s="142">
        <f>IF(N364="sníž. přenesená",J364,0)</f>
        <v>0</v>
      </c>
      <c r="BI364" s="142">
        <f>IF(N364="nulová",J364,0)</f>
        <v>0</v>
      </c>
      <c r="BJ364" s="17" t="s">
        <v>87</v>
      </c>
      <c r="BK364" s="142">
        <f>ROUND(I364*H364,2)</f>
        <v>0</v>
      </c>
      <c r="BL364" s="17" t="s">
        <v>264</v>
      </c>
      <c r="BM364" s="141" t="s">
        <v>4022</v>
      </c>
    </row>
    <row r="365" spans="2:65" s="13" customFormat="1">
      <c r="B365" s="167"/>
      <c r="D365" s="143" t="s">
        <v>1665</v>
      </c>
      <c r="F365" s="169" t="s">
        <v>4023</v>
      </c>
      <c r="H365" s="170">
        <v>72706.740000000005</v>
      </c>
      <c r="I365" s="171"/>
      <c r="L365" s="167"/>
      <c r="M365" s="172"/>
      <c r="T365" s="173"/>
      <c r="AT365" s="168" t="s">
        <v>1665</v>
      </c>
      <c r="AU365" s="168" t="s">
        <v>89</v>
      </c>
      <c r="AV365" s="13" t="s">
        <v>89</v>
      </c>
      <c r="AW365" s="13" t="s">
        <v>4</v>
      </c>
      <c r="AX365" s="13" t="s">
        <v>87</v>
      </c>
      <c r="AY365" s="168" t="s">
        <v>248</v>
      </c>
    </row>
    <row r="366" spans="2:65" s="1" customFormat="1" ht="24.2" customHeight="1">
      <c r="B366" s="32"/>
      <c r="C366" s="130" t="s">
        <v>525</v>
      </c>
      <c r="D366" s="130" t="s">
        <v>249</v>
      </c>
      <c r="E366" s="131" t="s">
        <v>4024</v>
      </c>
      <c r="F366" s="132" t="s">
        <v>4025</v>
      </c>
      <c r="G366" s="133" t="s">
        <v>1671</v>
      </c>
      <c r="H366" s="134">
        <v>2423.558</v>
      </c>
      <c r="I366" s="135"/>
      <c r="J366" s="136">
        <f>ROUND(I366*H366,2)</f>
        <v>0</v>
      </c>
      <c r="K366" s="132" t="s">
        <v>1663</v>
      </c>
      <c r="L366" s="32"/>
      <c r="M366" s="137" t="s">
        <v>1</v>
      </c>
      <c r="N366" s="138" t="s">
        <v>45</v>
      </c>
      <c r="P366" s="139">
        <f>O366*H366</f>
        <v>0</v>
      </c>
      <c r="Q366" s="139">
        <v>0</v>
      </c>
      <c r="R366" s="139">
        <f>Q366*H366</f>
        <v>0</v>
      </c>
      <c r="S366" s="139">
        <v>0</v>
      </c>
      <c r="T366" s="140">
        <f>S366*H366</f>
        <v>0</v>
      </c>
      <c r="AR366" s="141" t="s">
        <v>264</v>
      </c>
      <c r="AT366" s="141" t="s">
        <v>249</v>
      </c>
      <c r="AU366" s="141" t="s">
        <v>89</v>
      </c>
      <c r="AY366" s="17" t="s">
        <v>248</v>
      </c>
      <c r="BE366" s="142">
        <f>IF(N366="základní",J366,0)</f>
        <v>0</v>
      </c>
      <c r="BF366" s="142">
        <f>IF(N366="snížená",J366,0)</f>
        <v>0</v>
      </c>
      <c r="BG366" s="142">
        <f>IF(N366="zákl. přenesená",J366,0)</f>
        <v>0</v>
      </c>
      <c r="BH366" s="142">
        <f>IF(N366="sníž. přenesená",J366,0)</f>
        <v>0</v>
      </c>
      <c r="BI366" s="142">
        <f>IF(N366="nulová",J366,0)</f>
        <v>0</v>
      </c>
      <c r="BJ366" s="17" t="s">
        <v>87</v>
      </c>
      <c r="BK366" s="142">
        <f>ROUND(I366*H366,2)</f>
        <v>0</v>
      </c>
      <c r="BL366" s="17" t="s">
        <v>264</v>
      </c>
      <c r="BM366" s="141" t="s">
        <v>4026</v>
      </c>
    </row>
    <row r="367" spans="2:65" s="1" customFormat="1" ht="33" customHeight="1">
      <c r="B367" s="32"/>
      <c r="C367" s="130" t="s">
        <v>530</v>
      </c>
      <c r="D367" s="130" t="s">
        <v>249</v>
      </c>
      <c r="E367" s="131" t="s">
        <v>4027</v>
      </c>
      <c r="F367" s="132" t="s">
        <v>4028</v>
      </c>
      <c r="G367" s="133" t="s">
        <v>1662</v>
      </c>
      <c r="H367" s="134">
        <v>748.69899999999996</v>
      </c>
      <c r="I367" s="135"/>
      <c r="J367" s="136">
        <f>ROUND(I367*H367,2)</f>
        <v>0</v>
      </c>
      <c r="K367" s="132" t="s">
        <v>1663</v>
      </c>
      <c r="L367" s="32"/>
      <c r="M367" s="137" t="s">
        <v>1</v>
      </c>
      <c r="N367" s="138" t="s">
        <v>45</v>
      </c>
      <c r="P367" s="139">
        <f>O367*H367</f>
        <v>0</v>
      </c>
      <c r="Q367" s="139">
        <v>1.2999999999999999E-4</v>
      </c>
      <c r="R367" s="139">
        <f>Q367*H367</f>
        <v>9.7330869999999986E-2</v>
      </c>
      <c r="S367" s="139">
        <v>0</v>
      </c>
      <c r="T367" s="140">
        <f>S367*H367</f>
        <v>0</v>
      </c>
      <c r="AR367" s="141" t="s">
        <v>264</v>
      </c>
      <c r="AT367" s="141" t="s">
        <v>249</v>
      </c>
      <c r="AU367" s="141" t="s">
        <v>89</v>
      </c>
      <c r="AY367" s="17" t="s">
        <v>248</v>
      </c>
      <c r="BE367" s="142">
        <f>IF(N367="základní",J367,0)</f>
        <v>0</v>
      </c>
      <c r="BF367" s="142">
        <f>IF(N367="snížená",J367,0)</f>
        <v>0</v>
      </c>
      <c r="BG367" s="142">
        <f>IF(N367="zákl. přenesená",J367,0)</f>
        <v>0</v>
      </c>
      <c r="BH367" s="142">
        <f>IF(N367="sníž. přenesená",J367,0)</f>
        <v>0</v>
      </c>
      <c r="BI367" s="142">
        <f>IF(N367="nulová",J367,0)</f>
        <v>0</v>
      </c>
      <c r="BJ367" s="17" t="s">
        <v>87</v>
      </c>
      <c r="BK367" s="142">
        <f>ROUND(I367*H367,2)</f>
        <v>0</v>
      </c>
      <c r="BL367" s="17" t="s">
        <v>264</v>
      </c>
      <c r="BM367" s="141" t="s">
        <v>4029</v>
      </c>
    </row>
    <row r="368" spans="2:65" s="12" customFormat="1">
      <c r="B368" s="161"/>
      <c r="D368" s="143" t="s">
        <v>1665</v>
      </c>
      <c r="E368" s="162" t="s">
        <v>1</v>
      </c>
      <c r="F368" s="163" t="s">
        <v>3869</v>
      </c>
      <c r="H368" s="162" t="s">
        <v>1</v>
      </c>
      <c r="I368" s="164"/>
      <c r="L368" s="161"/>
      <c r="M368" s="165"/>
      <c r="T368" s="166"/>
      <c r="AT368" s="162" t="s">
        <v>1665</v>
      </c>
      <c r="AU368" s="162" t="s">
        <v>89</v>
      </c>
      <c r="AV368" s="12" t="s">
        <v>87</v>
      </c>
      <c r="AW368" s="12" t="s">
        <v>36</v>
      </c>
      <c r="AX368" s="12" t="s">
        <v>80</v>
      </c>
      <c r="AY368" s="162" t="s">
        <v>248</v>
      </c>
    </row>
    <row r="369" spans="2:65" s="13" customFormat="1">
      <c r="B369" s="167"/>
      <c r="D369" s="143" t="s">
        <v>1665</v>
      </c>
      <c r="E369" s="168" t="s">
        <v>1</v>
      </c>
      <c r="F369" s="169" t="s">
        <v>4030</v>
      </c>
      <c r="H369" s="170">
        <v>499.66</v>
      </c>
      <c r="I369" s="171"/>
      <c r="L369" s="167"/>
      <c r="M369" s="172"/>
      <c r="T369" s="173"/>
      <c r="AT369" s="168" t="s">
        <v>1665</v>
      </c>
      <c r="AU369" s="168" t="s">
        <v>89</v>
      </c>
      <c r="AV369" s="13" t="s">
        <v>89</v>
      </c>
      <c r="AW369" s="13" t="s">
        <v>36</v>
      </c>
      <c r="AX369" s="13" t="s">
        <v>80</v>
      </c>
      <c r="AY369" s="168" t="s">
        <v>248</v>
      </c>
    </row>
    <row r="370" spans="2:65" s="12" customFormat="1">
      <c r="B370" s="161"/>
      <c r="D370" s="143" t="s">
        <v>1665</v>
      </c>
      <c r="E370" s="162" t="s">
        <v>1</v>
      </c>
      <c r="F370" s="163" t="s">
        <v>3836</v>
      </c>
      <c r="H370" s="162" t="s">
        <v>1</v>
      </c>
      <c r="I370" s="164"/>
      <c r="L370" s="161"/>
      <c r="M370" s="165"/>
      <c r="T370" s="166"/>
      <c r="AT370" s="162" t="s">
        <v>1665</v>
      </c>
      <c r="AU370" s="162" t="s">
        <v>89</v>
      </c>
      <c r="AV370" s="12" t="s">
        <v>87</v>
      </c>
      <c r="AW370" s="12" t="s">
        <v>36</v>
      </c>
      <c r="AX370" s="12" t="s">
        <v>80</v>
      </c>
      <c r="AY370" s="162" t="s">
        <v>248</v>
      </c>
    </row>
    <row r="371" spans="2:65" s="13" customFormat="1" ht="22.5">
      <c r="B371" s="167"/>
      <c r="D371" s="143" t="s">
        <v>1665</v>
      </c>
      <c r="E371" s="168" t="s">
        <v>1</v>
      </c>
      <c r="F371" s="169" t="s">
        <v>4031</v>
      </c>
      <c r="H371" s="170">
        <v>179.11</v>
      </c>
      <c r="I371" s="171"/>
      <c r="L371" s="167"/>
      <c r="M371" s="172"/>
      <c r="T371" s="173"/>
      <c r="AT371" s="168" t="s">
        <v>1665</v>
      </c>
      <c r="AU371" s="168" t="s">
        <v>89</v>
      </c>
      <c r="AV371" s="13" t="s">
        <v>89</v>
      </c>
      <c r="AW371" s="13" t="s">
        <v>36</v>
      </c>
      <c r="AX371" s="13" t="s">
        <v>80</v>
      </c>
      <c r="AY371" s="168" t="s">
        <v>248</v>
      </c>
    </row>
    <row r="372" spans="2:65" s="13" customFormat="1">
      <c r="B372" s="167"/>
      <c r="D372" s="143" t="s">
        <v>1665</v>
      </c>
      <c r="E372" s="168" t="s">
        <v>1</v>
      </c>
      <c r="F372" s="169" t="s">
        <v>4032</v>
      </c>
      <c r="H372" s="170">
        <v>33.07</v>
      </c>
      <c r="I372" s="171"/>
      <c r="L372" s="167"/>
      <c r="M372" s="172"/>
      <c r="T372" s="173"/>
      <c r="AT372" s="168" t="s">
        <v>1665</v>
      </c>
      <c r="AU372" s="168" t="s">
        <v>89</v>
      </c>
      <c r="AV372" s="13" t="s">
        <v>89</v>
      </c>
      <c r="AW372" s="13" t="s">
        <v>36</v>
      </c>
      <c r="AX372" s="13" t="s">
        <v>80</v>
      </c>
      <c r="AY372" s="168" t="s">
        <v>248</v>
      </c>
    </row>
    <row r="373" spans="2:65" s="13" customFormat="1">
      <c r="B373" s="167"/>
      <c r="D373" s="143" t="s">
        <v>1665</v>
      </c>
      <c r="E373" s="168" t="s">
        <v>1</v>
      </c>
      <c r="F373" s="169" t="s">
        <v>4033</v>
      </c>
      <c r="H373" s="170">
        <v>36.859000000000002</v>
      </c>
      <c r="I373" s="171"/>
      <c r="L373" s="167"/>
      <c r="M373" s="172"/>
      <c r="T373" s="173"/>
      <c r="AT373" s="168" t="s">
        <v>1665</v>
      </c>
      <c r="AU373" s="168" t="s">
        <v>89</v>
      </c>
      <c r="AV373" s="13" t="s">
        <v>89</v>
      </c>
      <c r="AW373" s="13" t="s">
        <v>36</v>
      </c>
      <c r="AX373" s="13" t="s">
        <v>80</v>
      </c>
      <c r="AY373" s="168" t="s">
        <v>248</v>
      </c>
    </row>
    <row r="374" spans="2:65" s="14" customFormat="1">
      <c r="B374" s="174"/>
      <c r="D374" s="143" t="s">
        <v>1665</v>
      </c>
      <c r="E374" s="175" t="s">
        <v>1</v>
      </c>
      <c r="F374" s="176" t="s">
        <v>1668</v>
      </c>
      <c r="H374" s="177">
        <v>748.69900000000007</v>
      </c>
      <c r="I374" s="178"/>
      <c r="L374" s="174"/>
      <c r="M374" s="179"/>
      <c r="T374" s="180"/>
      <c r="AT374" s="175" t="s">
        <v>1665</v>
      </c>
      <c r="AU374" s="175" t="s">
        <v>89</v>
      </c>
      <c r="AV374" s="14" t="s">
        <v>264</v>
      </c>
      <c r="AW374" s="14" t="s">
        <v>36</v>
      </c>
      <c r="AX374" s="14" t="s">
        <v>87</v>
      </c>
      <c r="AY374" s="175" t="s">
        <v>248</v>
      </c>
    </row>
    <row r="375" spans="2:65" s="10" customFormat="1" ht="22.9" customHeight="1">
      <c r="B375" s="120"/>
      <c r="D375" s="121" t="s">
        <v>79</v>
      </c>
      <c r="E375" s="155" t="s">
        <v>706</v>
      </c>
      <c r="F375" s="155" t="s">
        <v>3176</v>
      </c>
      <c r="I375" s="123"/>
      <c r="J375" s="156">
        <f>BK375</f>
        <v>0</v>
      </c>
      <c r="L375" s="120"/>
      <c r="M375" s="125"/>
      <c r="P375" s="126">
        <f>SUM(P376:P423)</f>
        <v>0</v>
      </c>
      <c r="R375" s="126">
        <f>SUM(R376:R423)</f>
        <v>15.641072280000003</v>
      </c>
      <c r="T375" s="127">
        <f>SUM(T376:T423)</f>
        <v>21.842000000000002</v>
      </c>
      <c r="AR375" s="121" t="s">
        <v>87</v>
      </c>
      <c r="AT375" s="128" t="s">
        <v>79</v>
      </c>
      <c r="AU375" s="128" t="s">
        <v>87</v>
      </c>
      <c r="AY375" s="121" t="s">
        <v>248</v>
      </c>
      <c r="BK375" s="129">
        <f>SUM(BK376:BK423)</f>
        <v>0</v>
      </c>
    </row>
    <row r="376" spans="2:65" s="1" customFormat="1" ht="24.2" customHeight="1">
      <c r="B376" s="32"/>
      <c r="C376" s="130" t="s">
        <v>534</v>
      </c>
      <c r="D376" s="130" t="s">
        <v>249</v>
      </c>
      <c r="E376" s="131" t="s">
        <v>3177</v>
      </c>
      <c r="F376" s="132" t="s">
        <v>3178</v>
      </c>
      <c r="G376" s="133" t="s">
        <v>447</v>
      </c>
      <c r="H376" s="134">
        <v>1</v>
      </c>
      <c r="I376" s="135"/>
      <c r="J376" s="136">
        <f>ROUND(I376*H376,2)</f>
        <v>0</v>
      </c>
      <c r="K376" s="132" t="s">
        <v>1</v>
      </c>
      <c r="L376" s="32"/>
      <c r="M376" s="137" t="s">
        <v>1</v>
      </c>
      <c r="N376" s="138" t="s">
        <v>45</v>
      </c>
      <c r="P376" s="139">
        <f>O376*H376</f>
        <v>0</v>
      </c>
      <c r="Q376" s="139">
        <v>0</v>
      </c>
      <c r="R376" s="139">
        <f>Q376*H376</f>
        <v>0</v>
      </c>
      <c r="S376" s="139">
        <v>0</v>
      </c>
      <c r="T376" s="140">
        <f>S376*H376</f>
        <v>0</v>
      </c>
      <c r="AR376" s="141" t="s">
        <v>264</v>
      </c>
      <c r="AT376" s="141" t="s">
        <v>249</v>
      </c>
      <c r="AU376" s="141" t="s">
        <v>89</v>
      </c>
      <c r="AY376" s="17" t="s">
        <v>248</v>
      </c>
      <c r="BE376" s="142">
        <f>IF(N376="základní",J376,0)</f>
        <v>0</v>
      </c>
      <c r="BF376" s="142">
        <f>IF(N376="snížená",J376,0)</f>
        <v>0</v>
      </c>
      <c r="BG376" s="142">
        <f>IF(N376="zákl. přenesená",J376,0)</f>
        <v>0</v>
      </c>
      <c r="BH376" s="142">
        <f>IF(N376="sníž. přenesená",J376,0)</f>
        <v>0</v>
      </c>
      <c r="BI376" s="142">
        <f>IF(N376="nulová",J376,0)</f>
        <v>0</v>
      </c>
      <c r="BJ376" s="17" t="s">
        <v>87</v>
      </c>
      <c r="BK376" s="142">
        <f>ROUND(I376*H376,2)</f>
        <v>0</v>
      </c>
      <c r="BL376" s="17" t="s">
        <v>264</v>
      </c>
      <c r="BM376" s="141" t="s">
        <v>4034</v>
      </c>
    </row>
    <row r="377" spans="2:65" s="1" customFormat="1" ht="48.75">
      <c r="B377" s="32"/>
      <c r="D377" s="143" t="s">
        <v>255</v>
      </c>
      <c r="F377" s="144" t="s">
        <v>3180</v>
      </c>
      <c r="I377" s="145"/>
      <c r="L377" s="32"/>
      <c r="M377" s="146"/>
      <c r="T377" s="56"/>
      <c r="AT377" s="17" t="s">
        <v>255</v>
      </c>
      <c r="AU377" s="17" t="s">
        <v>89</v>
      </c>
    </row>
    <row r="378" spans="2:65" s="1" customFormat="1" ht="24.2" customHeight="1">
      <c r="B378" s="32"/>
      <c r="C378" s="130" t="s">
        <v>538</v>
      </c>
      <c r="D378" s="130" t="s">
        <v>249</v>
      </c>
      <c r="E378" s="131" t="s">
        <v>3181</v>
      </c>
      <c r="F378" s="132" t="s">
        <v>3182</v>
      </c>
      <c r="G378" s="133" t="s">
        <v>1662</v>
      </c>
      <c r="H378" s="134">
        <v>134</v>
      </c>
      <c r="I378" s="135"/>
      <c r="J378" s="136">
        <f>ROUND(I378*H378,2)</f>
        <v>0</v>
      </c>
      <c r="K378" s="132" t="s">
        <v>1663</v>
      </c>
      <c r="L378" s="32"/>
      <c r="M378" s="137" t="s">
        <v>1</v>
      </c>
      <c r="N378" s="138" t="s">
        <v>45</v>
      </c>
      <c r="P378" s="139">
        <f>O378*H378</f>
        <v>0</v>
      </c>
      <c r="Q378" s="139">
        <v>6.5000000000000002E-2</v>
      </c>
      <c r="R378" s="139">
        <f>Q378*H378</f>
        <v>8.7100000000000009</v>
      </c>
      <c r="S378" s="139">
        <v>0.13</v>
      </c>
      <c r="T378" s="140">
        <f>S378*H378</f>
        <v>17.420000000000002</v>
      </c>
      <c r="AR378" s="141" t="s">
        <v>264</v>
      </c>
      <c r="AT378" s="141" t="s">
        <v>249</v>
      </c>
      <c r="AU378" s="141" t="s">
        <v>89</v>
      </c>
      <c r="AY378" s="17" t="s">
        <v>248</v>
      </c>
      <c r="BE378" s="142">
        <f>IF(N378="základní",J378,0)</f>
        <v>0</v>
      </c>
      <c r="BF378" s="142">
        <f>IF(N378="snížená",J378,0)</f>
        <v>0</v>
      </c>
      <c r="BG378" s="142">
        <f>IF(N378="zákl. přenesená",J378,0)</f>
        <v>0</v>
      </c>
      <c r="BH378" s="142">
        <f>IF(N378="sníž. přenesená",J378,0)</f>
        <v>0</v>
      </c>
      <c r="BI378" s="142">
        <f>IF(N378="nulová",J378,0)</f>
        <v>0</v>
      </c>
      <c r="BJ378" s="17" t="s">
        <v>87</v>
      </c>
      <c r="BK378" s="142">
        <f>ROUND(I378*H378,2)</f>
        <v>0</v>
      </c>
      <c r="BL378" s="17" t="s">
        <v>264</v>
      </c>
      <c r="BM378" s="141" t="s">
        <v>4035</v>
      </c>
    </row>
    <row r="379" spans="2:65" s="1" customFormat="1" ht="19.5">
      <c r="B379" s="32"/>
      <c r="D379" s="143" t="s">
        <v>255</v>
      </c>
      <c r="F379" s="144" t="s">
        <v>3184</v>
      </c>
      <c r="I379" s="145"/>
      <c r="L379" s="32"/>
      <c r="M379" s="146"/>
      <c r="T379" s="56"/>
      <c r="AT379" s="17" t="s">
        <v>255</v>
      </c>
      <c r="AU379" s="17" t="s">
        <v>89</v>
      </c>
    </row>
    <row r="380" spans="2:65" s="12" customFormat="1">
      <c r="B380" s="161"/>
      <c r="D380" s="143" t="s">
        <v>1665</v>
      </c>
      <c r="E380" s="162" t="s">
        <v>1</v>
      </c>
      <c r="F380" s="163" t="s">
        <v>4036</v>
      </c>
      <c r="H380" s="162" t="s">
        <v>1</v>
      </c>
      <c r="I380" s="164"/>
      <c r="L380" s="161"/>
      <c r="M380" s="165"/>
      <c r="T380" s="166"/>
      <c r="AT380" s="162" t="s">
        <v>1665</v>
      </c>
      <c r="AU380" s="162" t="s">
        <v>89</v>
      </c>
      <c r="AV380" s="12" t="s">
        <v>87</v>
      </c>
      <c r="AW380" s="12" t="s">
        <v>36</v>
      </c>
      <c r="AX380" s="12" t="s">
        <v>80</v>
      </c>
      <c r="AY380" s="162" t="s">
        <v>248</v>
      </c>
    </row>
    <row r="381" spans="2:65" s="13" customFormat="1">
      <c r="B381" s="167"/>
      <c r="D381" s="143" t="s">
        <v>1665</v>
      </c>
      <c r="E381" s="168" t="s">
        <v>1</v>
      </c>
      <c r="F381" s="169" t="s">
        <v>4037</v>
      </c>
      <c r="H381" s="170">
        <v>134</v>
      </c>
      <c r="I381" s="171"/>
      <c r="L381" s="167"/>
      <c r="M381" s="172"/>
      <c r="T381" s="173"/>
      <c r="AT381" s="168" t="s">
        <v>1665</v>
      </c>
      <c r="AU381" s="168" t="s">
        <v>89</v>
      </c>
      <c r="AV381" s="13" t="s">
        <v>89</v>
      </c>
      <c r="AW381" s="13" t="s">
        <v>36</v>
      </c>
      <c r="AX381" s="13" t="s">
        <v>87</v>
      </c>
      <c r="AY381" s="168" t="s">
        <v>248</v>
      </c>
    </row>
    <row r="382" spans="2:65" s="1" customFormat="1" ht="24.2" customHeight="1">
      <c r="B382" s="32"/>
      <c r="C382" s="130" t="s">
        <v>542</v>
      </c>
      <c r="D382" s="130" t="s">
        <v>249</v>
      </c>
      <c r="E382" s="131" t="s">
        <v>3191</v>
      </c>
      <c r="F382" s="132" t="s">
        <v>3192</v>
      </c>
      <c r="G382" s="133" t="s">
        <v>1662</v>
      </c>
      <c r="H382" s="134">
        <v>40.200000000000003</v>
      </c>
      <c r="I382" s="135"/>
      <c r="J382" s="136">
        <f>ROUND(I382*H382,2)</f>
        <v>0</v>
      </c>
      <c r="K382" s="132" t="s">
        <v>1663</v>
      </c>
      <c r="L382" s="32"/>
      <c r="M382" s="137" t="s">
        <v>1</v>
      </c>
      <c r="N382" s="138" t="s">
        <v>45</v>
      </c>
      <c r="P382" s="139">
        <f>O382*H382</f>
        <v>0</v>
      </c>
      <c r="Q382" s="139">
        <v>0</v>
      </c>
      <c r="R382" s="139">
        <f>Q382*H382</f>
        <v>0</v>
      </c>
      <c r="S382" s="139">
        <v>0.11</v>
      </c>
      <c r="T382" s="140">
        <f>S382*H382</f>
        <v>4.4220000000000006</v>
      </c>
      <c r="AR382" s="141" t="s">
        <v>264</v>
      </c>
      <c r="AT382" s="141" t="s">
        <v>249</v>
      </c>
      <c r="AU382" s="141" t="s">
        <v>89</v>
      </c>
      <c r="AY382" s="17" t="s">
        <v>248</v>
      </c>
      <c r="BE382" s="142">
        <f>IF(N382="základní",J382,0)</f>
        <v>0</v>
      </c>
      <c r="BF382" s="142">
        <f>IF(N382="snížená",J382,0)</f>
        <v>0</v>
      </c>
      <c r="BG382" s="142">
        <f>IF(N382="zákl. přenesená",J382,0)</f>
        <v>0</v>
      </c>
      <c r="BH382" s="142">
        <f>IF(N382="sníž. přenesená",J382,0)</f>
        <v>0</v>
      </c>
      <c r="BI382" s="142">
        <f>IF(N382="nulová",J382,0)</f>
        <v>0</v>
      </c>
      <c r="BJ382" s="17" t="s">
        <v>87</v>
      </c>
      <c r="BK382" s="142">
        <f>ROUND(I382*H382,2)</f>
        <v>0</v>
      </c>
      <c r="BL382" s="17" t="s">
        <v>264</v>
      </c>
      <c r="BM382" s="141" t="s">
        <v>4038</v>
      </c>
    </row>
    <row r="383" spans="2:65" s="1" customFormat="1" ht="19.5">
      <c r="B383" s="32"/>
      <c r="D383" s="143" t="s">
        <v>255</v>
      </c>
      <c r="F383" s="144" t="s">
        <v>3194</v>
      </c>
      <c r="I383" s="145"/>
      <c r="L383" s="32"/>
      <c r="M383" s="146"/>
      <c r="T383" s="56"/>
      <c r="AT383" s="17" t="s">
        <v>255</v>
      </c>
      <c r="AU383" s="17" t="s">
        <v>89</v>
      </c>
    </row>
    <row r="384" spans="2:65" s="12" customFormat="1">
      <c r="B384" s="161"/>
      <c r="D384" s="143" t="s">
        <v>1665</v>
      </c>
      <c r="E384" s="162" t="s">
        <v>1</v>
      </c>
      <c r="F384" s="163" t="s">
        <v>4036</v>
      </c>
      <c r="H384" s="162" t="s">
        <v>1</v>
      </c>
      <c r="I384" s="164"/>
      <c r="L384" s="161"/>
      <c r="M384" s="165"/>
      <c r="T384" s="166"/>
      <c r="AT384" s="162" t="s">
        <v>1665</v>
      </c>
      <c r="AU384" s="162" t="s">
        <v>89</v>
      </c>
      <c r="AV384" s="12" t="s">
        <v>87</v>
      </c>
      <c r="AW384" s="12" t="s">
        <v>36</v>
      </c>
      <c r="AX384" s="12" t="s">
        <v>80</v>
      </c>
      <c r="AY384" s="162" t="s">
        <v>248</v>
      </c>
    </row>
    <row r="385" spans="2:65" s="13" customFormat="1" ht="22.5">
      <c r="B385" s="167"/>
      <c r="D385" s="143" t="s">
        <v>1665</v>
      </c>
      <c r="E385" s="168" t="s">
        <v>1</v>
      </c>
      <c r="F385" s="169" t="s">
        <v>4039</v>
      </c>
      <c r="H385" s="170">
        <v>40.200000000000003</v>
      </c>
      <c r="I385" s="171"/>
      <c r="L385" s="167"/>
      <c r="M385" s="172"/>
      <c r="T385" s="173"/>
      <c r="AT385" s="168" t="s">
        <v>1665</v>
      </c>
      <c r="AU385" s="168" t="s">
        <v>89</v>
      </c>
      <c r="AV385" s="13" t="s">
        <v>89</v>
      </c>
      <c r="AW385" s="13" t="s">
        <v>36</v>
      </c>
      <c r="AX385" s="13" t="s">
        <v>87</v>
      </c>
      <c r="AY385" s="168" t="s">
        <v>248</v>
      </c>
    </row>
    <row r="386" spans="2:65" s="1" customFormat="1" ht="21.75" customHeight="1">
      <c r="B386" s="32"/>
      <c r="C386" s="130" t="s">
        <v>546</v>
      </c>
      <c r="D386" s="130" t="s">
        <v>249</v>
      </c>
      <c r="E386" s="131" t="s">
        <v>3196</v>
      </c>
      <c r="F386" s="132" t="s">
        <v>3197</v>
      </c>
      <c r="G386" s="133" t="s">
        <v>1662</v>
      </c>
      <c r="H386" s="134">
        <v>268</v>
      </c>
      <c r="I386" s="135"/>
      <c r="J386" s="136">
        <f>ROUND(I386*H386,2)</f>
        <v>0</v>
      </c>
      <c r="K386" s="132" t="s">
        <v>1663</v>
      </c>
      <c r="L386" s="32"/>
      <c r="M386" s="137" t="s">
        <v>1</v>
      </c>
      <c r="N386" s="138" t="s">
        <v>45</v>
      </c>
      <c r="P386" s="139">
        <f>O386*H386</f>
        <v>0</v>
      </c>
      <c r="Q386" s="139">
        <v>0</v>
      </c>
      <c r="R386" s="139">
        <f>Q386*H386</f>
        <v>0</v>
      </c>
      <c r="S386" s="139">
        <v>0</v>
      </c>
      <c r="T386" s="140">
        <f>S386*H386</f>
        <v>0</v>
      </c>
      <c r="AR386" s="141" t="s">
        <v>264</v>
      </c>
      <c r="AT386" s="141" t="s">
        <v>249</v>
      </c>
      <c r="AU386" s="141" t="s">
        <v>89</v>
      </c>
      <c r="AY386" s="17" t="s">
        <v>248</v>
      </c>
      <c r="BE386" s="142">
        <f>IF(N386="základní",J386,0)</f>
        <v>0</v>
      </c>
      <c r="BF386" s="142">
        <f>IF(N386="snížená",J386,0)</f>
        <v>0</v>
      </c>
      <c r="BG386" s="142">
        <f>IF(N386="zákl. přenesená",J386,0)</f>
        <v>0</v>
      </c>
      <c r="BH386" s="142">
        <f>IF(N386="sníž. přenesená",J386,0)</f>
        <v>0</v>
      </c>
      <c r="BI386" s="142">
        <f>IF(N386="nulová",J386,0)</f>
        <v>0</v>
      </c>
      <c r="BJ386" s="17" t="s">
        <v>87</v>
      </c>
      <c r="BK386" s="142">
        <f>ROUND(I386*H386,2)</f>
        <v>0</v>
      </c>
      <c r="BL386" s="17" t="s">
        <v>264</v>
      </c>
      <c r="BM386" s="141" t="s">
        <v>4040</v>
      </c>
    </row>
    <row r="387" spans="2:65" s="1" customFormat="1" ht="19.5">
      <c r="B387" s="32"/>
      <c r="D387" s="143" t="s">
        <v>255</v>
      </c>
      <c r="F387" s="144" t="s">
        <v>3184</v>
      </c>
      <c r="I387" s="145"/>
      <c r="L387" s="32"/>
      <c r="M387" s="146"/>
      <c r="T387" s="56"/>
      <c r="AT387" s="17" t="s">
        <v>255</v>
      </c>
      <c r="AU387" s="17" t="s">
        <v>89</v>
      </c>
    </row>
    <row r="388" spans="2:65" s="12" customFormat="1">
      <c r="B388" s="161"/>
      <c r="D388" s="143" t="s">
        <v>1665</v>
      </c>
      <c r="E388" s="162" t="s">
        <v>1</v>
      </c>
      <c r="F388" s="163" t="s">
        <v>4036</v>
      </c>
      <c r="H388" s="162" t="s">
        <v>1</v>
      </c>
      <c r="I388" s="164"/>
      <c r="L388" s="161"/>
      <c r="M388" s="165"/>
      <c r="T388" s="166"/>
      <c r="AT388" s="162" t="s">
        <v>1665</v>
      </c>
      <c r="AU388" s="162" t="s">
        <v>89</v>
      </c>
      <c r="AV388" s="12" t="s">
        <v>87</v>
      </c>
      <c r="AW388" s="12" t="s">
        <v>36</v>
      </c>
      <c r="AX388" s="12" t="s">
        <v>80</v>
      </c>
      <c r="AY388" s="162" t="s">
        <v>248</v>
      </c>
    </row>
    <row r="389" spans="2:65" s="13" customFormat="1">
      <c r="B389" s="167"/>
      <c r="D389" s="143" t="s">
        <v>1665</v>
      </c>
      <c r="E389" s="168" t="s">
        <v>1</v>
      </c>
      <c r="F389" s="169" t="s">
        <v>4041</v>
      </c>
      <c r="H389" s="170">
        <v>134</v>
      </c>
      <c r="I389" s="171"/>
      <c r="L389" s="167"/>
      <c r="M389" s="172"/>
      <c r="T389" s="173"/>
      <c r="AT389" s="168" t="s">
        <v>1665</v>
      </c>
      <c r="AU389" s="168" t="s">
        <v>89</v>
      </c>
      <c r="AV389" s="13" t="s">
        <v>89</v>
      </c>
      <c r="AW389" s="13" t="s">
        <v>36</v>
      </c>
      <c r="AX389" s="13" t="s">
        <v>80</v>
      </c>
      <c r="AY389" s="168" t="s">
        <v>248</v>
      </c>
    </row>
    <row r="390" spans="2:65" s="13" customFormat="1" ht="22.5">
      <c r="B390" s="167"/>
      <c r="D390" s="143" t="s">
        <v>1665</v>
      </c>
      <c r="E390" s="168" t="s">
        <v>1</v>
      </c>
      <c r="F390" s="169" t="s">
        <v>4042</v>
      </c>
      <c r="H390" s="170">
        <v>134</v>
      </c>
      <c r="I390" s="171"/>
      <c r="L390" s="167"/>
      <c r="M390" s="172"/>
      <c r="T390" s="173"/>
      <c r="AT390" s="168" t="s">
        <v>1665</v>
      </c>
      <c r="AU390" s="168" t="s">
        <v>89</v>
      </c>
      <c r="AV390" s="13" t="s">
        <v>89</v>
      </c>
      <c r="AW390" s="13" t="s">
        <v>36</v>
      </c>
      <c r="AX390" s="13" t="s">
        <v>80</v>
      </c>
      <c r="AY390" s="168" t="s">
        <v>248</v>
      </c>
    </row>
    <row r="391" spans="2:65" s="14" customFormat="1">
      <c r="B391" s="174"/>
      <c r="D391" s="143" t="s">
        <v>1665</v>
      </c>
      <c r="E391" s="175" t="s">
        <v>1</v>
      </c>
      <c r="F391" s="176" t="s">
        <v>1668</v>
      </c>
      <c r="H391" s="177">
        <v>268</v>
      </c>
      <c r="I391" s="178"/>
      <c r="L391" s="174"/>
      <c r="M391" s="179"/>
      <c r="T391" s="180"/>
      <c r="AT391" s="175" t="s">
        <v>1665</v>
      </c>
      <c r="AU391" s="175" t="s">
        <v>89</v>
      </c>
      <c r="AV391" s="14" t="s">
        <v>264</v>
      </c>
      <c r="AW391" s="14" t="s">
        <v>36</v>
      </c>
      <c r="AX391" s="14" t="s">
        <v>87</v>
      </c>
      <c r="AY391" s="175" t="s">
        <v>248</v>
      </c>
    </row>
    <row r="392" spans="2:65" s="1" customFormat="1" ht="33" customHeight="1">
      <c r="B392" s="32"/>
      <c r="C392" s="130" t="s">
        <v>550</v>
      </c>
      <c r="D392" s="130" t="s">
        <v>249</v>
      </c>
      <c r="E392" s="131" t="s">
        <v>3200</v>
      </c>
      <c r="F392" s="132" t="s">
        <v>3201</v>
      </c>
      <c r="G392" s="133" t="s">
        <v>1662</v>
      </c>
      <c r="H392" s="134">
        <v>40.200000000000003</v>
      </c>
      <c r="I392" s="135"/>
      <c r="J392" s="136">
        <f>ROUND(I392*H392,2)</f>
        <v>0</v>
      </c>
      <c r="K392" s="132" t="s">
        <v>1</v>
      </c>
      <c r="L392" s="32"/>
      <c r="M392" s="137" t="s">
        <v>1</v>
      </c>
      <c r="N392" s="138" t="s">
        <v>45</v>
      </c>
      <c r="P392" s="139">
        <f>O392*H392</f>
        <v>0</v>
      </c>
      <c r="Q392" s="139">
        <v>1.5299999999999999E-3</v>
      </c>
      <c r="R392" s="139">
        <f>Q392*H392</f>
        <v>6.1505999999999998E-2</v>
      </c>
      <c r="S392" s="139">
        <v>0</v>
      </c>
      <c r="T392" s="140">
        <f>S392*H392</f>
        <v>0</v>
      </c>
      <c r="AR392" s="141" t="s">
        <v>264</v>
      </c>
      <c r="AT392" s="141" t="s">
        <v>249</v>
      </c>
      <c r="AU392" s="141" t="s">
        <v>89</v>
      </c>
      <c r="AY392" s="17" t="s">
        <v>248</v>
      </c>
      <c r="BE392" s="142">
        <f>IF(N392="základní",J392,0)</f>
        <v>0</v>
      </c>
      <c r="BF392" s="142">
        <f>IF(N392="snížená",J392,0)</f>
        <v>0</v>
      </c>
      <c r="BG392" s="142">
        <f>IF(N392="zákl. přenesená",J392,0)</f>
        <v>0</v>
      </c>
      <c r="BH392" s="142">
        <f>IF(N392="sníž. přenesená",J392,0)</f>
        <v>0</v>
      </c>
      <c r="BI392" s="142">
        <f>IF(N392="nulová",J392,0)</f>
        <v>0</v>
      </c>
      <c r="BJ392" s="17" t="s">
        <v>87</v>
      </c>
      <c r="BK392" s="142">
        <f>ROUND(I392*H392,2)</f>
        <v>0</v>
      </c>
      <c r="BL392" s="17" t="s">
        <v>264</v>
      </c>
      <c r="BM392" s="141" t="s">
        <v>4043</v>
      </c>
    </row>
    <row r="393" spans="2:65" s="1" customFormat="1" ht="19.5">
      <c r="B393" s="32"/>
      <c r="D393" s="143" t="s">
        <v>255</v>
      </c>
      <c r="F393" s="144" t="s">
        <v>3184</v>
      </c>
      <c r="I393" s="145"/>
      <c r="L393" s="32"/>
      <c r="M393" s="146"/>
      <c r="T393" s="56"/>
      <c r="AT393" s="17" t="s">
        <v>255</v>
      </c>
      <c r="AU393" s="17" t="s">
        <v>89</v>
      </c>
    </row>
    <row r="394" spans="2:65" s="12" customFormat="1">
      <c r="B394" s="161"/>
      <c r="D394" s="143" t="s">
        <v>1665</v>
      </c>
      <c r="E394" s="162" t="s">
        <v>1</v>
      </c>
      <c r="F394" s="163" t="s">
        <v>4036</v>
      </c>
      <c r="H394" s="162" t="s">
        <v>1</v>
      </c>
      <c r="I394" s="164"/>
      <c r="L394" s="161"/>
      <c r="M394" s="165"/>
      <c r="T394" s="166"/>
      <c r="AT394" s="162" t="s">
        <v>1665</v>
      </c>
      <c r="AU394" s="162" t="s">
        <v>89</v>
      </c>
      <c r="AV394" s="12" t="s">
        <v>87</v>
      </c>
      <c r="AW394" s="12" t="s">
        <v>36</v>
      </c>
      <c r="AX394" s="12" t="s">
        <v>80</v>
      </c>
      <c r="AY394" s="162" t="s">
        <v>248</v>
      </c>
    </row>
    <row r="395" spans="2:65" s="13" customFormat="1">
      <c r="B395" s="167"/>
      <c r="D395" s="143" t="s">
        <v>1665</v>
      </c>
      <c r="E395" s="168" t="s">
        <v>1</v>
      </c>
      <c r="F395" s="169" t="s">
        <v>4044</v>
      </c>
      <c r="H395" s="170">
        <v>40.200000000000003</v>
      </c>
      <c r="I395" s="171"/>
      <c r="L395" s="167"/>
      <c r="M395" s="172"/>
      <c r="T395" s="173"/>
      <c r="AT395" s="168" t="s">
        <v>1665</v>
      </c>
      <c r="AU395" s="168" t="s">
        <v>89</v>
      </c>
      <c r="AV395" s="13" t="s">
        <v>89</v>
      </c>
      <c r="AW395" s="13" t="s">
        <v>36</v>
      </c>
      <c r="AX395" s="13" t="s">
        <v>87</v>
      </c>
      <c r="AY395" s="168" t="s">
        <v>248</v>
      </c>
    </row>
    <row r="396" spans="2:65" s="1" customFormat="1" ht="16.5" customHeight="1">
      <c r="B396" s="32"/>
      <c r="C396" s="130" t="s">
        <v>554</v>
      </c>
      <c r="D396" s="130" t="s">
        <v>249</v>
      </c>
      <c r="E396" s="131" t="s">
        <v>3204</v>
      </c>
      <c r="F396" s="132" t="s">
        <v>3205</v>
      </c>
      <c r="G396" s="133" t="s">
        <v>1662</v>
      </c>
      <c r="H396" s="134">
        <v>13.4</v>
      </c>
      <c r="I396" s="135"/>
      <c r="J396" s="136">
        <f>ROUND(I396*H396,2)</f>
        <v>0</v>
      </c>
      <c r="K396" s="132" t="s">
        <v>1</v>
      </c>
      <c r="L396" s="32"/>
      <c r="M396" s="137" t="s">
        <v>1</v>
      </c>
      <c r="N396" s="138" t="s">
        <v>45</v>
      </c>
      <c r="P396" s="139">
        <f>O396*H396</f>
        <v>0</v>
      </c>
      <c r="Q396" s="139">
        <v>8.0000000000000007E-5</v>
      </c>
      <c r="R396" s="139">
        <f>Q396*H396</f>
        <v>1.072E-3</v>
      </c>
      <c r="S396" s="139">
        <v>0</v>
      </c>
      <c r="T396" s="140">
        <f>S396*H396</f>
        <v>0</v>
      </c>
      <c r="AR396" s="141" t="s">
        <v>264</v>
      </c>
      <c r="AT396" s="141" t="s">
        <v>249</v>
      </c>
      <c r="AU396" s="141" t="s">
        <v>89</v>
      </c>
      <c r="AY396" s="17" t="s">
        <v>248</v>
      </c>
      <c r="BE396" s="142">
        <f>IF(N396="základní",J396,0)</f>
        <v>0</v>
      </c>
      <c r="BF396" s="142">
        <f>IF(N396="snížená",J396,0)</f>
        <v>0</v>
      </c>
      <c r="BG396" s="142">
        <f>IF(N396="zákl. přenesená",J396,0)</f>
        <v>0</v>
      </c>
      <c r="BH396" s="142">
        <f>IF(N396="sníž. přenesená",J396,0)</f>
        <v>0</v>
      </c>
      <c r="BI396" s="142">
        <f>IF(N396="nulová",J396,0)</f>
        <v>0</v>
      </c>
      <c r="BJ396" s="17" t="s">
        <v>87</v>
      </c>
      <c r="BK396" s="142">
        <f>ROUND(I396*H396,2)</f>
        <v>0</v>
      </c>
      <c r="BL396" s="17" t="s">
        <v>264</v>
      </c>
      <c r="BM396" s="141" t="s">
        <v>4045</v>
      </c>
    </row>
    <row r="397" spans="2:65" s="1" customFormat="1" ht="19.5">
      <c r="B397" s="32"/>
      <c r="D397" s="143" t="s">
        <v>255</v>
      </c>
      <c r="F397" s="144" t="s">
        <v>3184</v>
      </c>
      <c r="I397" s="145"/>
      <c r="L397" s="32"/>
      <c r="M397" s="146"/>
      <c r="T397" s="56"/>
      <c r="AT397" s="17" t="s">
        <v>255</v>
      </c>
      <c r="AU397" s="17" t="s">
        <v>89</v>
      </c>
    </row>
    <row r="398" spans="2:65" s="12" customFormat="1">
      <c r="B398" s="161"/>
      <c r="D398" s="143" t="s">
        <v>1665</v>
      </c>
      <c r="E398" s="162" t="s">
        <v>1</v>
      </c>
      <c r="F398" s="163" t="s">
        <v>4036</v>
      </c>
      <c r="H398" s="162" t="s">
        <v>1</v>
      </c>
      <c r="I398" s="164"/>
      <c r="L398" s="161"/>
      <c r="M398" s="165"/>
      <c r="T398" s="166"/>
      <c r="AT398" s="162" t="s">
        <v>1665</v>
      </c>
      <c r="AU398" s="162" t="s">
        <v>89</v>
      </c>
      <c r="AV398" s="12" t="s">
        <v>87</v>
      </c>
      <c r="AW398" s="12" t="s">
        <v>36</v>
      </c>
      <c r="AX398" s="12" t="s">
        <v>80</v>
      </c>
      <c r="AY398" s="162" t="s">
        <v>248</v>
      </c>
    </row>
    <row r="399" spans="2:65" s="13" customFormat="1">
      <c r="B399" s="167"/>
      <c r="D399" s="143" t="s">
        <v>1665</v>
      </c>
      <c r="E399" s="168" t="s">
        <v>1</v>
      </c>
      <c r="F399" s="169" t="s">
        <v>4046</v>
      </c>
      <c r="H399" s="170">
        <v>13.4</v>
      </c>
      <c r="I399" s="171"/>
      <c r="L399" s="167"/>
      <c r="M399" s="172"/>
      <c r="T399" s="173"/>
      <c r="AT399" s="168" t="s">
        <v>1665</v>
      </c>
      <c r="AU399" s="168" t="s">
        <v>89</v>
      </c>
      <c r="AV399" s="13" t="s">
        <v>89</v>
      </c>
      <c r="AW399" s="13" t="s">
        <v>36</v>
      </c>
      <c r="AX399" s="13" t="s">
        <v>87</v>
      </c>
      <c r="AY399" s="168" t="s">
        <v>248</v>
      </c>
    </row>
    <row r="400" spans="2:65" s="1" customFormat="1" ht="24.2" customHeight="1">
      <c r="B400" s="32"/>
      <c r="C400" s="130" t="s">
        <v>558</v>
      </c>
      <c r="D400" s="130" t="s">
        <v>249</v>
      </c>
      <c r="E400" s="131" t="s">
        <v>3208</v>
      </c>
      <c r="F400" s="132" t="s">
        <v>3209</v>
      </c>
      <c r="G400" s="133" t="s">
        <v>1662</v>
      </c>
      <c r="H400" s="134">
        <v>13.4</v>
      </c>
      <c r="I400" s="135"/>
      <c r="J400" s="136">
        <f>ROUND(I400*H400,2)</f>
        <v>0</v>
      </c>
      <c r="K400" s="132" t="s">
        <v>1</v>
      </c>
      <c r="L400" s="32"/>
      <c r="M400" s="137" t="s">
        <v>1</v>
      </c>
      <c r="N400" s="138" t="s">
        <v>45</v>
      </c>
      <c r="P400" s="139">
        <f>O400*H400</f>
        <v>0</v>
      </c>
      <c r="Q400" s="139">
        <v>0</v>
      </c>
      <c r="R400" s="139">
        <f>Q400*H400</f>
        <v>0</v>
      </c>
      <c r="S400" s="139">
        <v>0</v>
      </c>
      <c r="T400" s="140">
        <f>S400*H400</f>
        <v>0</v>
      </c>
      <c r="AR400" s="141" t="s">
        <v>264</v>
      </c>
      <c r="AT400" s="141" t="s">
        <v>249</v>
      </c>
      <c r="AU400" s="141" t="s">
        <v>89</v>
      </c>
      <c r="AY400" s="17" t="s">
        <v>248</v>
      </c>
      <c r="BE400" s="142">
        <f>IF(N400="základní",J400,0)</f>
        <v>0</v>
      </c>
      <c r="BF400" s="142">
        <f>IF(N400="snížená",J400,0)</f>
        <v>0</v>
      </c>
      <c r="BG400" s="142">
        <f>IF(N400="zákl. přenesená",J400,0)</f>
        <v>0</v>
      </c>
      <c r="BH400" s="142">
        <f>IF(N400="sníž. přenesená",J400,0)</f>
        <v>0</v>
      </c>
      <c r="BI400" s="142">
        <f>IF(N400="nulová",J400,0)</f>
        <v>0</v>
      </c>
      <c r="BJ400" s="17" t="s">
        <v>87</v>
      </c>
      <c r="BK400" s="142">
        <f>ROUND(I400*H400,2)</f>
        <v>0</v>
      </c>
      <c r="BL400" s="17" t="s">
        <v>264</v>
      </c>
      <c r="BM400" s="141" t="s">
        <v>4047</v>
      </c>
    </row>
    <row r="401" spans="2:65" s="1" customFormat="1" ht="19.5">
      <c r="B401" s="32"/>
      <c r="D401" s="143" t="s">
        <v>255</v>
      </c>
      <c r="F401" s="144" t="s">
        <v>3184</v>
      </c>
      <c r="I401" s="145"/>
      <c r="L401" s="32"/>
      <c r="M401" s="146"/>
      <c r="T401" s="56"/>
      <c r="AT401" s="17" t="s">
        <v>255</v>
      </c>
      <c r="AU401" s="17" t="s">
        <v>89</v>
      </c>
    </row>
    <row r="402" spans="2:65" s="12" customFormat="1">
      <c r="B402" s="161"/>
      <c r="D402" s="143" t="s">
        <v>1665</v>
      </c>
      <c r="E402" s="162" t="s">
        <v>1</v>
      </c>
      <c r="F402" s="163" t="s">
        <v>4036</v>
      </c>
      <c r="H402" s="162" t="s">
        <v>1</v>
      </c>
      <c r="I402" s="164"/>
      <c r="L402" s="161"/>
      <c r="M402" s="165"/>
      <c r="T402" s="166"/>
      <c r="AT402" s="162" t="s">
        <v>1665</v>
      </c>
      <c r="AU402" s="162" t="s">
        <v>89</v>
      </c>
      <c r="AV402" s="12" t="s">
        <v>87</v>
      </c>
      <c r="AW402" s="12" t="s">
        <v>36</v>
      </c>
      <c r="AX402" s="12" t="s">
        <v>80</v>
      </c>
      <c r="AY402" s="162" t="s">
        <v>248</v>
      </c>
    </row>
    <row r="403" spans="2:65" s="13" customFormat="1">
      <c r="B403" s="167"/>
      <c r="D403" s="143" t="s">
        <v>1665</v>
      </c>
      <c r="E403" s="168" t="s">
        <v>1</v>
      </c>
      <c r="F403" s="169" t="s">
        <v>4046</v>
      </c>
      <c r="H403" s="170">
        <v>13.4</v>
      </c>
      <c r="I403" s="171"/>
      <c r="L403" s="167"/>
      <c r="M403" s="172"/>
      <c r="T403" s="173"/>
      <c r="AT403" s="168" t="s">
        <v>1665</v>
      </c>
      <c r="AU403" s="168" t="s">
        <v>89</v>
      </c>
      <c r="AV403" s="13" t="s">
        <v>89</v>
      </c>
      <c r="AW403" s="13" t="s">
        <v>36</v>
      </c>
      <c r="AX403" s="13" t="s">
        <v>87</v>
      </c>
      <c r="AY403" s="168" t="s">
        <v>248</v>
      </c>
    </row>
    <row r="404" spans="2:65" s="1" customFormat="1" ht="24.2" customHeight="1">
      <c r="B404" s="32"/>
      <c r="C404" s="130" t="s">
        <v>562</v>
      </c>
      <c r="D404" s="130" t="s">
        <v>249</v>
      </c>
      <c r="E404" s="131" t="s">
        <v>3214</v>
      </c>
      <c r="F404" s="132" t="s">
        <v>3215</v>
      </c>
      <c r="G404" s="133" t="s">
        <v>1671</v>
      </c>
      <c r="H404" s="134">
        <v>0.26800000000000002</v>
      </c>
      <c r="I404" s="135"/>
      <c r="J404" s="136">
        <f>ROUND(I404*H404,2)</f>
        <v>0</v>
      </c>
      <c r="K404" s="132" t="s">
        <v>1663</v>
      </c>
      <c r="L404" s="32"/>
      <c r="M404" s="137" t="s">
        <v>1</v>
      </c>
      <c r="N404" s="138" t="s">
        <v>45</v>
      </c>
      <c r="P404" s="139">
        <f>O404*H404</f>
        <v>0</v>
      </c>
      <c r="Q404" s="139">
        <v>1.6372100000000001</v>
      </c>
      <c r="R404" s="139">
        <f>Q404*H404</f>
        <v>0.43877228000000001</v>
      </c>
      <c r="S404" s="139">
        <v>0</v>
      </c>
      <c r="T404" s="140">
        <f>S404*H404</f>
        <v>0</v>
      </c>
      <c r="AR404" s="141" t="s">
        <v>264</v>
      </c>
      <c r="AT404" s="141" t="s">
        <v>249</v>
      </c>
      <c r="AU404" s="141" t="s">
        <v>89</v>
      </c>
      <c r="AY404" s="17" t="s">
        <v>248</v>
      </c>
      <c r="BE404" s="142">
        <f>IF(N404="základní",J404,0)</f>
        <v>0</v>
      </c>
      <c r="BF404" s="142">
        <f>IF(N404="snížená",J404,0)</f>
        <v>0</v>
      </c>
      <c r="BG404" s="142">
        <f>IF(N404="zákl. přenesená",J404,0)</f>
        <v>0</v>
      </c>
      <c r="BH404" s="142">
        <f>IF(N404="sníž. přenesená",J404,0)</f>
        <v>0</v>
      </c>
      <c r="BI404" s="142">
        <f>IF(N404="nulová",J404,0)</f>
        <v>0</v>
      </c>
      <c r="BJ404" s="17" t="s">
        <v>87</v>
      </c>
      <c r="BK404" s="142">
        <f>ROUND(I404*H404,2)</f>
        <v>0</v>
      </c>
      <c r="BL404" s="17" t="s">
        <v>264</v>
      </c>
      <c r="BM404" s="141" t="s">
        <v>4048</v>
      </c>
    </row>
    <row r="405" spans="2:65" s="1" customFormat="1" ht="19.5">
      <c r="B405" s="32"/>
      <c r="D405" s="143" t="s">
        <v>255</v>
      </c>
      <c r="F405" s="144" t="s">
        <v>3184</v>
      </c>
      <c r="I405" s="145"/>
      <c r="L405" s="32"/>
      <c r="M405" s="146"/>
      <c r="T405" s="56"/>
      <c r="AT405" s="17" t="s">
        <v>255</v>
      </c>
      <c r="AU405" s="17" t="s">
        <v>89</v>
      </c>
    </row>
    <row r="406" spans="2:65" s="12" customFormat="1">
      <c r="B406" s="161"/>
      <c r="D406" s="143" t="s">
        <v>1665</v>
      </c>
      <c r="E406" s="162" t="s">
        <v>1</v>
      </c>
      <c r="F406" s="163" t="s">
        <v>4036</v>
      </c>
      <c r="H406" s="162" t="s">
        <v>1</v>
      </c>
      <c r="I406" s="164"/>
      <c r="L406" s="161"/>
      <c r="M406" s="165"/>
      <c r="T406" s="166"/>
      <c r="AT406" s="162" t="s">
        <v>1665</v>
      </c>
      <c r="AU406" s="162" t="s">
        <v>89</v>
      </c>
      <c r="AV406" s="12" t="s">
        <v>87</v>
      </c>
      <c r="AW406" s="12" t="s">
        <v>36</v>
      </c>
      <c r="AX406" s="12" t="s">
        <v>80</v>
      </c>
      <c r="AY406" s="162" t="s">
        <v>248</v>
      </c>
    </row>
    <row r="407" spans="2:65" s="13" customFormat="1">
      <c r="B407" s="167"/>
      <c r="D407" s="143" t="s">
        <v>1665</v>
      </c>
      <c r="E407" s="168" t="s">
        <v>1</v>
      </c>
      <c r="F407" s="169" t="s">
        <v>4049</v>
      </c>
      <c r="H407" s="170">
        <v>0.26800000000000002</v>
      </c>
      <c r="I407" s="171"/>
      <c r="L407" s="167"/>
      <c r="M407" s="172"/>
      <c r="T407" s="173"/>
      <c r="AT407" s="168" t="s">
        <v>1665</v>
      </c>
      <c r="AU407" s="168" t="s">
        <v>89</v>
      </c>
      <c r="AV407" s="13" t="s">
        <v>89</v>
      </c>
      <c r="AW407" s="13" t="s">
        <v>36</v>
      </c>
      <c r="AX407" s="13" t="s">
        <v>87</v>
      </c>
      <c r="AY407" s="168" t="s">
        <v>248</v>
      </c>
    </row>
    <row r="408" spans="2:65" s="1" customFormat="1" ht="24.2" customHeight="1">
      <c r="B408" s="32"/>
      <c r="C408" s="130" t="s">
        <v>253</v>
      </c>
      <c r="D408" s="130" t="s">
        <v>249</v>
      </c>
      <c r="E408" s="131" t="s">
        <v>3211</v>
      </c>
      <c r="F408" s="132" t="s">
        <v>3212</v>
      </c>
      <c r="G408" s="133" t="s">
        <v>1662</v>
      </c>
      <c r="H408" s="134">
        <v>13.4</v>
      </c>
      <c r="I408" s="135"/>
      <c r="J408" s="136">
        <f>ROUND(I408*H408,2)</f>
        <v>0</v>
      </c>
      <c r="K408" s="132" t="s">
        <v>1</v>
      </c>
      <c r="L408" s="32"/>
      <c r="M408" s="137" t="s">
        <v>1</v>
      </c>
      <c r="N408" s="138" t="s">
        <v>45</v>
      </c>
      <c r="P408" s="139">
        <f>O408*H408</f>
        <v>0</v>
      </c>
      <c r="Q408" s="139">
        <v>4.2000000000000002E-4</v>
      </c>
      <c r="R408" s="139">
        <f>Q408*H408</f>
        <v>5.6280000000000002E-3</v>
      </c>
      <c r="S408" s="139">
        <v>0</v>
      </c>
      <c r="T408" s="140">
        <f>S408*H408</f>
        <v>0</v>
      </c>
      <c r="AR408" s="141" t="s">
        <v>264</v>
      </c>
      <c r="AT408" s="141" t="s">
        <v>249</v>
      </c>
      <c r="AU408" s="141" t="s">
        <v>89</v>
      </c>
      <c r="AY408" s="17" t="s">
        <v>248</v>
      </c>
      <c r="BE408" s="142">
        <f>IF(N408="základní",J408,0)</f>
        <v>0</v>
      </c>
      <c r="BF408" s="142">
        <f>IF(N408="snížená",J408,0)</f>
        <v>0</v>
      </c>
      <c r="BG408" s="142">
        <f>IF(N408="zákl. přenesená",J408,0)</f>
        <v>0</v>
      </c>
      <c r="BH408" s="142">
        <f>IF(N408="sníž. přenesená",J408,0)</f>
        <v>0</v>
      </c>
      <c r="BI408" s="142">
        <f>IF(N408="nulová",J408,0)</f>
        <v>0</v>
      </c>
      <c r="BJ408" s="17" t="s">
        <v>87</v>
      </c>
      <c r="BK408" s="142">
        <f>ROUND(I408*H408,2)</f>
        <v>0</v>
      </c>
      <c r="BL408" s="17" t="s">
        <v>264</v>
      </c>
      <c r="BM408" s="141" t="s">
        <v>4050</v>
      </c>
    </row>
    <row r="409" spans="2:65" s="1" customFormat="1" ht="19.5">
      <c r="B409" s="32"/>
      <c r="D409" s="143" t="s">
        <v>255</v>
      </c>
      <c r="F409" s="144" t="s">
        <v>3184</v>
      </c>
      <c r="I409" s="145"/>
      <c r="L409" s="32"/>
      <c r="M409" s="146"/>
      <c r="T409" s="56"/>
      <c r="AT409" s="17" t="s">
        <v>255</v>
      </c>
      <c r="AU409" s="17" t="s">
        <v>89</v>
      </c>
    </row>
    <row r="410" spans="2:65" s="12" customFormat="1">
      <c r="B410" s="161"/>
      <c r="D410" s="143" t="s">
        <v>1665</v>
      </c>
      <c r="E410" s="162" t="s">
        <v>1</v>
      </c>
      <c r="F410" s="163" t="s">
        <v>4036</v>
      </c>
      <c r="H410" s="162" t="s">
        <v>1</v>
      </c>
      <c r="I410" s="164"/>
      <c r="L410" s="161"/>
      <c r="M410" s="165"/>
      <c r="T410" s="166"/>
      <c r="AT410" s="162" t="s">
        <v>1665</v>
      </c>
      <c r="AU410" s="162" t="s">
        <v>89</v>
      </c>
      <c r="AV410" s="12" t="s">
        <v>87</v>
      </c>
      <c r="AW410" s="12" t="s">
        <v>36</v>
      </c>
      <c r="AX410" s="12" t="s">
        <v>80</v>
      </c>
      <c r="AY410" s="162" t="s">
        <v>248</v>
      </c>
    </row>
    <row r="411" spans="2:65" s="13" customFormat="1">
      <c r="B411" s="167"/>
      <c r="D411" s="143" t="s">
        <v>1665</v>
      </c>
      <c r="E411" s="168" t="s">
        <v>1</v>
      </c>
      <c r="F411" s="169" t="s">
        <v>4051</v>
      </c>
      <c r="H411" s="170">
        <v>13.4</v>
      </c>
      <c r="I411" s="171"/>
      <c r="L411" s="167"/>
      <c r="M411" s="172"/>
      <c r="T411" s="173"/>
      <c r="AT411" s="168" t="s">
        <v>1665</v>
      </c>
      <c r="AU411" s="168" t="s">
        <v>89</v>
      </c>
      <c r="AV411" s="13" t="s">
        <v>89</v>
      </c>
      <c r="AW411" s="13" t="s">
        <v>36</v>
      </c>
      <c r="AX411" s="13" t="s">
        <v>87</v>
      </c>
      <c r="AY411" s="168" t="s">
        <v>248</v>
      </c>
    </row>
    <row r="412" spans="2:65" s="1" customFormat="1" ht="24.2" customHeight="1">
      <c r="B412" s="32"/>
      <c r="C412" s="130" t="s">
        <v>569</v>
      </c>
      <c r="D412" s="130" t="s">
        <v>249</v>
      </c>
      <c r="E412" s="131" t="s">
        <v>3218</v>
      </c>
      <c r="F412" s="132" t="s">
        <v>3219</v>
      </c>
      <c r="G412" s="133" t="s">
        <v>1662</v>
      </c>
      <c r="H412" s="134">
        <v>134</v>
      </c>
      <c r="I412" s="135"/>
      <c r="J412" s="136">
        <f>ROUND(I412*H412,2)</f>
        <v>0</v>
      </c>
      <c r="K412" s="132" t="s">
        <v>1663</v>
      </c>
      <c r="L412" s="32"/>
      <c r="M412" s="137" t="s">
        <v>1</v>
      </c>
      <c r="N412" s="138" t="s">
        <v>45</v>
      </c>
      <c r="P412" s="139">
        <f>O412*H412</f>
        <v>0</v>
      </c>
      <c r="Q412" s="139">
        <v>1.5E-3</v>
      </c>
      <c r="R412" s="139">
        <f>Q412*H412</f>
        <v>0.20100000000000001</v>
      </c>
      <c r="S412" s="139">
        <v>0</v>
      </c>
      <c r="T412" s="140">
        <f>S412*H412</f>
        <v>0</v>
      </c>
      <c r="AR412" s="141" t="s">
        <v>264</v>
      </c>
      <c r="AT412" s="141" t="s">
        <v>249</v>
      </c>
      <c r="AU412" s="141" t="s">
        <v>89</v>
      </c>
      <c r="AY412" s="17" t="s">
        <v>248</v>
      </c>
      <c r="BE412" s="142">
        <f>IF(N412="základní",J412,0)</f>
        <v>0</v>
      </c>
      <c r="BF412" s="142">
        <f>IF(N412="snížená",J412,0)</f>
        <v>0</v>
      </c>
      <c r="BG412" s="142">
        <f>IF(N412="zákl. přenesená",J412,0)</f>
        <v>0</v>
      </c>
      <c r="BH412" s="142">
        <f>IF(N412="sníž. přenesená",J412,0)</f>
        <v>0</v>
      </c>
      <c r="BI412" s="142">
        <f>IF(N412="nulová",J412,0)</f>
        <v>0</v>
      </c>
      <c r="BJ412" s="17" t="s">
        <v>87</v>
      </c>
      <c r="BK412" s="142">
        <f>ROUND(I412*H412,2)</f>
        <v>0</v>
      </c>
      <c r="BL412" s="17" t="s">
        <v>264</v>
      </c>
      <c r="BM412" s="141" t="s">
        <v>4052</v>
      </c>
    </row>
    <row r="413" spans="2:65" s="1" customFormat="1" ht="19.5">
      <c r="B413" s="32"/>
      <c r="D413" s="143" t="s">
        <v>255</v>
      </c>
      <c r="F413" s="144" t="s">
        <v>3184</v>
      </c>
      <c r="I413" s="145"/>
      <c r="L413" s="32"/>
      <c r="M413" s="146"/>
      <c r="T413" s="56"/>
      <c r="AT413" s="17" t="s">
        <v>255</v>
      </c>
      <c r="AU413" s="17" t="s">
        <v>89</v>
      </c>
    </row>
    <row r="414" spans="2:65" s="12" customFormat="1">
      <c r="B414" s="161"/>
      <c r="D414" s="143" t="s">
        <v>1665</v>
      </c>
      <c r="E414" s="162" t="s">
        <v>1</v>
      </c>
      <c r="F414" s="163" t="s">
        <v>4036</v>
      </c>
      <c r="H414" s="162" t="s">
        <v>1</v>
      </c>
      <c r="I414" s="164"/>
      <c r="L414" s="161"/>
      <c r="M414" s="165"/>
      <c r="T414" s="166"/>
      <c r="AT414" s="162" t="s">
        <v>1665</v>
      </c>
      <c r="AU414" s="162" t="s">
        <v>89</v>
      </c>
      <c r="AV414" s="12" t="s">
        <v>87</v>
      </c>
      <c r="AW414" s="12" t="s">
        <v>36</v>
      </c>
      <c r="AX414" s="12" t="s">
        <v>80</v>
      </c>
      <c r="AY414" s="162" t="s">
        <v>248</v>
      </c>
    </row>
    <row r="415" spans="2:65" s="13" customFormat="1">
      <c r="B415" s="167"/>
      <c r="D415" s="143" t="s">
        <v>1665</v>
      </c>
      <c r="E415" s="168" t="s">
        <v>1</v>
      </c>
      <c r="F415" s="169" t="s">
        <v>4053</v>
      </c>
      <c r="H415" s="170">
        <v>134</v>
      </c>
      <c r="I415" s="171"/>
      <c r="L415" s="167"/>
      <c r="M415" s="172"/>
      <c r="T415" s="173"/>
      <c r="AT415" s="168" t="s">
        <v>1665</v>
      </c>
      <c r="AU415" s="168" t="s">
        <v>89</v>
      </c>
      <c r="AV415" s="13" t="s">
        <v>89</v>
      </c>
      <c r="AW415" s="13" t="s">
        <v>36</v>
      </c>
      <c r="AX415" s="13" t="s">
        <v>87</v>
      </c>
      <c r="AY415" s="168" t="s">
        <v>248</v>
      </c>
    </row>
    <row r="416" spans="2:65" s="1" customFormat="1" ht="24.2" customHeight="1">
      <c r="B416" s="32"/>
      <c r="C416" s="130" t="s">
        <v>573</v>
      </c>
      <c r="D416" s="130" t="s">
        <v>249</v>
      </c>
      <c r="E416" s="131" t="s">
        <v>3222</v>
      </c>
      <c r="F416" s="132" t="s">
        <v>3223</v>
      </c>
      <c r="G416" s="133" t="s">
        <v>1662</v>
      </c>
      <c r="H416" s="134">
        <v>40.200000000000003</v>
      </c>
      <c r="I416" s="135"/>
      <c r="J416" s="136">
        <f>ROUND(I416*H416,2)</f>
        <v>0</v>
      </c>
      <c r="K416" s="132" t="s">
        <v>1663</v>
      </c>
      <c r="L416" s="32"/>
      <c r="M416" s="137" t="s">
        <v>1</v>
      </c>
      <c r="N416" s="138" t="s">
        <v>45</v>
      </c>
      <c r="P416" s="139">
        <f>O416*H416</f>
        <v>0</v>
      </c>
      <c r="Q416" s="139">
        <v>8.4470000000000003E-2</v>
      </c>
      <c r="R416" s="139">
        <f>Q416*H416</f>
        <v>3.3956940000000002</v>
      </c>
      <c r="S416" s="139">
        <v>0</v>
      </c>
      <c r="T416" s="140">
        <f>S416*H416</f>
        <v>0</v>
      </c>
      <c r="AR416" s="141" t="s">
        <v>264</v>
      </c>
      <c r="AT416" s="141" t="s">
        <v>249</v>
      </c>
      <c r="AU416" s="141" t="s">
        <v>89</v>
      </c>
      <c r="AY416" s="17" t="s">
        <v>248</v>
      </c>
      <c r="BE416" s="142">
        <f>IF(N416="základní",J416,0)</f>
        <v>0</v>
      </c>
      <c r="BF416" s="142">
        <f>IF(N416="snížená",J416,0)</f>
        <v>0</v>
      </c>
      <c r="BG416" s="142">
        <f>IF(N416="zákl. přenesená",J416,0)</f>
        <v>0</v>
      </c>
      <c r="BH416" s="142">
        <f>IF(N416="sníž. přenesená",J416,0)</f>
        <v>0</v>
      </c>
      <c r="BI416" s="142">
        <f>IF(N416="nulová",J416,0)</f>
        <v>0</v>
      </c>
      <c r="BJ416" s="17" t="s">
        <v>87</v>
      </c>
      <c r="BK416" s="142">
        <f>ROUND(I416*H416,2)</f>
        <v>0</v>
      </c>
      <c r="BL416" s="17" t="s">
        <v>264</v>
      </c>
      <c r="BM416" s="141" t="s">
        <v>4054</v>
      </c>
    </row>
    <row r="417" spans="2:65" s="1" customFormat="1" ht="19.5">
      <c r="B417" s="32"/>
      <c r="D417" s="143" t="s">
        <v>255</v>
      </c>
      <c r="F417" s="144" t="s">
        <v>3184</v>
      </c>
      <c r="I417" s="145"/>
      <c r="L417" s="32"/>
      <c r="M417" s="146"/>
      <c r="T417" s="56"/>
      <c r="AT417" s="17" t="s">
        <v>255</v>
      </c>
      <c r="AU417" s="17" t="s">
        <v>89</v>
      </c>
    </row>
    <row r="418" spans="2:65" s="12" customFormat="1">
      <c r="B418" s="161"/>
      <c r="D418" s="143" t="s">
        <v>1665</v>
      </c>
      <c r="E418" s="162" t="s">
        <v>1</v>
      </c>
      <c r="F418" s="163" t="s">
        <v>4036</v>
      </c>
      <c r="H418" s="162" t="s">
        <v>1</v>
      </c>
      <c r="I418" s="164"/>
      <c r="L418" s="161"/>
      <c r="M418" s="165"/>
      <c r="T418" s="166"/>
      <c r="AT418" s="162" t="s">
        <v>1665</v>
      </c>
      <c r="AU418" s="162" t="s">
        <v>89</v>
      </c>
      <c r="AV418" s="12" t="s">
        <v>87</v>
      </c>
      <c r="AW418" s="12" t="s">
        <v>36</v>
      </c>
      <c r="AX418" s="12" t="s">
        <v>80</v>
      </c>
      <c r="AY418" s="162" t="s">
        <v>248</v>
      </c>
    </row>
    <row r="419" spans="2:65" s="13" customFormat="1">
      <c r="B419" s="167"/>
      <c r="D419" s="143" t="s">
        <v>1665</v>
      </c>
      <c r="E419" s="168" t="s">
        <v>1</v>
      </c>
      <c r="F419" s="169" t="s">
        <v>4055</v>
      </c>
      <c r="H419" s="170">
        <v>40.200000000000003</v>
      </c>
      <c r="I419" s="171"/>
      <c r="L419" s="167"/>
      <c r="M419" s="172"/>
      <c r="T419" s="173"/>
      <c r="AT419" s="168" t="s">
        <v>1665</v>
      </c>
      <c r="AU419" s="168" t="s">
        <v>89</v>
      </c>
      <c r="AV419" s="13" t="s">
        <v>89</v>
      </c>
      <c r="AW419" s="13" t="s">
        <v>36</v>
      </c>
      <c r="AX419" s="13" t="s">
        <v>87</v>
      </c>
      <c r="AY419" s="168" t="s">
        <v>248</v>
      </c>
    </row>
    <row r="420" spans="2:65" s="1" customFormat="1" ht="24.2" customHeight="1">
      <c r="B420" s="32"/>
      <c r="C420" s="130" t="s">
        <v>577</v>
      </c>
      <c r="D420" s="130" t="s">
        <v>249</v>
      </c>
      <c r="E420" s="131" t="s">
        <v>3226</v>
      </c>
      <c r="F420" s="132" t="s">
        <v>3227</v>
      </c>
      <c r="G420" s="133" t="s">
        <v>1662</v>
      </c>
      <c r="H420" s="134">
        <v>134</v>
      </c>
      <c r="I420" s="135"/>
      <c r="J420" s="136">
        <f>ROUND(I420*H420,2)</f>
        <v>0</v>
      </c>
      <c r="K420" s="132" t="s">
        <v>1663</v>
      </c>
      <c r="L420" s="32"/>
      <c r="M420" s="137" t="s">
        <v>1</v>
      </c>
      <c r="N420" s="138" t="s">
        <v>45</v>
      </c>
      <c r="P420" s="139">
        <f>O420*H420</f>
        <v>0</v>
      </c>
      <c r="Q420" s="139">
        <v>2.1100000000000001E-2</v>
      </c>
      <c r="R420" s="139">
        <f>Q420*H420</f>
        <v>2.8273999999999999</v>
      </c>
      <c r="S420" s="139">
        <v>0</v>
      </c>
      <c r="T420" s="140">
        <f>S420*H420</f>
        <v>0</v>
      </c>
      <c r="AR420" s="141" t="s">
        <v>264</v>
      </c>
      <c r="AT420" s="141" t="s">
        <v>249</v>
      </c>
      <c r="AU420" s="141" t="s">
        <v>89</v>
      </c>
      <c r="AY420" s="17" t="s">
        <v>248</v>
      </c>
      <c r="BE420" s="142">
        <f>IF(N420="základní",J420,0)</f>
        <v>0</v>
      </c>
      <c r="BF420" s="142">
        <f>IF(N420="snížená",J420,0)</f>
        <v>0</v>
      </c>
      <c r="BG420" s="142">
        <f>IF(N420="zákl. přenesená",J420,0)</f>
        <v>0</v>
      </c>
      <c r="BH420" s="142">
        <f>IF(N420="sníž. přenesená",J420,0)</f>
        <v>0</v>
      </c>
      <c r="BI420" s="142">
        <f>IF(N420="nulová",J420,0)</f>
        <v>0</v>
      </c>
      <c r="BJ420" s="17" t="s">
        <v>87</v>
      </c>
      <c r="BK420" s="142">
        <f>ROUND(I420*H420,2)</f>
        <v>0</v>
      </c>
      <c r="BL420" s="17" t="s">
        <v>264</v>
      </c>
      <c r="BM420" s="141" t="s">
        <v>4056</v>
      </c>
    </row>
    <row r="421" spans="2:65" s="1" customFormat="1" ht="19.5">
      <c r="B421" s="32"/>
      <c r="D421" s="143" t="s">
        <v>255</v>
      </c>
      <c r="F421" s="144" t="s">
        <v>3184</v>
      </c>
      <c r="I421" s="145"/>
      <c r="L421" s="32"/>
      <c r="M421" s="146"/>
      <c r="T421" s="56"/>
      <c r="AT421" s="17" t="s">
        <v>255</v>
      </c>
      <c r="AU421" s="17" t="s">
        <v>89</v>
      </c>
    </row>
    <row r="422" spans="2:65" s="12" customFormat="1">
      <c r="B422" s="161"/>
      <c r="D422" s="143" t="s">
        <v>1665</v>
      </c>
      <c r="E422" s="162" t="s">
        <v>1</v>
      </c>
      <c r="F422" s="163" t="s">
        <v>4036</v>
      </c>
      <c r="H422" s="162" t="s">
        <v>1</v>
      </c>
      <c r="I422" s="164"/>
      <c r="L422" s="161"/>
      <c r="M422" s="165"/>
      <c r="T422" s="166"/>
      <c r="AT422" s="162" t="s">
        <v>1665</v>
      </c>
      <c r="AU422" s="162" t="s">
        <v>89</v>
      </c>
      <c r="AV422" s="12" t="s">
        <v>87</v>
      </c>
      <c r="AW422" s="12" t="s">
        <v>36</v>
      </c>
      <c r="AX422" s="12" t="s">
        <v>80</v>
      </c>
      <c r="AY422" s="162" t="s">
        <v>248</v>
      </c>
    </row>
    <row r="423" spans="2:65" s="13" customFormat="1">
      <c r="B423" s="167"/>
      <c r="D423" s="143" t="s">
        <v>1665</v>
      </c>
      <c r="E423" s="168" t="s">
        <v>1</v>
      </c>
      <c r="F423" s="169" t="s">
        <v>4057</v>
      </c>
      <c r="H423" s="170">
        <v>134</v>
      </c>
      <c r="I423" s="171"/>
      <c r="L423" s="167"/>
      <c r="M423" s="172"/>
      <c r="T423" s="173"/>
      <c r="AT423" s="168" t="s">
        <v>1665</v>
      </c>
      <c r="AU423" s="168" t="s">
        <v>89</v>
      </c>
      <c r="AV423" s="13" t="s">
        <v>89</v>
      </c>
      <c r="AW423" s="13" t="s">
        <v>36</v>
      </c>
      <c r="AX423" s="13" t="s">
        <v>87</v>
      </c>
      <c r="AY423" s="168" t="s">
        <v>248</v>
      </c>
    </row>
    <row r="424" spans="2:65" s="10" customFormat="1" ht="22.9" customHeight="1">
      <c r="B424" s="120"/>
      <c r="D424" s="121" t="s">
        <v>79</v>
      </c>
      <c r="E424" s="155" t="s">
        <v>697</v>
      </c>
      <c r="F424" s="155" t="s">
        <v>1894</v>
      </c>
      <c r="I424" s="123"/>
      <c r="J424" s="156">
        <f>BK424</f>
        <v>0</v>
      </c>
      <c r="L424" s="120"/>
      <c r="M424" s="125"/>
      <c r="P424" s="126">
        <f>SUM(P425:P660)</f>
        <v>0</v>
      </c>
      <c r="R424" s="126">
        <f>SUM(R425:R660)</f>
        <v>0</v>
      </c>
      <c r="T424" s="127">
        <f>SUM(T425:T660)</f>
        <v>109.84481344</v>
      </c>
      <c r="AR424" s="121" t="s">
        <v>87</v>
      </c>
      <c r="AT424" s="128" t="s">
        <v>79</v>
      </c>
      <c r="AU424" s="128" t="s">
        <v>87</v>
      </c>
      <c r="AY424" s="121" t="s">
        <v>248</v>
      </c>
      <c r="BK424" s="129">
        <f>SUM(BK425:BK660)</f>
        <v>0</v>
      </c>
    </row>
    <row r="425" spans="2:65" s="1" customFormat="1" ht="33" customHeight="1">
      <c r="B425" s="32"/>
      <c r="C425" s="130" t="s">
        <v>581</v>
      </c>
      <c r="D425" s="130" t="s">
        <v>249</v>
      </c>
      <c r="E425" s="131" t="s">
        <v>4058</v>
      </c>
      <c r="F425" s="132" t="s">
        <v>4059</v>
      </c>
      <c r="G425" s="133" t="s">
        <v>1662</v>
      </c>
      <c r="H425" s="134">
        <v>60.758000000000003</v>
      </c>
      <c r="I425" s="135"/>
      <c r="J425" s="136">
        <f>ROUND(I425*H425,2)</f>
        <v>0</v>
      </c>
      <c r="K425" s="132" t="s">
        <v>1663</v>
      </c>
      <c r="L425" s="32"/>
      <c r="M425" s="137" t="s">
        <v>1</v>
      </c>
      <c r="N425" s="138" t="s">
        <v>45</v>
      </c>
      <c r="P425" s="139">
        <f>O425*H425</f>
        <v>0</v>
      </c>
      <c r="Q425" s="139">
        <v>0</v>
      </c>
      <c r="R425" s="139">
        <f>Q425*H425</f>
        <v>0</v>
      </c>
      <c r="S425" s="139">
        <v>0.255</v>
      </c>
      <c r="T425" s="140">
        <f>S425*H425</f>
        <v>15.493290000000002</v>
      </c>
      <c r="AR425" s="141" t="s">
        <v>264</v>
      </c>
      <c r="AT425" s="141" t="s">
        <v>249</v>
      </c>
      <c r="AU425" s="141" t="s">
        <v>89</v>
      </c>
      <c r="AY425" s="17" t="s">
        <v>248</v>
      </c>
      <c r="BE425" s="142">
        <f>IF(N425="základní",J425,0)</f>
        <v>0</v>
      </c>
      <c r="BF425" s="142">
        <f>IF(N425="snížená",J425,0)</f>
        <v>0</v>
      </c>
      <c r="BG425" s="142">
        <f>IF(N425="zákl. přenesená",J425,0)</f>
        <v>0</v>
      </c>
      <c r="BH425" s="142">
        <f>IF(N425="sníž. přenesená",J425,0)</f>
        <v>0</v>
      </c>
      <c r="BI425" s="142">
        <f>IF(N425="nulová",J425,0)</f>
        <v>0</v>
      </c>
      <c r="BJ425" s="17" t="s">
        <v>87</v>
      </c>
      <c r="BK425" s="142">
        <f>ROUND(I425*H425,2)</f>
        <v>0</v>
      </c>
      <c r="BL425" s="17" t="s">
        <v>264</v>
      </c>
      <c r="BM425" s="141" t="s">
        <v>4060</v>
      </c>
    </row>
    <row r="426" spans="2:65" s="12" customFormat="1">
      <c r="B426" s="161"/>
      <c r="D426" s="143" t="s">
        <v>1665</v>
      </c>
      <c r="E426" s="162" t="s">
        <v>1</v>
      </c>
      <c r="F426" s="163" t="s">
        <v>4061</v>
      </c>
      <c r="H426" s="162" t="s">
        <v>1</v>
      </c>
      <c r="I426" s="164"/>
      <c r="L426" s="161"/>
      <c r="M426" s="165"/>
      <c r="T426" s="166"/>
      <c r="AT426" s="162" t="s">
        <v>1665</v>
      </c>
      <c r="AU426" s="162" t="s">
        <v>89</v>
      </c>
      <c r="AV426" s="12" t="s">
        <v>87</v>
      </c>
      <c r="AW426" s="12" t="s">
        <v>36</v>
      </c>
      <c r="AX426" s="12" t="s">
        <v>80</v>
      </c>
      <c r="AY426" s="162" t="s">
        <v>248</v>
      </c>
    </row>
    <row r="427" spans="2:65" s="13" customFormat="1">
      <c r="B427" s="167"/>
      <c r="D427" s="143" t="s">
        <v>1665</v>
      </c>
      <c r="E427" s="168" t="s">
        <v>1</v>
      </c>
      <c r="F427" s="169" t="s">
        <v>4062</v>
      </c>
      <c r="H427" s="170">
        <v>60.758000000000003</v>
      </c>
      <c r="I427" s="171"/>
      <c r="L427" s="167"/>
      <c r="M427" s="172"/>
      <c r="T427" s="173"/>
      <c r="AT427" s="168" t="s">
        <v>1665</v>
      </c>
      <c r="AU427" s="168" t="s">
        <v>89</v>
      </c>
      <c r="AV427" s="13" t="s">
        <v>89</v>
      </c>
      <c r="AW427" s="13" t="s">
        <v>36</v>
      </c>
      <c r="AX427" s="13" t="s">
        <v>87</v>
      </c>
      <c r="AY427" s="168" t="s">
        <v>248</v>
      </c>
    </row>
    <row r="428" spans="2:65" s="1" customFormat="1" ht="33" customHeight="1">
      <c r="B428" s="32"/>
      <c r="C428" s="130" t="s">
        <v>585</v>
      </c>
      <c r="D428" s="130" t="s">
        <v>249</v>
      </c>
      <c r="E428" s="131" t="s">
        <v>4063</v>
      </c>
      <c r="F428" s="132" t="s">
        <v>4064</v>
      </c>
      <c r="G428" s="133" t="s">
        <v>1662</v>
      </c>
      <c r="H428" s="134">
        <v>60.758000000000003</v>
      </c>
      <c r="I428" s="135"/>
      <c r="J428" s="136">
        <f>ROUND(I428*H428,2)</f>
        <v>0</v>
      </c>
      <c r="K428" s="132" t="s">
        <v>1663</v>
      </c>
      <c r="L428" s="32"/>
      <c r="M428" s="137" t="s">
        <v>1</v>
      </c>
      <c r="N428" s="138" t="s">
        <v>45</v>
      </c>
      <c r="P428" s="139">
        <f>O428*H428</f>
        <v>0</v>
      </c>
      <c r="Q428" s="139">
        <v>0</v>
      </c>
      <c r="R428" s="139">
        <f>Q428*H428</f>
        <v>0</v>
      </c>
      <c r="S428" s="139">
        <v>0.3</v>
      </c>
      <c r="T428" s="140">
        <f>S428*H428</f>
        <v>18.227399999999999</v>
      </c>
      <c r="AR428" s="141" t="s">
        <v>264</v>
      </c>
      <c r="AT428" s="141" t="s">
        <v>249</v>
      </c>
      <c r="AU428" s="141" t="s">
        <v>89</v>
      </c>
      <c r="AY428" s="17" t="s">
        <v>248</v>
      </c>
      <c r="BE428" s="142">
        <f>IF(N428="základní",J428,0)</f>
        <v>0</v>
      </c>
      <c r="BF428" s="142">
        <f>IF(N428="snížená",J428,0)</f>
        <v>0</v>
      </c>
      <c r="BG428" s="142">
        <f>IF(N428="zákl. přenesená",J428,0)</f>
        <v>0</v>
      </c>
      <c r="BH428" s="142">
        <f>IF(N428="sníž. přenesená",J428,0)</f>
        <v>0</v>
      </c>
      <c r="BI428" s="142">
        <f>IF(N428="nulová",J428,0)</f>
        <v>0</v>
      </c>
      <c r="BJ428" s="17" t="s">
        <v>87</v>
      </c>
      <c r="BK428" s="142">
        <f>ROUND(I428*H428,2)</f>
        <v>0</v>
      </c>
      <c r="BL428" s="17" t="s">
        <v>264</v>
      </c>
      <c r="BM428" s="141" t="s">
        <v>4065</v>
      </c>
    </row>
    <row r="429" spans="2:65" s="1" customFormat="1" ht="24.2" customHeight="1">
      <c r="B429" s="32"/>
      <c r="C429" s="130" t="s">
        <v>589</v>
      </c>
      <c r="D429" s="130" t="s">
        <v>249</v>
      </c>
      <c r="E429" s="131" t="s">
        <v>2849</v>
      </c>
      <c r="F429" s="132" t="s">
        <v>2850</v>
      </c>
      <c r="G429" s="133" t="s">
        <v>1662</v>
      </c>
      <c r="H429" s="134">
        <v>18.84</v>
      </c>
      <c r="I429" s="135"/>
      <c r="J429" s="136">
        <f>ROUND(I429*H429,2)</f>
        <v>0</v>
      </c>
      <c r="K429" s="132" t="s">
        <v>1663</v>
      </c>
      <c r="L429" s="32"/>
      <c r="M429" s="137" t="s">
        <v>1</v>
      </c>
      <c r="N429" s="138" t="s">
        <v>45</v>
      </c>
      <c r="P429" s="139">
        <f>O429*H429</f>
        <v>0</v>
      </c>
      <c r="Q429" s="139">
        <v>0</v>
      </c>
      <c r="R429" s="139">
        <f>Q429*H429</f>
        <v>0</v>
      </c>
      <c r="S429" s="139">
        <v>0.625</v>
      </c>
      <c r="T429" s="140">
        <f>S429*H429</f>
        <v>11.775</v>
      </c>
      <c r="AR429" s="141" t="s">
        <v>264</v>
      </c>
      <c r="AT429" s="141" t="s">
        <v>249</v>
      </c>
      <c r="AU429" s="141" t="s">
        <v>89</v>
      </c>
      <c r="AY429" s="17" t="s">
        <v>248</v>
      </c>
      <c r="BE429" s="142">
        <f>IF(N429="základní",J429,0)</f>
        <v>0</v>
      </c>
      <c r="BF429" s="142">
        <f>IF(N429="snížená",J429,0)</f>
        <v>0</v>
      </c>
      <c r="BG429" s="142">
        <f>IF(N429="zákl. přenesená",J429,0)</f>
        <v>0</v>
      </c>
      <c r="BH429" s="142">
        <f>IF(N429="sníž. přenesená",J429,0)</f>
        <v>0</v>
      </c>
      <c r="BI429" s="142">
        <f>IF(N429="nulová",J429,0)</f>
        <v>0</v>
      </c>
      <c r="BJ429" s="17" t="s">
        <v>87</v>
      </c>
      <c r="BK429" s="142">
        <f>ROUND(I429*H429,2)</f>
        <v>0</v>
      </c>
      <c r="BL429" s="17" t="s">
        <v>264</v>
      </c>
      <c r="BM429" s="141" t="s">
        <v>4066</v>
      </c>
    </row>
    <row r="430" spans="2:65" s="12" customFormat="1">
      <c r="B430" s="161"/>
      <c r="D430" s="143" t="s">
        <v>1665</v>
      </c>
      <c r="E430" s="162" t="s">
        <v>1</v>
      </c>
      <c r="F430" s="163" t="s">
        <v>3966</v>
      </c>
      <c r="H430" s="162" t="s">
        <v>1</v>
      </c>
      <c r="I430" s="164"/>
      <c r="L430" s="161"/>
      <c r="M430" s="165"/>
      <c r="T430" s="166"/>
      <c r="AT430" s="162" t="s">
        <v>1665</v>
      </c>
      <c r="AU430" s="162" t="s">
        <v>89</v>
      </c>
      <c r="AV430" s="12" t="s">
        <v>87</v>
      </c>
      <c r="AW430" s="12" t="s">
        <v>36</v>
      </c>
      <c r="AX430" s="12" t="s">
        <v>80</v>
      </c>
      <c r="AY430" s="162" t="s">
        <v>248</v>
      </c>
    </row>
    <row r="431" spans="2:65" s="13" customFormat="1">
      <c r="B431" s="167"/>
      <c r="D431" s="143" t="s">
        <v>1665</v>
      </c>
      <c r="E431" s="168" t="s">
        <v>1</v>
      </c>
      <c r="F431" s="169" t="s">
        <v>3967</v>
      </c>
      <c r="H431" s="170">
        <v>18.84</v>
      </c>
      <c r="I431" s="171"/>
      <c r="L431" s="167"/>
      <c r="M431" s="172"/>
      <c r="T431" s="173"/>
      <c r="AT431" s="168" t="s">
        <v>1665</v>
      </c>
      <c r="AU431" s="168" t="s">
        <v>89</v>
      </c>
      <c r="AV431" s="13" t="s">
        <v>89</v>
      </c>
      <c r="AW431" s="13" t="s">
        <v>36</v>
      </c>
      <c r="AX431" s="13" t="s">
        <v>87</v>
      </c>
      <c r="AY431" s="168" t="s">
        <v>248</v>
      </c>
    </row>
    <row r="432" spans="2:65" s="1" customFormat="1" ht="24.2" customHeight="1">
      <c r="B432" s="32"/>
      <c r="C432" s="130" t="s">
        <v>593</v>
      </c>
      <c r="D432" s="130" t="s">
        <v>249</v>
      </c>
      <c r="E432" s="131" t="s">
        <v>4067</v>
      </c>
      <c r="F432" s="132" t="s">
        <v>4068</v>
      </c>
      <c r="G432" s="133" t="s">
        <v>1662</v>
      </c>
      <c r="H432" s="134">
        <v>18.84</v>
      </c>
      <c r="I432" s="135"/>
      <c r="J432" s="136">
        <f>ROUND(I432*H432,2)</f>
        <v>0</v>
      </c>
      <c r="K432" s="132" t="s">
        <v>1663</v>
      </c>
      <c r="L432" s="32"/>
      <c r="M432" s="137" t="s">
        <v>1</v>
      </c>
      <c r="N432" s="138" t="s">
        <v>45</v>
      </c>
      <c r="P432" s="139">
        <f>O432*H432</f>
        <v>0</v>
      </c>
      <c r="Q432" s="139">
        <v>0</v>
      </c>
      <c r="R432" s="139">
        <f>Q432*H432</f>
        <v>0</v>
      </c>
      <c r="S432" s="139">
        <v>0.28999999999999998</v>
      </c>
      <c r="T432" s="140">
        <f>S432*H432</f>
        <v>5.4635999999999996</v>
      </c>
      <c r="AR432" s="141" t="s">
        <v>264</v>
      </c>
      <c r="AT432" s="141" t="s">
        <v>249</v>
      </c>
      <c r="AU432" s="141" t="s">
        <v>89</v>
      </c>
      <c r="AY432" s="17" t="s">
        <v>248</v>
      </c>
      <c r="BE432" s="142">
        <f>IF(N432="základní",J432,0)</f>
        <v>0</v>
      </c>
      <c r="BF432" s="142">
        <f>IF(N432="snížená",J432,0)</f>
        <v>0</v>
      </c>
      <c r="BG432" s="142">
        <f>IF(N432="zákl. přenesená",J432,0)</f>
        <v>0</v>
      </c>
      <c r="BH432" s="142">
        <f>IF(N432="sníž. přenesená",J432,0)</f>
        <v>0</v>
      </c>
      <c r="BI432" s="142">
        <f>IF(N432="nulová",J432,0)</f>
        <v>0</v>
      </c>
      <c r="BJ432" s="17" t="s">
        <v>87</v>
      </c>
      <c r="BK432" s="142">
        <f>ROUND(I432*H432,2)</f>
        <v>0</v>
      </c>
      <c r="BL432" s="17" t="s">
        <v>264</v>
      </c>
      <c r="BM432" s="141" t="s">
        <v>4069</v>
      </c>
    </row>
    <row r="433" spans="2:65" s="1" customFormat="1" ht="24.2" customHeight="1">
      <c r="B433" s="32"/>
      <c r="C433" s="130" t="s">
        <v>597</v>
      </c>
      <c r="D433" s="130" t="s">
        <v>249</v>
      </c>
      <c r="E433" s="131" t="s">
        <v>4070</v>
      </c>
      <c r="F433" s="132" t="s">
        <v>4071</v>
      </c>
      <c r="G433" s="133" t="s">
        <v>1662</v>
      </c>
      <c r="H433" s="134">
        <v>3.7919999999999998</v>
      </c>
      <c r="I433" s="135"/>
      <c r="J433" s="136">
        <f>ROUND(I433*H433,2)</f>
        <v>0</v>
      </c>
      <c r="K433" s="132" t="s">
        <v>1663</v>
      </c>
      <c r="L433" s="32"/>
      <c r="M433" s="137" t="s">
        <v>1</v>
      </c>
      <c r="N433" s="138" t="s">
        <v>45</v>
      </c>
      <c r="P433" s="139">
        <f>O433*H433</f>
        <v>0</v>
      </c>
      <c r="Q433" s="139">
        <v>0</v>
      </c>
      <c r="R433" s="139">
        <f>Q433*H433</f>
        <v>0</v>
      </c>
      <c r="S433" s="139">
        <v>0.156</v>
      </c>
      <c r="T433" s="140">
        <f>S433*H433</f>
        <v>0.59155199999999997</v>
      </c>
      <c r="AR433" s="141" t="s">
        <v>264</v>
      </c>
      <c r="AT433" s="141" t="s">
        <v>249</v>
      </c>
      <c r="AU433" s="141" t="s">
        <v>89</v>
      </c>
      <c r="AY433" s="17" t="s">
        <v>248</v>
      </c>
      <c r="BE433" s="142">
        <f>IF(N433="základní",J433,0)</f>
        <v>0</v>
      </c>
      <c r="BF433" s="142">
        <f>IF(N433="snížená",J433,0)</f>
        <v>0</v>
      </c>
      <c r="BG433" s="142">
        <f>IF(N433="zákl. přenesená",J433,0)</f>
        <v>0</v>
      </c>
      <c r="BH433" s="142">
        <f>IF(N433="sníž. přenesená",J433,0)</f>
        <v>0</v>
      </c>
      <c r="BI433" s="142">
        <f>IF(N433="nulová",J433,0)</f>
        <v>0</v>
      </c>
      <c r="BJ433" s="17" t="s">
        <v>87</v>
      </c>
      <c r="BK433" s="142">
        <f>ROUND(I433*H433,2)</f>
        <v>0</v>
      </c>
      <c r="BL433" s="17" t="s">
        <v>264</v>
      </c>
      <c r="BM433" s="141" t="s">
        <v>4072</v>
      </c>
    </row>
    <row r="434" spans="2:65" s="12" customFormat="1">
      <c r="B434" s="161"/>
      <c r="D434" s="143" t="s">
        <v>1665</v>
      </c>
      <c r="E434" s="162" t="s">
        <v>1</v>
      </c>
      <c r="F434" s="163" t="s">
        <v>3836</v>
      </c>
      <c r="H434" s="162" t="s">
        <v>1</v>
      </c>
      <c r="I434" s="164"/>
      <c r="L434" s="161"/>
      <c r="M434" s="165"/>
      <c r="T434" s="166"/>
      <c r="AT434" s="162" t="s">
        <v>1665</v>
      </c>
      <c r="AU434" s="162" t="s">
        <v>89</v>
      </c>
      <c r="AV434" s="12" t="s">
        <v>87</v>
      </c>
      <c r="AW434" s="12" t="s">
        <v>36</v>
      </c>
      <c r="AX434" s="12" t="s">
        <v>80</v>
      </c>
      <c r="AY434" s="162" t="s">
        <v>248</v>
      </c>
    </row>
    <row r="435" spans="2:65" s="13" customFormat="1">
      <c r="B435" s="167"/>
      <c r="D435" s="143" t="s">
        <v>1665</v>
      </c>
      <c r="E435" s="168" t="s">
        <v>1</v>
      </c>
      <c r="F435" s="169" t="s">
        <v>4073</v>
      </c>
      <c r="H435" s="170">
        <v>3.12</v>
      </c>
      <c r="I435" s="171"/>
      <c r="L435" s="167"/>
      <c r="M435" s="172"/>
      <c r="T435" s="173"/>
      <c r="AT435" s="168" t="s">
        <v>1665</v>
      </c>
      <c r="AU435" s="168" t="s">
        <v>89</v>
      </c>
      <c r="AV435" s="13" t="s">
        <v>89</v>
      </c>
      <c r="AW435" s="13" t="s">
        <v>36</v>
      </c>
      <c r="AX435" s="13" t="s">
        <v>80</v>
      </c>
      <c r="AY435" s="168" t="s">
        <v>248</v>
      </c>
    </row>
    <row r="436" spans="2:65" s="13" customFormat="1">
      <c r="B436" s="167"/>
      <c r="D436" s="143" t="s">
        <v>1665</v>
      </c>
      <c r="E436" s="168" t="s">
        <v>1</v>
      </c>
      <c r="F436" s="169" t="s">
        <v>4074</v>
      </c>
      <c r="H436" s="170">
        <v>0.67200000000000004</v>
      </c>
      <c r="I436" s="171"/>
      <c r="L436" s="167"/>
      <c r="M436" s="172"/>
      <c r="T436" s="173"/>
      <c r="AT436" s="168" t="s">
        <v>1665</v>
      </c>
      <c r="AU436" s="168" t="s">
        <v>89</v>
      </c>
      <c r="AV436" s="13" t="s">
        <v>89</v>
      </c>
      <c r="AW436" s="13" t="s">
        <v>36</v>
      </c>
      <c r="AX436" s="13" t="s">
        <v>80</v>
      </c>
      <c r="AY436" s="168" t="s">
        <v>248</v>
      </c>
    </row>
    <row r="437" spans="2:65" s="14" customFormat="1">
      <c r="B437" s="174"/>
      <c r="D437" s="143" t="s">
        <v>1665</v>
      </c>
      <c r="E437" s="175" t="s">
        <v>1</v>
      </c>
      <c r="F437" s="176" t="s">
        <v>1668</v>
      </c>
      <c r="H437" s="177">
        <v>3.7920000000000003</v>
      </c>
      <c r="I437" s="178"/>
      <c r="L437" s="174"/>
      <c r="M437" s="179"/>
      <c r="T437" s="180"/>
      <c r="AT437" s="175" t="s">
        <v>1665</v>
      </c>
      <c r="AU437" s="175" t="s">
        <v>89</v>
      </c>
      <c r="AV437" s="14" t="s">
        <v>264</v>
      </c>
      <c r="AW437" s="14" t="s">
        <v>36</v>
      </c>
      <c r="AX437" s="14" t="s">
        <v>87</v>
      </c>
      <c r="AY437" s="175" t="s">
        <v>248</v>
      </c>
    </row>
    <row r="438" spans="2:65" s="1" customFormat="1" ht="16.5" customHeight="1">
      <c r="B438" s="32"/>
      <c r="C438" s="130" t="s">
        <v>601</v>
      </c>
      <c r="D438" s="130" t="s">
        <v>249</v>
      </c>
      <c r="E438" s="131" t="s">
        <v>4075</v>
      </c>
      <c r="F438" s="132" t="s">
        <v>4076</v>
      </c>
      <c r="G438" s="133" t="s">
        <v>1671</v>
      </c>
      <c r="H438" s="134">
        <v>3.7759999999999998</v>
      </c>
      <c r="I438" s="135"/>
      <c r="J438" s="136">
        <f>ROUND(I438*H438,2)</f>
        <v>0</v>
      </c>
      <c r="K438" s="132" t="s">
        <v>1663</v>
      </c>
      <c r="L438" s="32"/>
      <c r="M438" s="137" t="s">
        <v>1</v>
      </c>
      <c r="N438" s="138" t="s">
        <v>45</v>
      </c>
      <c r="P438" s="139">
        <f>O438*H438</f>
        <v>0</v>
      </c>
      <c r="Q438" s="139">
        <v>0</v>
      </c>
      <c r="R438" s="139">
        <f>Q438*H438</f>
        <v>0</v>
      </c>
      <c r="S438" s="139">
        <v>2</v>
      </c>
      <c r="T438" s="140">
        <f>S438*H438</f>
        <v>7.5519999999999996</v>
      </c>
      <c r="AR438" s="141" t="s">
        <v>264</v>
      </c>
      <c r="AT438" s="141" t="s">
        <v>249</v>
      </c>
      <c r="AU438" s="141" t="s">
        <v>89</v>
      </c>
      <c r="AY438" s="17" t="s">
        <v>248</v>
      </c>
      <c r="BE438" s="142">
        <f>IF(N438="základní",J438,0)</f>
        <v>0</v>
      </c>
      <c r="BF438" s="142">
        <f>IF(N438="snížená",J438,0)</f>
        <v>0</v>
      </c>
      <c r="BG438" s="142">
        <f>IF(N438="zákl. přenesená",J438,0)</f>
        <v>0</v>
      </c>
      <c r="BH438" s="142">
        <f>IF(N438="sníž. přenesená",J438,0)</f>
        <v>0</v>
      </c>
      <c r="BI438" s="142">
        <f>IF(N438="nulová",J438,0)</f>
        <v>0</v>
      </c>
      <c r="BJ438" s="17" t="s">
        <v>87</v>
      </c>
      <c r="BK438" s="142">
        <f>ROUND(I438*H438,2)</f>
        <v>0</v>
      </c>
      <c r="BL438" s="17" t="s">
        <v>264</v>
      </c>
      <c r="BM438" s="141" t="s">
        <v>4077</v>
      </c>
    </row>
    <row r="439" spans="2:65" s="12" customFormat="1">
      <c r="B439" s="161"/>
      <c r="D439" s="143" t="s">
        <v>1665</v>
      </c>
      <c r="E439" s="162" t="s">
        <v>1</v>
      </c>
      <c r="F439" s="163" t="s">
        <v>4078</v>
      </c>
      <c r="H439" s="162" t="s">
        <v>1</v>
      </c>
      <c r="I439" s="164"/>
      <c r="L439" s="161"/>
      <c r="M439" s="165"/>
      <c r="T439" s="166"/>
      <c r="AT439" s="162" t="s">
        <v>1665</v>
      </c>
      <c r="AU439" s="162" t="s">
        <v>89</v>
      </c>
      <c r="AV439" s="12" t="s">
        <v>87</v>
      </c>
      <c r="AW439" s="12" t="s">
        <v>36</v>
      </c>
      <c r="AX439" s="12" t="s">
        <v>80</v>
      </c>
      <c r="AY439" s="162" t="s">
        <v>248</v>
      </c>
    </row>
    <row r="440" spans="2:65" s="13" customFormat="1">
      <c r="B440" s="167"/>
      <c r="D440" s="143" t="s">
        <v>1665</v>
      </c>
      <c r="E440" s="168" t="s">
        <v>1</v>
      </c>
      <c r="F440" s="169" t="s">
        <v>4079</v>
      </c>
      <c r="H440" s="170">
        <v>0.25</v>
      </c>
      <c r="I440" s="171"/>
      <c r="L440" s="167"/>
      <c r="M440" s="172"/>
      <c r="T440" s="173"/>
      <c r="AT440" s="168" t="s">
        <v>1665</v>
      </c>
      <c r="AU440" s="168" t="s">
        <v>89</v>
      </c>
      <c r="AV440" s="13" t="s">
        <v>89</v>
      </c>
      <c r="AW440" s="13" t="s">
        <v>36</v>
      </c>
      <c r="AX440" s="13" t="s">
        <v>80</v>
      </c>
      <c r="AY440" s="168" t="s">
        <v>248</v>
      </c>
    </row>
    <row r="441" spans="2:65" s="13" customFormat="1">
      <c r="B441" s="167"/>
      <c r="D441" s="143" t="s">
        <v>1665</v>
      </c>
      <c r="E441" s="168" t="s">
        <v>1</v>
      </c>
      <c r="F441" s="169" t="s">
        <v>4080</v>
      </c>
      <c r="H441" s="170">
        <v>0.20200000000000001</v>
      </c>
      <c r="I441" s="171"/>
      <c r="L441" s="167"/>
      <c r="M441" s="172"/>
      <c r="T441" s="173"/>
      <c r="AT441" s="168" t="s">
        <v>1665</v>
      </c>
      <c r="AU441" s="168" t="s">
        <v>89</v>
      </c>
      <c r="AV441" s="13" t="s">
        <v>89</v>
      </c>
      <c r="AW441" s="13" t="s">
        <v>36</v>
      </c>
      <c r="AX441" s="13" t="s">
        <v>80</v>
      </c>
      <c r="AY441" s="168" t="s">
        <v>248</v>
      </c>
    </row>
    <row r="442" spans="2:65" s="13" customFormat="1">
      <c r="B442" s="167"/>
      <c r="D442" s="143" t="s">
        <v>1665</v>
      </c>
      <c r="E442" s="168" t="s">
        <v>1</v>
      </c>
      <c r="F442" s="169" t="s">
        <v>4081</v>
      </c>
      <c r="H442" s="170">
        <v>0.09</v>
      </c>
      <c r="I442" s="171"/>
      <c r="L442" s="167"/>
      <c r="M442" s="172"/>
      <c r="T442" s="173"/>
      <c r="AT442" s="168" t="s">
        <v>1665</v>
      </c>
      <c r="AU442" s="168" t="s">
        <v>89</v>
      </c>
      <c r="AV442" s="13" t="s">
        <v>89</v>
      </c>
      <c r="AW442" s="13" t="s">
        <v>36</v>
      </c>
      <c r="AX442" s="13" t="s">
        <v>80</v>
      </c>
      <c r="AY442" s="168" t="s">
        <v>248</v>
      </c>
    </row>
    <row r="443" spans="2:65" s="13" customFormat="1">
      <c r="B443" s="167"/>
      <c r="D443" s="143" t="s">
        <v>1665</v>
      </c>
      <c r="E443" s="168" t="s">
        <v>1</v>
      </c>
      <c r="F443" s="169" t="s">
        <v>4082</v>
      </c>
      <c r="H443" s="170">
        <v>0.84</v>
      </c>
      <c r="I443" s="171"/>
      <c r="L443" s="167"/>
      <c r="M443" s="172"/>
      <c r="T443" s="173"/>
      <c r="AT443" s="168" t="s">
        <v>1665</v>
      </c>
      <c r="AU443" s="168" t="s">
        <v>89</v>
      </c>
      <c r="AV443" s="13" t="s">
        <v>89</v>
      </c>
      <c r="AW443" s="13" t="s">
        <v>36</v>
      </c>
      <c r="AX443" s="13" t="s">
        <v>80</v>
      </c>
      <c r="AY443" s="168" t="s">
        <v>248</v>
      </c>
    </row>
    <row r="444" spans="2:65" s="13" customFormat="1">
      <c r="B444" s="167"/>
      <c r="D444" s="143" t="s">
        <v>1665</v>
      </c>
      <c r="E444" s="168" t="s">
        <v>1</v>
      </c>
      <c r="F444" s="169" t="s">
        <v>4083</v>
      </c>
      <c r="H444" s="170">
        <v>7.2999999999999995E-2</v>
      </c>
      <c r="I444" s="171"/>
      <c r="L444" s="167"/>
      <c r="M444" s="172"/>
      <c r="T444" s="173"/>
      <c r="AT444" s="168" t="s">
        <v>1665</v>
      </c>
      <c r="AU444" s="168" t="s">
        <v>89</v>
      </c>
      <c r="AV444" s="13" t="s">
        <v>89</v>
      </c>
      <c r="AW444" s="13" t="s">
        <v>36</v>
      </c>
      <c r="AX444" s="13" t="s">
        <v>80</v>
      </c>
      <c r="AY444" s="168" t="s">
        <v>248</v>
      </c>
    </row>
    <row r="445" spans="2:65" s="13" customFormat="1">
      <c r="B445" s="167"/>
      <c r="D445" s="143" t="s">
        <v>1665</v>
      </c>
      <c r="E445" s="168" t="s">
        <v>1</v>
      </c>
      <c r="F445" s="169" t="s">
        <v>4084</v>
      </c>
      <c r="H445" s="170">
        <v>0.08</v>
      </c>
      <c r="I445" s="171"/>
      <c r="L445" s="167"/>
      <c r="M445" s="172"/>
      <c r="T445" s="173"/>
      <c r="AT445" s="168" t="s">
        <v>1665</v>
      </c>
      <c r="AU445" s="168" t="s">
        <v>89</v>
      </c>
      <c r="AV445" s="13" t="s">
        <v>89</v>
      </c>
      <c r="AW445" s="13" t="s">
        <v>36</v>
      </c>
      <c r="AX445" s="13" t="s">
        <v>80</v>
      </c>
      <c r="AY445" s="168" t="s">
        <v>248</v>
      </c>
    </row>
    <row r="446" spans="2:65" s="13" customFormat="1">
      <c r="B446" s="167"/>
      <c r="D446" s="143" t="s">
        <v>1665</v>
      </c>
      <c r="E446" s="168" t="s">
        <v>1</v>
      </c>
      <c r="F446" s="169" t="s">
        <v>4085</v>
      </c>
      <c r="H446" s="170">
        <v>1.1519999999999999</v>
      </c>
      <c r="I446" s="171"/>
      <c r="L446" s="167"/>
      <c r="M446" s="172"/>
      <c r="T446" s="173"/>
      <c r="AT446" s="168" t="s">
        <v>1665</v>
      </c>
      <c r="AU446" s="168" t="s">
        <v>89</v>
      </c>
      <c r="AV446" s="13" t="s">
        <v>89</v>
      </c>
      <c r="AW446" s="13" t="s">
        <v>36</v>
      </c>
      <c r="AX446" s="13" t="s">
        <v>80</v>
      </c>
      <c r="AY446" s="168" t="s">
        <v>248</v>
      </c>
    </row>
    <row r="447" spans="2:65" s="13" customFormat="1">
      <c r="B447" s="167"/>
      <c r="D447" s="143" t="s">
        <v>1665</v>
      </c>
      <c r="E447" s="168" t="s">
        <v>1</v>
      </c>
      <c r="F447" s="169" t="s">
        <v>4086</v>
      </c>
      <c r="H447" s="170">
        <v>1.089</v>
      </c>
      <c r="I447" s="171"/>
      <c r="L447" s="167"/>
      <c r="M447" s="172"/>
      <c r="T447" s="173"/>
      <c r="AT447" s="168" t="s">
        <v>1665</v>
      </c>
      <c r="AU447" s="168" t="s">
        <v>89</v>
      </c>
      <c r="AV447" s="13" t="s">
        <v>89</v>
      </c>
      <c r="AW447" s="13" t="s">
        <v>36</v>
      </c>
      <c r="AX447" s="13" t="s">
        <v>80</v>
      </c>
      <c r="AY447" s="168" t="s">
        <v>248</v>
      </c>
    </row>
    <row r="448" spans="2:65" s="14" customFormat="1">
      <c r="B448" s="174"/>
      <c r="D448" s="143" t="s">
        <v>1665</v>
      </c>
      <c r="E448" s="175" t="s">
        <v>1</v>
      </c>
      <c r="F448" s="176" t="s">
        <v>1668</v>
      </c>
      <c r="H448" s="177">
        <v>3.7760000000000002</v>
      </c>
      <c r="I448" s="178"/>
      <c r="L448" s="174"/>
      <c r="M448" s="179"/>
      <c r="T448" s="180"/>
      <c r="AT448" s="175" t="s">
        <v>1665</v>
      </c>
      <c r="AU448" s="175" t="s">
        <v>89</v>
      </c>
      <c r="AV448" s="14" t="s">
        <v>264</v>
      </c>
      <c r="AW448" s="14" t="s">
        <v>36</v>
      </c>
      <c r="AX448" s="14" t="s">
        <v>87</v>
      </c>
      <c r="AY448" s="175" t="s">
        <v>248</v>
      </c>
    </row>
    <row r="449" spans="2:65" s="1" customFormat="1" ht="24.2" customHeight="1">
      <c r="B449" s="32"/>
      <c r="C449" s="130" t="s">
        <v>605</v>
      </c>
      <c r="D449" s="130" t="s">
        <v>249</v>
      </c>
      <c r="E449" s="131" t="s">
        <v>4087</v>
      </c>
      <c r="F449" s="132" t="s">
        <v>4088</v>
      </c>
      <c r="G449" s="133" t="s">
        <v>1662</v>
      </c>
      <c r="H449" s="134">
        <v>23.879000000000001</v>
      </c>
      <c r="I449" s="135"/>
      <c r="J449" s="136">
        <f>ROUND(I449*H449,2)</f>
        <v>0</v>
      </c>
      <c r="K449" s="132" t="s">
        <v>1663</v>
      </c>
      <c r="L449" s="32"/>
      <c r="M449" s="137" t="s">
        <v>1</v>
      </c>
      <c r="N449" s="138" t="s">
        <v>45</v>
      </c>
      <c r="P449" s="139">
        <f>O449*H449</f>
        <v>0</v>
      </c>
      <c r="Q449" s="139">
        <v>0</v>
      </c>
      <c r="R449" s="139">
        <f>Q449*H449</f>
        <v>0</v>
      </c>
      <c r="S449" s="139">
        <v>0.18099999999999999</v>
      </c>
      <c r="T449" s="140">
        <f>S449*H449</f>
        <v>4.3220989999999997</v>
      </c>
      <c r="AR449" s="141" t="s">
        <v>264</v>
      </c>
      <c r="AT449" s="141" t="s">
        <v>249</v>
      </c>
      <c r="AU449" s="141" t="s">
        <v>89</v>
      </c>
      <c r="AY449" s="17" t="s">
        <v>248</v>
      </c>
      <c r="BE449" s="142">
        <f>IF(N449="základní",J449,0)</f>
        <v>0</v>
      </c>
      <c r="BF449" s="142">
        <f>IF(N449="snížená",J449,0)</f>
        <v>0</v>
      </c>
      <c r="BG449" s="142">
        <f>IF(N449="zákl. přenesená",J449,0)</f>
        <v>0</v>
      </c>
      <c r="BH449" s="142">
        <f>IF(N449="sníž. přenesená",J449,0)</f>
        <v>0</v>
      </c>
      <c r="BI449" s="142">
        <f>IF(N449="nulová",J449,0)</f>
        <v>0</v>
      </c>
      <c r="BJ449" s="17" t="s">
        <v>87</v>
      </c>
      <c r="BK449" s="142">
        <f>ROUND(I449*H449,2)</f>
        <v>0</v>
      </c>
      <c r="BL449" s="17" t="s">
        <v>264</v>
      </c>
      <c r="BM449" s="141" t="s">
        <v>4089</v>
      </c>
    </row>
    <row r="450" spans="2:65" s="13" customFormat="1">
      <c r="B450" s="167"/>
      <c r="D450" s="143" t="s">
        <v>1665</v>
      </c>
      <c r="E450" s="168" t="s">
        <v>1</v>
      </c>
      <c r="F450" s="169" t="s">
        <v>4090</v>
      </c>
      <c r="H450" s="170">
        <v>12.324999999999999</v>
      </c>
      <c r="I450" s="171"/>
      <c r="L450" s="167"/>
      <c r="M450" s="172"/>
      <c r="T450" s="173"/>
      <c r="AT450" s="168" t="s">
        <v>1665</v>
      </c>
      <c r="AU450" s="168" t="s">
        <v>89</v>
      </c>
      <c r="AV450" s="13" t="s">
        <v>89</v>
      </c>
      <c r="AW450" s="13" t="s">
        <v>36</v>
      </c>
      <c r="AX450" s="13" t="s">
        <v>80</v>
      </c>
      <c r="AY450" s="168" t="s">
        <v>248</v>
      </c>
    </row>
    <row r="451" spans="2:65" s="13" customFormat="1">
      <c r="B451" s="167"/>
      <c r="D451" s="143" t="s">
        <v>1665</v>
      </c>
      <c r="E451" s="168" t="s">
        <v>1</v>
      </c>
      <c r="F451" s="169" t="s">
        <v>4091</v>
      </c>
      <c r="H451" s="170">
        <v>11.554</v>
      </c>
      <c r="I451" s="171"/>
      <c r="L451" s="167"/>
      <c r="M451" s="172"/>
      <c r="T451" s="173"/>
      <c r="AT451" s="168" t="s">
        <v>1665</v>
      </c>
      <c r="AU451" s="168" t="s">
        <v>89</v>
      </c>
      <c r="AV451" s="13" t="s">
        <v>89</v>
      </c>
      <c r="AW451" s="13" t="s">
        <v>36</v>
      </c>
      <c r="AX451" s="13" t="s">
        <v>80</v>
      </c>
      <c r="AY451" s="168" t="s">
        <v>248</v>
      </c>
    </row>
    <row r="452" spans="2:65" s="14" customFormat="1">
      <c r="B452" s="174"/>
      <c r="D452" s="143" t="s">
        <v>1665</v>
      </c>
      <c r="E452" s="175" t="s">
        <v>1</v>
      </c>
      <c r="F452" s="176" t="s">
        <v>1668</v>
      </c>
      <c r="H452" s="177">
        <v>23.878999999999998</v>
      </c>
      <c r="I452" s="178"/>
      <c r="L452" s="174"/>
      <c r="M452" s="179"/>
      <c r="T452" s="180"/>
      <c r="AT452" s="175" t="s">
        <v>1665</v>
      </c>
      <c r="AU452" s="175" t="s">
        <v>89</v>
      </c>
      <c r="AV452" s="14" t="s">
        <v>264</v>
      </c>
      <c r="AW452" s="14" t="s">
        <v>36</v>
      </c>
      <c r="AX452" s="14" t="s">
        <v>87</v>
      </c>
      <c r="AY452" s="175" t="s">
        <v>248</v>
      </c>
    </row>
    <row r="453" spans="2:65" s="1" customFormat="1" ht="16.5" customHeight="1">
      <c r="B453" s="32"/>
      <c r="C453" s="130" t="s">
        <v>609</v>
      </c>
      <c r="D453" s="130" t="s">
        <v>249</v>
      </c>
      <c r="E453" s="131" t="s">
        <v>4092</v>
      </c>
      <c r="F453" s="132" t="s">
        <v>4093</v>
      </c>
      <c r="G453" s="133" t="s">
        <v>1671</v>
      </c>
      <c r="H453" s="134">
        <v>1.296</v>
      </c>
      <c r="I453" s="135"/>
      <c r="J453" s="136">
        <f>ROUND(I453*H453,2)</f>
        <v>0</v>
      </c>
      <c r="K453" s="132" t="s">
        <v>1663</v>
      </c>
      <c r="L453" s="32"/>
      <c r="M453" s="137" t="s">
        <v>1</v>
      </c>
      <c r="N453" s="138" t="s">
        <v>45</v>
      </c>
      <c r="P453" s="139">
        <f>O453*H453</f>
        <v>0</v>
      </c>
      <c r="Q453" s="139">
        <v>0</v>
      </c>
      <c r="R453" s="139">
        <f>Q453*H453</f>
        <v>0</v>
      </c>
      <c r="S453" s="139">
        <v>2.4</v>
      </c>
      <c r="T453" s="140">
        <f>S453*H453</f>
        <v>3.1103999999999998</v>
      </c>
      <c r="AR453" s="141" t="s">
        <v>264</v>
      </c>
      <c r="AT453" s="141" t="s">
        <v>249</v>
      </c>
      <c r="AU453" s="141" t="s">
        <v>89</v>
      </c>
      <c r="AY453" s="17" t="s">
        <v>248</v>
      </c>
      <c r="BE453" s="142">
        <f>IF(N453="základní",J453,0)</f>
        <v>0</v>
      </c>
      <c r="BF453" s="142">
        <f>IF(N453="snížená",J453,0)</f>
        <v>0</v>
      </c>
      <c r="BG453" s="142">
        <f>IF(N453="zákl. přenesená",J453,0)</f>
        <v>0</v>
      </c>
      <c r="BH453" s="142">
        <f>IF(N453="sníž. přenesená",J453,0)</f>
        <v>0</v>
      </c>
      <c r="BI453" s="142">
        <f>IF(N453="nulová",J453,0)</f>
        <v>0</v>
      </c>
      <c r="BJ453" s="17" t="s">
        <v>87</v>
      </c>
      <c r="BK453" s="142">
        <f>ROUND(I453*H453,2)</f>
        <v>0</v>
      </c>
      <c r="BL453" s="17" t="s">
        <v>264</v>
      </c>
      <c r="BM453" s="141" t="s">
        <v>4094</v>
      </c>
    </row>
    <row r="454" spans="2:65" s="12" customFormat="1">
      <c r="B454" s="161"/>
      <c r="D454" s="143" t="s">
        <v>1665</v>
      </c>
      <c r="E454" s="162" t="s">
        <v>1</v>
      </c>
      <c r="F454" s="163" t="s">
        <v>3836</v>
      </c>
      <c r="H454" s="162" t="s">
        <v>1</v>
      </c>
      <c r="I454" s="164"/>
      <c r="L454" s="161"/>
      <c r="M454" s="165"/>
      <c r="T454" s="166"/>
      <c r="AT454" s="162" t="s">
        <v>1665</v>
      </c>
      <c r="AU454" s="162" t="s">
        <v>89</v>
      </c>
      <c r="AV454" s="12" t="s">
        <v>87</v>
      </c>
      <c r="AW454" s="12" t="s">
        <v>36</v>
      </c>
      <c r="AX454" s="12" t="s">
        <v>80</v>
      </c>
      <c r="AY454" s="162" t="s">
        <v>248</v>
      </c>
    </row>
    <row r="455" spans="2:65" s="13" customFormat="1" ht="22.5">
      <c r="B455" s="167"/>
      <c r="D455" s="143" t="s">
        <v>1665</v>
      </c>
      <c r="E455" s="168" t="s">
        <v>1</v>
      </c>
      <c r="F455" s="169" t="s">
        <v>4095</v>
      </c>
      <c r="H455" s="170">
        <v>1.296</v>
      </c>
      <c r="I455" s="171"/>
      <c r="L455" s="167"/>
      <c r="M455" s="172"/>
      <c r="T455" s="173"/>
      <c r="AT455" s="168" t="s">
        <v>1665</v>
      </c>
      <c r="AU455" s="168" t="s">
        <v>89</v>
      </c>
      <c r="AV455" s="13" t="s">
        <v>89</v>
      </c>
      <c r="AW455" s="13" t="s">
        <v>36</v>
      </c>
      <c r="AX455" s="13" t="s">
        <v>87</v>
      </c>
      <c r="AY455" s="168" t="s">
        <v>248</v>
      </c>
    </row>
    <row r="456" spans="2:65" s="1" customFormat="1" ht="24.2" customHeight="1">
      <c r="B456" s="32"/>
      <c r="C456" s="130" t="s">
        <v>613</v>
      </c>
      <c r="D456" s="130" t="s">
        <v>249</v>
      </c>
      <c r="E456" s="131" t="s">
        <v>4096</v>
      </c>
      <c r="F456" s="132" t="s">
        <v>4097</v>
      </c>
      <c r="G456" s="133" t="s">
        <v>1671</v>
      </c>
      <c r="H456" s="134">
        <v>7.0720000000000001</v>
      </c>
      <c r="I456" s="135"/>
      <c r="J456" s="136">
        <f>ROUND(I456*H456,2)</f>
        <v>0</v>
      </c>
      <c r="K456" s="132" t="s">
        <v>1663</v>
      </c>
      <c r="L456" s="32"/>
      <c r="M456" s="137" t="s">
        <v>1</v>
      </c>
      <c r="N456" s="138" t="s">
        <v>45</v>
      </c>
      <c r="P456" s="139">
        <f>O456*H456</f>
        <v>0</v>
      </c>
      <c r="Q456" s="139">
        <v>0</v>
      </c>
      <c r="R456" s="139">
        <f>Q456*H456</f>
        <v>0</v>
      </c>
      <c r="S456" s="139">
        <v>0.7</v>
      </c>
      <c r="T456" s="140">
        <f>S456*H456</f>
        <v>4.9504000000000001</v>
      </c>
      <c r="AR456" s="141" t="s">
        <v>264</v>
      </c>
      <c r="AT456" s="141" t="s">
        <v>249</v>
      </c>
      <c r="AU456" s="141" t="s">
        <v>89</v>
      </c>
      <c r="AY456" s="17" t="s">
        <v>248</v>
      </c>
      <c r="BE456" s="142">
        <f>IF(N456="základní",J456,0)</f>
        <v>0</v>
      </c>
      <c r="BF456" s="142">
        <f>IF(N456="snížená",J456,0)</f>
        <v>0</v>
      </c>
      <c r="BG456" s="142">
        <f>IF(N456="zákl. přenesená",J456,0)</f>
        <v>0</v>
      </c>
      <c r="BH456" s="142">
        <f>IF(N456="sníž. přenesená",J456,0)</f>
        <v>0</v>
      </c>
      <c r="BI456" s="142">
        <f>IF(N456="nulová",J456,0)</f>
        <v>0</v>
      </c>
      <c r="BJ456" s="17" t="s">
        <v>87</v>
      </c>
      <c r="BK456" s="142">
        <f>ROUND(I456*H456,2)</f>
        <v>0</v>
      </c>
      <c r="BL456" s="17" t="s">
        <v>264</v>
      </c>
      <c r="BM456" s="141" t="s">
        <v>4098</v>
      </c>
    </row>
    <row r="457" spans="2:65" s="12" customFormat="1">
      <c r="B457" s="161"/>
      <c r="D457" s="143" t="s">
        <v>1665</v>
      </c>
      <c r="E457" s="162" t="s">
        <v>1</v>
      </c>
      <c r="F457" s="163" t="s">
        <v>4099</v>
      </c>
      <c r="H457" s="162" t="s">
        <v>1</v>
      </c>
      <c r="I457" s="164"/>
      <c r="L457" s="161"/>
      <c r="M457" s="165"/>
      <c r="T457" s="166"/>
      <c r="AT457" s="162" t="s">
        <v>1665</v>
      </c>
      <c r="AU457" s="162" t="s">
        <v>89</v>
      </c>
      <c r="AV457" s="12" t="s">
        <v>87</v>
      </c>
      <c r="AW457" s="12" t="s">
        <v>36</v>
      </c>
      <c r="AX457" s="12" t="s">
        <v>80</v>
      </c>
      <c r="AY457" s="162" t="s">
        <v>248</v>
      </c>
    </row>
    <row r="458" spans="2:65" s="13" customFormat="1">
      <c r="B458" s="167"/>
      <c r="D458" s="143" t="s">
        <v>1665</v>
      </c>
      <c r="E458" s="168" t="s">
        <v>1</v>
      </c>
      <c r="F458" s="169" t="s">
        <v>4100</v>
      </c>
      <c r="H458" s="170">
        <v>7.8970000000000002</v>
      </c>
      <c r="I458" s="171"/>
      <c r="L458" s="167"/>
      <c r="M458" s="172"/>
      <c r="T458" s="173"/>
      <c r="AT458" s="168" t="s">
        <v>1665</v>
      </c>
      <c r="AU458" s="168" t="s">
        <v>89</v>
      </c>
      <c r="AV458" s="13" t="s">
        <v>89</v>
      </c>
      <c r="AW458" s="13" t="s">
        <v>36</v>
      </c>
      <c r="AX458" s="13" t="s">
        <v>80</v>
      </c>
      <c r="AY458" s="168" t="s">
        <v>248</v>
      </c>
    </row>
    <row r="459" spans="2:65" s="13" customFormat="1">
      <c r="B459" s="167"/>
      <c r="D459" s="143" t="s">
        <v>1665</v>
      </c>
      <c r="E459" s="168" t="s">
        <v>1</v>
      </c>
      <c r="F459" s="169" t="s">
        <v>4101</v>
      </c>
      <c r="H459" s="170">
        <v>-0.6</v>
      </c>
      <c r="I459" s="171"/>
      <c r="L459" s="167"/>
      <c r="M459" s="172"/>
      <c r="T459" s="173"/>
      <c r="AT459" s="168" t="s">
        <v>1665</v>
      </c>
      <c r="AU459" s="168" t="s">
        <v>89</v>
      </c>
      <c r="AV459" s="13" t="s">
        <v>89</v>
      </c>
      <c r="AW459" s="13" t="s">
        <v>36</v>
      </c>
      <c r="AX459" s="13" t="s">
        <v>80</v>
      </c>
      <c r="AY459" s="168" t="s">
        <v>248</v>
      </c>
    </row>
    <row r="460" spans="2:65" s="13" customFormat="1">
      <c r="B460" s="167"/>
      <c r="D460" s="143" t="s">
        <v>1665</v>
      </c>
      <c r="E460" s="168" t="s">
        <v>1</v>
      </c>
      <c r="F460" s="169" t="s">
        <v>4102</v>
      </c>
      <c r="H460" s="170">
        <v>-0.22500000000000001</v>
      </c>
      <c r="I460" s="171"/>
      <c r="L460" s="167"/>
      <c r="M460" s="172"/>
      <c r="T460" s="173"/>
      <c r="AT460" s="168" t="s">
        <v>1665</v>
      </c>
      <c r="AU460" s="168" t="s">
        <v>89</v>
      </c>
      <c r="AV460" s="13" t="s">
        <v>89</v>
      </c>
      <c r="AW460" s="13" t="s">
        <v>36</v>
      </c>
      <c r="AX460" s="13" t="s">
        <v>80</v>
      </c>
      <c r="AY460" s="168" t="s">
        <v>248</v>
      </c>
    </row>
    <row r="461" spans="2:65" s="14" customFormat="1">
      <c r="B461" s="174"/>
      <c r="D461" s="143" t="s">
        <v>1665</v>
      </c>
      <c r="E461" s="175" t="s">
        <v>1</v>
      </c>
      <c r="F461" s="176" t="s">
        <v>1668</v>
      </c>
      <c r="H461" s="177">
        <v>7.072000000000001</v>
      </c>
      <c r="I461" s="178"/>
      <c r="L461" s="174"/>
      <c r="M461" s="179"/>
      <c r="T461" s="180"/>
      <c r="AT461" s="175" t="s">
        <v>1665</v>
      </c>
      <c r="AU461" s="175" t="s">
        <v>89</v>
      </c>
      <c r="AV461" s="14" t="s">
        <v>264</v>
      </c>
      <c r="AW461" s="14" t="s">
        <v>36</v>
      </c>
      <c r="AX461" s="14" t="s">
        <v>87</v>
      </c>
      <c r="AY461" s="175" t="s">
        <v>248</v>
      </c>
    </row>
    <row r="462" spans="2:65" s="1" customFormat="1" ht="16.5" customHeight="1">
      <c r="B462" s="32"/>
      <c r="C462" s="130" t="s">
        <v>617</v>
      </c>
      <c r="D462" s="130" t="s">
        <v>249</v>
      </c>
      <c r="E462" s="131" t="s">
        <v>4103</v>
      </c>
      <c r="F462" s="132" t="s">
        <v>4104</v>
      </c>
      <c r="G462" s="133" t="s">
        <v>1671</v>
      </c>
      <c r="H462" s="134">
        <v>2.1280000000000001</v>
      </c>
      <c r="I462" s="135"/>
      <c r="J462" s="136">
        <f>ROUND(I462*H462,2)</f>
        <v>0</v>
      </c>
      <c r="K462" s="132" t="s">
        <v>1663</v>
      </c>
      <c r="L462" s="32"/>
      <c r="M462" s="137" t="s">
        <v>1</v>
      </c>
      <c r="N462" s="138" t="s">
        <v>45</v>
      </c>
      <c r="P462" s="139">
        <f>O462*H462</f>
        <v>0</v>
      </c>
      <c r="Q462" s="139">
        <v>0</v>
      </c>
      <c r="R462" s="139">
        <f>Q462*H462</f>
        <v>0</v>
      </c>
      <c r="S462" s="139">
        <v>2.4</v>
      </c>
      <c r="T462" s="140">
        <f>S462*H462</f>
        <v>5.1071999999999997</v>
      </c>
      <c r="AR462" s="141" t="s">
        <v>264</v>
      </c>
      <c r="AT462" s="141" t="s">
        <v>249</v>
      </c>
      <c r="AU462" s="141" t="s">
        <v>89</v>
      </c>
      <c r="AY462" s="17" t="s">
        <v>248</v>
      </c>
      <c r="BE462" s="142">
        <f>IF(N462="základní",J462,0)</f>
        <v>0</v>
      </c>
      <c r="BF462" s="142">
        <f>IF(N462="snížená",J462,0)</f>
        <v>0</v>
      </c>
      <c r="BG462" s="142">
        <f>IF(N462="zákl. přenesená",J462,0)</f>
        <v>0</v>
      </c>
      <c r="BH462" s="142">
        <f>IF(N462="sníž. přenesená",J462,0)</f>
        <v>0</v>
      </c>
      <c r="BI462" s="142">
        <f>IF(N462="nulová",J462,0)</f>
        <v>0</v>
      </c>
      <c r="BJ462" s="17" t="s">
        <v>87</v>
      </c>
      <c r="BK462" s="142">
        <f>ROUND(I462*H462,2)</f>
        <v>0</v>
      </c>
      <c r="BL462" s="17" t="s">
        <v>264</v>
      </c>
      <c r="BM462" s="141" t="s">
        <v>4105</v>
      </c>
    </row>
    <row r="463" spans="2:65" s="12" customFormat="1">
      <c r="B463" s="161"/>
      <c r="D463" s="143" t="s">
        <v>1665</v>
      </c>
      <c r="E463" s="162" t="s">
        <v>1</v>
      </c>
      <c r="F463" s="163" t="s">
        <v>4099</v>
      </c>
      <c r="H463" s="162" t="s">
        <v>1</v>
      </c>
      <c r="I463" s="164"/>
      <c r="L463" s="161"/>
      <c r="M463" s="165"/>
      <c r="T463" s="166"/>
      <c r="AT463" s="162" t="s">
        <v>1665</v>
      </c>
      <c r="AU463" s="162" t="s">
        <v>89</v>
      </c>
      <c r="AV463" s="12" t="s">
        <v>87</v>
      </c>
      <c r="AW463" s="12" t="s">
        <v>36</v>
      </c>
      <c r="AX463" s="12" t="s">
        <v>80</v>
      </c>
      <c r="AY463" s="162" t="s">
        <v>248</v>
      </c>
    </row>
    <row r="464" spans="2:65" s="13" customFormat="1">
      <c r="B464" s="167"/>
      <c r="D464" s="143" t="s">
        <v>1665</v>
      </c>
      <c r="E464" s="168" t="s">
        <v>1</v>
      </c>
      <c r="F464" s="169" t="s">
        <v>4106</v>
      </c>
      <c r="H464" s="170">
        <v>0.77400000000000002</v>
      </c>
      <c r="I464" s="171"/>
      <c r="L464" s="167"/>
      <c r="M464" s="172"/>
      <c r="T464" s="173"/>
      <c r="AT464" s="168" t="s">
        <v>1665</v>
      </c>
      <c r="AU464" s="168" t="s">
        <v>89</v>
      </c>
      <c r="AV464" s="13" t="s">
        <v>89</v>
      </c>
      <c r="AW464" s="13" t="s">
        <v>36</v>
      </c>
      <c r="AX464" s="13" t="s">
        <v>80</v>
      </c>
      <c r="AY464" s="168" t="s">
        <v>248</v>
      </c>
    </row>
    <row r="465" spans="2:65" s="13" customFormat="1">
      <c r="B465" s="167"/>
      <c r="D465" s="143" t="s">
        <v>1665</v>
      </c>
      <c r="E465" s="168" t="s">
        <v>1</v>
      </c>
      <c r="F465" s="169" t="s">
        <v>4107</v>
      </c>
      <c r="H465" s="170">
        <v>1.3540000000000001</v>
      </c>
      <c r="I465" s="171"/>
      <c r="L465" s="167"/>
      <c r="M465" s="172"/>
      <c r="T465" s="173"/>
      <c r="AT465" s="168" t="s">
        <v>1665</v>
      </c>
      <c r="AU465" s="168" t="s">
        <v>89</v>
      </c>
      <c r="AV465" s="13" t="s">
        <v>89</v>
      </c>
      <c r="AW465" s="13" t="s">
        <v>36</v>
      </c>
      <c r="AX465" s="13" t="s">
        <v>80</v>
      </c>
      <c r="AY465" s="168" t="s">
        <v>248</v>
      </c>
    </row>
    <row r="466" spans="2:65" s="14" customFormat="1">
      <c r="B466" s="174"/>
      <c r="D466" s="143" t="s">
        <v>1665</v>
      </c>
      <c r="E466" s="175" t="s">
        <v>1</v>
      </c>
      <c r="F466" s="176" t="s">
        <v>1668</v>
      </c>
      <c r="H466" s="177">
        <v>2.1280000000000001</v>
      </c>
      <c r="I466" s="178"/>
      <c r="L466" s="174"/>
      <c r="M466" s="179"/>
      <c r="T466" s="180"/>
      <c r="AT466" s="175" t="s">
        <v>1665</v>
      </c>
      <c r="AU466" s="175" t="s">
        <v>89</v>
      </c>
      <c r="AV466" s="14" t="s">
        <v>264</v>
      </c>
      <c r="AW466" s="14" t="s">
        <v>36</v>
      </c>
      <c r="AX466" s="14" t="s">
        <v>87</v>
      </c>
      <c r="AY466" s="175" t="s">
        <v>248</v>
      </c>
    </row>
    <row r="467" spans="2:65" s="1" customFormat="1" ht="24.2" customHeight="1">
      <c r="B467" s="32"/>
      <c r="C467" s="130" t="s">
        <v>621</v>
      </c>
      <c r="D467" s="130" t="s">
        <v>249</v>
      </c>
      <c r="E467" s="131" t="s">
        <v>4108</v>
      </c>
      <c r="F467" s="132" t="s">
        <v>4109</v>
      </c>
      <c r="G467" s="133" t="s">
        <v>1839</v>
      </c>
      <c r="H467" s="134">
        <v>2</v>
      </c>
      <c r="I467" s="135"/>
      <c r="J467" s="136">
        <f>ROUND(I467*H467,2)</f>
        <v>0</v>
      </c>
      <c r="K467" s="132" t="s">
        <v>1663</v>
      </c>
      <c r="L467" s="32"/>
      <c r="M467" s="137" t="s">
        <v>1</v>
      </c>
      <c r="N467" s="138" t="s">
        <v>45</v>
      </c>
      <c r="P467" s="139">
        <f>O467*H467</f>
        <v>0</v>
      </c>
      <c r="Q467" s="139">
        <v>0</v>
      </c>
      <c r="R467" s="139">
        <f>Q467*H467</f>
        <v>0</v>
      </c>
      <c r="S467" s="139">
        <v>6.6000000000000003E-2</v>
      </c>
      <c r="T467" s="140">
        <f>S467*H467</f>
        <v>0.13200000000000001</v>
      </c>
      <c r="AR467" s="141" t="s">
        <v>264</v>
      </c>
      <c r="AT467" s="141" t="s">
        <v>249</v>
      </c>
      <c r="AU467" s="141" t="s">
        <v>89</v>
      </c>
      <c r="AY467" s="17" t="s">
        <v>248</v>
      </c>
      <c r="BE467" s="142">
        <f>IF(N467="základní",J467,0)</f>
        <v>0</v>
      </c>
      <c r="BF467" s="142">
        <f>IF(N467="snížená",J467,0)</f>
        <v>0</v>
      </c>
      <c r="BG467" s="142">
        <f>IF(N467="zákl. přenesená",J467,0)</f>
        <v>0</v>
      </c>
      <c r="BH467" s="142">
        <f>IF(N467="sníž. přenesená",J467,0)</f>
        <v>0</v>
      </c>
      <c r="BI467" s="142">
        <f>IF(N467="nulová",J467,0)</f>
        <v>0</v>
      </c>
      <c r="BJ467" s="17" t="s">
        <v>87</v>
      </c>
      <c r="BK467" s="142">
        <f>ROUND(I467*H467,2)</f>
        <v>0</v>
      </c>
      <c r="BL467" s="17" t="s">
        <v>264</v>
      </c>
      <c r="BM467" s="141" t="s">
        <v>4110</v>
      </c>
    </row>
    <row r="468" spans="2:65" s="13" customFormat="1">
      <c r="B468" s="167"/>
      <c r="D468" s="143" t="s">
        <v>1665</v>
      </c>
      <c r="E468" s="168" t="s">
        <v>1</v>
      </c>
      <c r="F468" s="169" t="s">
        <v>4111</v>
      </c>
      <c r="H468" s="170">
        <v>2</v>
      </c>
      <c r="I468" s="171"/>
      <c r="L468" s="167"/>
      <c r="M468" s="172"/>
      <c r="T468" s="173"/>
      <c r="AT468" s="168" t="s">
        <v>1665</v>
      </c>
      <c r="AU468" s="168" t="s">
        <v>89</v>
      </c>
      <c r="AV468" s="13" t="s">
        <v>89</v>
      </c>
      <c r="AW468" s="13" t="s">
        <v>36</v>
      </c>
      <c r="AX468" s="13" t="s">
        <v>87</v>
      </c>
      <c r="AY468" s="168" t="s">
        <v>248</v>
      </c>
    </row>
    <row r="469" spans="2:65" s="1" customFormat="1" ht="33" customHeight="1">
      <c r="B469" s="32"/>
      <c r="C469" s="130" t="s">
        <v>625</v>
      </c>
      <c r="D469" s="130" t="s">
        <v>249</v>
      </c>
      <c r="E469" s="131" t="s">
        <v>4112</v>
      </c>
      <c r="F469" s="132" t="s">
        <v>4113</v>
      </c>
      <c r="G469" s="133" t="s">
        <v>1263</v>
      </c>
      <c r="H469" s="134">
        <v>0.79800000000000004</v>
      </c>
      <c r="I469" s="135"/>
      <c r="J469" s="136">
        <f>ROUND(I469*H469,2)</f>
        <v>0</v>
      </c>
      <c r="K469" s="132" t="s">
        <v>1663</v>
      </c>
      <c r="L469" s="32"/>
      <c r="M469" s="137" t="s">
        <v>1</v>
      </c>
      <c r="N469" s="138" t="s">
        <v>45</v>
      </c>
      <c r="P469" s="139">
        <f>O469*H469</f>
        <v>0</v>
      </c>
      <c r="Q469" s="139">
        <v>0</v>
      </c>
      <c r="R469" s="139">
        <f>Q469*H469</f>
        <v>0</v>
      </c>
      <c r="S469" s="139">
        <v>1.25</v>
      </c>
      <c r="T469" s="140">
        <f>S469*H469</f>
        <v>0.99750000000000005</v>
      </c>
      <c r="AR469" s="141" t="s">
        <v>264</v>
      </c>
      <c r="AT469" s="141" t="s">
        <v>249</v>
      </c>
      <c r="AU469" s="141" t="s">
        <v>89</v>
      </c>
      <c r="AY469" s="17" t="s">
        <v>248</v>
      </c>
      <c r="BE469" s="142">
        <f>IF(N469="základní",J469,0)</f>
        <v>0</v>
      </c>
      <c r="BF469" s="142">
        <f>IF(N469="snížená",J469,0)</f>
        <v>0</v>
      </c>
      <c r="BG469" s="142">
        <f>IF(N469="zákl. přenesená",J469,0)</f>
        <v>0</v>
      </c>
      <c r="BH469" s="142">
        <f>IF(N469="sníž. přenesená",J469,0)</f>
        <v>0</v>
      </c>
      <c r="BI469" s="142">
        <f>IF(N469="nulová",J469,0)</f>
        <v>0</v>
      </c>
      <c r="BJ469" s="17" t="s">
        <v>87</v>
      </c>
      <c r="BK469" s="142">
        <f>ROUND(I469*H469,2)</f>
        <v>0</v>
      </c>
      <c r="BL469" s="17" t="s">
        <v>264</v>
      </c>
      <c r="BM469" s="141" t="s">
        <v>4114</v>
      </c>
    </row>
    <row r="470" spans="2:65" s="12" customFormat="1">
      <c r="B470" s="161"/>
      <c r="D470" s="143" t="s">
        <v>1665</v>
      </c>
      <c r="E470" s="162" t="s">
        <v>1</v>
      </c>
      <c r="F470" s="163" t="s">
        <v>4115</v>
      </c>
      <c r="H470" s="162" t="s">
        <v>1</v>
      </c>
      <c r="I470" s="164"/>
      <c r="L470" s="161"/>
      <c r="M470" s="165"/>
      <c r="T470" s="166"/>
      <c r="AT470" s="162" t="s">
        <v>1665</v>
      </c>
      <c r="AU470" s="162" t="s">
        <v>89</v>
      </c>
      <c r="AV470" s="12" t="s">
        <v>87</v>
      </c>
      <c r="AW470" s="12" t="s">
        <v>36</v>
      </c>
      <c r="AX470" s="12" t="s">
        <v>80</v>
      </c>
      <c r="AY470" s="162" t="s">
        <v>248</v>
      </c>
    </row>
    <row r="471" spans="2:65" s="12" customFormat="1">
      <c r="B471" s="161"/>
      <c r="D471" s="143" t="s">
        <v>1665</v>
      </c>
      <c r="E471" s="162" t="s">
        <v>1</v>
      </c>
      <c r="F471" s="163" t="s">
        <v>4116</v>
      </c>
      <c r="H471" s="162" t="s">
        <v>1</v>
      </c>
      <c r="I471" s="164"/>
      <c r="L471" s="161"/>
      <c r="M471" s="165"/>
      <c r="T471" s="166"/>
      <c r="AT471" s="162" t="s">
        <v>1665</v>
      </c>
      <c r="AU471" s="162" t="s">
        <v>89</v>
      </c>
      <c r="AV471" s="12" t="s">
        <v>87</v>
      </c>
      <c r="AW471" s="12" t="s">
        <v>36</v>
      </c>
      <c r="AX471" s="12" t="s">
        <v>80</v>
      </c>
      <c r="AY471" s="162" t="s">
        <v>248</v>
      </c>
    </row>
    <row r="472" spans="2:65" s="13" customFormat="1">
      <c r="B472" s="167"/>
      <c r="D472" s="143" t="s">
        <v>1665</v>
      </c>
      <c r="E472" s="168" t="s">
        <v>1</v>
      </c>
      <c r="F472" s="169" t="s">
        <v>4117</v>
      </c>
      <c r="H472" s="170">
        <v>0.79800000000000004</v>
      </c>
      <c r="I472" s="171"/>
      <c r="L472" s="167"/>
      <c r="M472" s="172"/>
      <c r="T472" s="173"/>
      <c r="AT472" s="168" t="s">
        <v>1665</v>
      </c>
      <c r="AU472" s="168" t="s">
        <v>89</v>
      </c>
      <c r="AV472" s="13" t="s">
        <v>89</v>
      </c>
      <c r="AW472" s="13" t="s">
        <v>36</v>
      </c>
      <c r="AX472" s="13" t="s">
        <v>87</v>
      </c>
      <c r="AY472" s="168" t="s">
        <v>248</v>
      </c>
    </row>
    <row r="473" spans="2:65" s="1" customFormat="1" ht="33" customHeight="1">
      <c r="B473" s="32"/>
      <c r="C473" s="130" t="s">
        <v>629</v>
      </c>
      <c r="D473" s="130" t="s">
        <v>249</v>
      </c>
      <c r="E473" s="131" t="s">
        <v>4118</v>
      </c>
      <c r="F473" s="132" t="s">
        <v>4119</v>
      </c>
      <c r="G473" s="133" t="s">
        <v>1263</v>
      </c>
      <c r="H473" s="134">
        <v>0.76500000000000001</v>
      </c>
      <c r="I473" s="135"/>
      <c r="J473" s="136">
        <f>ROUND(I473*H473,2)</f>
        <v>0</v>
      </c>
      <c r="K473" s="132" t="s">
        <v>1663</v>
      </c>
      <c r="L473" s="32"/>
      <c r="M473" s="137" t="s">
        <v>1</v>
      </c>
      <c r="N473" s="138" t="s">
        <v>45</v>
      </c>
      <c r="P473" s="139">
        <f>O473*H473</f>
        <v>0</v>
      </c>
      <c r="Q473" s="139">
        <v>0</v>
      </c>
      <c r="R473" s="139">
        <f>Q473*H473</f>
        <v>0</v>
      </c>
      <c r="S473" s="139">
        <v>1.25</v>
      </c>
      <c r="T473" s="140">
        <f>S473*H473</f>
        <v>0.95625000000000004</v>
      </c>
      <c r="AR473" s="141" t="s">
        <v>264</v>
      </c>
      <c r="AT473" s="141" t="s">
        <v>249</v>
      </c>
      <c r="AU473" s="141" t="s">
        <v>89</v>
      </c>
      <c r="AY473" s="17" t="s">
        <v>248</v>
      </c>
      <c r="BE473" s="142">
        <f>IF(N473="základní",J473,0)</f>
        <v>0</v>
      </c>
      <c r="BF473" s="142">
        <f>IF(N473="snížená",J473,0)</f>
        <v>0</v>
      </c>
      <c r="BG473" s="142">
        <f>IF(N473="zákl. přenesená",J473,0)</f>
        <v>0</v>
      </c>
      <c r="BH473" s="142">
        <f>IF(N473="sníž. přenesená",J473,0)</f>
        <v>0</v>
      </c>
      <c r="BI473" s="142">
        <f>IF(N473="nulová",J473,0)</f>
        <v>0</v>
      </c>
      <c r="BJ473" s="17" t="s">
        <v>87</v>
      </c>
      <c r="BK473" s="142">
        <f>ROUND(I473*H473,2)</f>
        <v>0</v>
      </c>
      <c r="BL473" s="17" t="s">
        <v>264</v>
      </c>
      <c r="BM473" s="141" t="s">
        <v>4120</v>
      </c>
    </row>
    <row r="474" spans="2:65" s="12" customFormat="1">
      <c r="B474" s="161"/>
      <c r="D474" s="143" t="s">
        <v>1665</v>
      </c>
      <c r="E474" s="162" t="s">
        <v>1</v>
      </c>
      <c r="F474" s="163" t="s">
        <v>4115</v>
      </c>
      <c r="H474" s="162" t="s">
        <v>1</v>
      </c>
      <c r="I474" s="164"/>
      <c r="L474" s="161"/>
      <c r="M474" s="165"/>
      <c r="T474" s="166"/>
      <c r="AT474" s="162" t="s">
        <v>1665</v>
      </c>
      <c r="AU474" s="162" t="s">
        <v>89</v>
      </c>
      <c r="AV474" s="12" t="s">
        <v>87</v>
      </c>
      <c r="AW474" s="12" t="s">
        <v>36</v>
      </c>
      <c r="AX474" s="12" t="s">
        <v>80</v>
      </c>
      <c r="AY474" s="162" t="s">
        <v>248</v>
      </c>
    </row>
    <row r="475" spans="2:65" s="12" customFormat="1">
      <c r="B475" s="161"/>
      <c r="D475" s="143" t="s">
        <v>1665</v>
      </c>
      <c r="E475" s="162" t="s">
        <v>1</v>
      </c>
      <c r="F475" s="163" t="s">
        <v>4116</v>
      </c>
      <c r="H475" s="162" t="s">
        <v>1</v>
      </c>
      <c r="I475" s="164"/>
      <c r="L475" s="161"/>
      <c r="M475" s="165"/>
      <c r="T475" s="166"/>
      <c r="AT475" s="162" t="s">
        <v>1665</v>
      </c>
      <c r="AU475" s="162" t="s">
        <v>89</v>
      </c>
      <c r="AV475" s="12" t="s">
        <v>87</v>
      </c>
      <c r="AW475" s="12" t="s">
        <v>36</v>
      </c>
      <c r="AX475" s="12" t="s">
        <v>80</v>
      </c>
      <c r="AY475" s="162" t="s">
        <v>248</v>
      </c>
    </row>
    <row r="476" spans="2:65" s="13" customFormat="1" ht="22.5">
      <c r="B476" s="167"/>
      <c r="D476" s="143" t="s">
        <v>1665</v>
      </c>
      <c r="E476" s="168" t="s">
        <v>1</v>
      </c>
      <c r="F476" s="169" t="s">
        <v>4121</v>
      </c>
      <c r="H476" s="170">
        <v>0.76500000000000001</v>
      </c>
      <c r="I476" s="171"/>
      <c r="L476" s="167"/>
      <c r="M476" s="172"/>
      <c r="T476" s="173"/>
      <c r="AT476" s="168" t="s">
        <v>1665</v>
      </c>
      <c r="AU476" s="168" t="s">
        <v>89</v>
      </c>
      <c r="AV476" s="13" t="s">
        <v>89</v>
      </c>
      <c r="AW476" s="13" t="s">
        <v>36</v>
      </c>
      <c r="AX476" s="13" t="s">
        <v>87</v>
      </c>
      <c r="AY476" s="168" t="s">
        <v>248</v>
      </c>
    </row>
    <row r="477" spans="2:65" s="1" customFormat="1" ht="37.9" customHeight="1">
      <c r="B477" s="32"/>
      <c r="C477" s="130" t="s">
        <v>633</v>
      </c>
      <c r="D477" s="130" t="s">
        <v>249</v>
      </c>
      <c r="E477" s="131" t="s">
        <v>3676</v>
      </c>
      <c r="F477" s="132" t="s">
        <v>3677</v>
      </c>
      <c r="G477" s="133" t="s">
        <v>1671</v>
      </c>
      <c r="H477" s="134">
        <v>7.44</v>
      </c>
      <c r="I477" s="135"/>
      <c r="J477" s="136">
        <f>ROUND(I477*H477,2)</f>
        <v>0</v>
      </c>
      <c r="K477" s="132" t="s">
        <v>1663</v>
      </c>
      <c r="L477" s="32"/>
      <c r="M477" s="137" t="s">
        <v>1</v>
      </c>
      <c r="N477" s="138" t="s">
        <v>45</v>
      </c>
      <c r="P477" s="139">
        <f>O477*H477</f>
        <v>0</v>
      </c>
      <c r="Q477" s="139">
        <v>0</v>
      </c>
      <c r="R477" s="139">
        <f>Q477*H477</f>
        <v>0</v>
      </c>
      <c r="S477" s="139">
        <v>2.2000000000000002</v>
      </c>
      <c r="T477" s="140">
        <f>S477*H477</f>
        <v>16.368000000000002</v>
      </c>
      <c r="AR477" s="141" t="s">
        <v>264</v>
      </c>
      <c r="AT477" s="141" t="s">
        <v>249</v>
      </c>
      <c r="AU477" s="141" t="s">
        <v>89</v>
      </c>
      <c r="AY477" s="17" t="s">
        <v>248</v>
      </c>
      <c r="BE477" s="142">
        <f>IF(N477="základní",J477,0)</f>
        <v>0</v>
      </c>
      <c r="BF477" s="142">
        <f>IF(N477="snížená",J477,0)</f>
        <v>0</v>
      </c>
      <c r="BG477" s="142">
        <f>IF(N477="zákl. přenesená",J477,0)</f>
        <v>0</v>
      </c>
      <c r="BH477" s="142">
        <f>IF(N477="sníž. přenesená",J477,0)</f>
        <v>0</v>
      </c>
      <c r="BI477" s="142">
        <f>IF(N477="nulová",J477,0)</f>
        <v>0</v>
      </c>
      <c r="BJ477" s="17" t="s">
        <v>87</v>
      </c>
      <c r="BK477" s="142">
        <f>ROUND(I477*H477,2)</f>
        <v>0</v>
      </c>
      <c r="BL477" s="17" t="s">
        <v>264</v>
      </c>
      <c r="BM477" s="141" t="s">
        <v>4122</v>
      </c>
    </row>
    <row r="478" spans="2:65" s="13" customFormat="1" ht="22.5">
      <c r="B478" s="167"/>
      <c r="D478" s="143" t="s">
        <v>1665</v>
      </c>
      <c r="E478" s="168" t="s">
        <v>1</v>
      </c>
      <c r="F478" s="169" t="s">
        <v>4123</v>
      </c>
      <c r="H478" s="170">
        <v>7.44</v>
      </c>
      <c r="I478" s="171"/>
      <c r="L478" s="167"/>
      <c r="M478" s="172"/>
      <c r="T478" s="173"/>
      <c r="AT478" s="168" t="s">
        <v>1665</v>
      </c>
      <c r="AU478" s="168" t="s">
        <v>89</v>
      </c>
      <c r="AV478" s="13" t="s">
        <v>89</v>
      </c>
      <c r="AW478" s="13" t="s">
        <v>36</v>
      </c>
      <c r="AX478" s="13" t="s">
        <v>87</v>
      </c>
      <c r="AY478" s="168" t="s">
        <v>248</v>
      </c>
    </row>
    <row r="479" spans="2:65" s="1" customFormat="1" ht="21.75" customHeight="1">
      <c r="B479" s="32"/>
      <c r="C479" s="130" t="s">
        <v>637</v>
      </c>
      <c r="D479" s="130" t="s">
        <v>249</v>
      </c>
      <c r="E479" s="131" t="s">
        <v>4124</v>
      </c>
      <c r="F479" s="132" t="s">
        <v>4125</v>
      </c>
      <c r="G479" s="133" t="s">
        <v>1662</v>
      </c>
      <c r="H479" s="134">
        <v>305.02999999999997</v>
      </c>
      <c r="I479" s="135"/>
      <c r="J479" s="136">
        <f>ROUND(I479*H479,2)</f>
        <v>0</v>
      </c>
      <c r="K479" s="132" t="s">
        <v>1663</v>
      </c>
      <c r="L479" s="32"/>
      <c r="M479" s="137" t="s">
        <v>1</v>
      </c>
      <c r="N479" s="138" t="s">
        <v>45</v>
      </c>
      <c r="P479" s="139">
        <f>O479*H479</f>
        <v>0</v>
      </c>
      <c r="Q479" s="139">
        <v>0</v>
      </c>
      <c r="R479" s="139">
        <f>Q479*H479</f>
        <v>0</v>
      </c>
      <c r="S479" s="139">
        <v>0</v>
      </c>
      <c r="T479" s="140">
        <f>S479*H479</f>
        <v>0</v>
      </c>
      <c r="AR479" s="141" t="s">
        <v>264</v>
      </c>
      <c r="AT479" s="141" t="s">
        <v>249</v>
      </c>
      <c r="AU479" s="141" t="s">
        <v>89</v>
      </c>
      <c r="AY479" s="17" t="s">
        <v>248</v>
      </c>
      <c r="BE479" s="142">
        <f>IF(N479="základní",J479,0)</f>
        <v>0</v>
      </c>
      <c r="BF479" s="142">
        <f>IF(N479="snížená",J479,0)</f>
        <v>0</v>
      </c>
      <c r="BG479" s="142">
        <f>IF(N479="zákl. přenesená",J479,0)</f>
        <v>0</v>
      </c>
      <c r="BH479" s="142">
        <f>IF(N479="sníž. přenesená",J479,0)</f>
        <v>0</v>
      </c>
      <c r="BI479" s="142">
        <f>IF(N479="nulová",J479,0)</f>
        <v>0</v>
      </c>
      <c r="BJ479" s="17" t="s">
        <v>87</v>
      </c>
      <c r="BK479" s="142">
        <f>ROUND(I479*H479,2)</f>
        <v>0</v>
      </c>
      <c r="BL479" s="17" t="s">
        <v>264</v>
      </c>
      <c r="BM479" s="141" t="s">
        <v>4126</v>
      </c>
    </row>
    <row r="480" spans="2:65" s="13" customFormat="1">
      <c r="B480" s="167"/>
      <c r="D480" s="143" t="s">
        <v>1665</v>
      </c>
      <c r="E480" s="168" t="s">
        <v>1</v>
      </c>
      <c r="F480" s="169" t="s">
        <v>4127</v>
      </c>
      <c r="H480" s="170">
        <v>305.02999999999997</v>
      </c>
      <c r="I480" s="171"/>
      <c r="L480" s="167"/>
      <c r="M480" s="172"/>
      <c r="T480" s="173"/>
      <c r="AT480" s="168" t="s">
        <v>1665</v>
      </c>
      <c r="AU480" s="168" t="s">
        <v>89</v>
      </c>
      <c r="AV480" s="13" t="s">
        <v>89</v>
      </c>
      <c r="AW480" s="13" t="s">
        <v>36</v>
      </c>
      <c r="AX480" s="13" t="s">
        <v>87</v>
      </c>
      <c r="AY480" s="168" t="s">
        <v>248</v>
      </c>
    </row>
    <row r="481" spans="2:65" s="1" customFormat="1" ht="24.2" customHeight="1">
      <c r="B481" s="32"/>
      <c r="C481" s="130" t="s">
        <v>641</v>
      </c>
      <c r="D481" s="130" t="s">
        <v>249</v>
      </c>
      <c r="E481" s="131" t="s">
        <v>4128</v>
      </c>
      <c r="F481" s="132" t="s">
        <v>4129</v>
      </c>
      <c r="G481" s="133" t="s">
        <v>1662</v>
      </c>
      <c r="H481" s="134">
        <v>5185.51</v>
      </c>
      <c r="I481" s="135"/>
      <c r="J481" s="136">
        <f>ROUND(I481*H481,2)</f>
        <v>0</v>
      </c>
      <c r="K481" s="132" t="s">
        <v>1663</v>
      </c>
      <c r="L481" s="32"/>
      <c r="M481" s="137" t="s">
        <v>1</v>
      </c>
      <c r="N481" s="138" t="s">
        <v>45</v>
      </c>
      <c r="P481" s="139">
        <f>O481*H481</f>
        <v>0</v>
      </c>
      <c r="Q481" s="139">
        <v>0</v>
      </c>
      <c r="R481" s="139">
        <f>Q481*H481</f>
        <v>0</v>
      </c>
      <c r="S481" s="139">
        <v>0</v>
      </c>
      <c r="T481" s="140">
        <f>S481*H481</f>
        <v>0</v>
      </c>
      <c r="AR481" s="141" t="s">
        <v>264</v>
      </c>
      <c r="AT481" s="141" t="s">
        <v>249</v>
      </c>
      <c r="AU481" s="141" t="s">
        <v>89</v>
      </c>
      <c r="AY481" s="17" t="s">
        <v>248</v>
      </c>
      <c r="BE481" s="142">
        <f>IF(N481="základní",J481,0)</f>
        <v>0</v>
      </c>
      <c r="BF481" s="142">
        <f>IF(N481="snížená",J481,0)</f>
        <v>0</v>
      </c>
      <c r="BG481" s="142">
        <f>IF(N481="zákl. přenesená",J481,0)</f>
        <v>0</v>
      </c>
      <c r="BH481" s="142">
        <f>IF(N481="sníž. přenesená",J481,0)</f>
        <v>0</v>
      </c>
      <c r="BI481" s="142">
        <f>IF(N481="nulová",J481,0)</f>
        <v>0</v>
      </c>
      <c r="BJ481" s="17" t="s">
        <v>87</v>
      </c>
      <c r="BK481" s="142">
        <f>ROUND(I481*H481,2)</f>
        <v>0</v>
      </c>
      <c r="BL481" s="17" t="s">
        <v>264</v>
      </c>
      <c r="BM481" s="141" t="s">
        <v>4130</v>
      </c>
    </row>
    <row r="482" spans="2:65" s="13" customFormat="1">
      <c r="B482" s="167"/>
      <c r="D482" s="143" t="s">
        <v>1665</v>
      </c>
      <c r="E482" s="168" t="s">
        <v>1</v>
      </c>
      <c r="F482" s="169" t="s">
        <v>4131</v>
      </c>
      <c r="H482" s="170">
        <v>5185.51</v>
      </c>
      <c r="I482" s="171"/>
      <c r="L482" s="167"/>
      <c r="M482" s="172"/>
      <c r="T482" s="173"/>
      <c r="AT482" s="168" t="s">
        <v>1665</v>
      </c>
      <c r="AU482" s="168" t="s">
        <v>89</v>
      </c>
      <c r="AV482" s="13" t="s">
        <v>89</v>
      </c>
      <c r="AW482" s="13" t="s">
        <v>36</v>
      </c>
      <c r="AX482" s="13" t="s">
        <v>87</v>
      </c>
      <c r="AY482" s="168" t="s">
        <v>248</v>
      </c>
    </row>
    <row r="483" spans="2:65" s="1" customFormat="1" ht="33" customHeight="1">
      <c r="B483" s="32"/>
      <c r="C483" s="130" t="s">
        <v>645</v>
      </c>
      <c r="D483" s="130" t="s">
        <v>249</v>
      </c>
      <c r="E483" s="131" t="s">
        <v>3679</v>
      </c>
      <c r="F483" s="132" t="s">
        <v>3680</v>
      </c>
      <c r="G483" s="133" t="s">
        <v>1671</v>
      </c>
      <c r="H483" s="134">
        <v>7.44</v>
      </c>
      <c r="I483" s="135"/>
      <c r="J483" s="136">
        <f>ROUND(I483*H483,2)</f>
        <v>0</v>
      </c>
      <c r="K483" s="132" t="s">
        <v>1663</v>
      </c>
      <c r="L483" s="32"/>
      <c r="M483" s="137" t="s">
        <v>1</v>
      </c>
      <c r="N483" s="138" t="s">
        <v>45</v>
      </c>
      <c r="P483" s="139">
        <f>O483*H483</f>
        <v>0</v>
      </c>
      <c r="Q483" s="139">
        <v>0</v>
      </c>
      <c r="R483" s="139">
        <f>Q483*H483</f>
        <v>0</v>
      </c>
      <c r="S483" s="139">
        <v>4.3999999999999997E-2</v>
      </c>
      <c r="T483" s="140">
        <f>S483*H483</f>
        <v>0.32735999999999998</v>
      </c>
      <c r="AR483" s="141" t="s">
        <v>264</v>
      </c>
      <c r="AT483" s="141" t="s">
        <v>249</v>
      </c>
      <c r="AU483" s="141" t="s">
        <v>89</v>
      </c>
      <c r="AY483" s="17" t="s">
        <v>248</v>
      </c>
      <c r="BE483" s="142">
        <f>IF(N483="základní",J483,0)</f>
        <v>0</v>
      </c>
      <c r="BF483" s="142">
        <f>IF(N483="snížená",J483,0)</f>
        <v>0</v>
      </c>
      <c r="BG483" s="142">
        <f>IF(N483="zákl. přenesená",J483,0)</f>
        <v>0</v>
      </c>
      <c r="BH483" s="142">
        <f>IF(N483="sníž. přenesená",J483,0)</f>
        <v>0</v>
      </c>
      <c r="BI483" s="142">
        <f>IF(N483="nulová",J483,0)</f>
        <v>0</v>
      </c>
      <c r="BJ483" s="17" t="s">
        <v>87</v>
      </c>
      <c r="BK483" s="142">
        <f>ROUND(I483*H483,2)</f>
        <v>0</v>
      </c>
      <c r="BL483" s="17" t="s">
        <v>264</v>
      </c>
      <c r="BM483" s="141" t="s">
        <v>4132</v>
      </c>
    </row>
    <row r="484" spans="2:65" s="1" customFormat="1" ht="24.2" customHeight="1">
      <c r="B484" s="32"/>
      <c r="C484" s="130" t="s">
        <v>650</v>
      </c>
      <c r="D484" s="130" t="s">
        <v>249</v>
      </c>
      <c r="E484" s="131" t="s">
        <v>4133</v>
      </c>
      <c r="F484" s="132" t="s">
        <v>4134</v>
      </c>
      <c r="G484" s="133" t="s">
        <v>1662</v>
      </c>
      <c r="H484" s="134">
        <v>74.400000000000006</v>
      </c>
      <c r="I484" s="135"/>
      <c r="J484" s="136">
        <f>ROUND(I484*H484,2)</f>
        <v>0</v>
      </c>
      <c r="K484" s="132" t="s">
        <v>1663</v>
      </c>
      <c r="L484" s="32"/>
      <c r="M484" s="137" t="s">
        <v>1</v>
      </c>
      <c r="N484" s="138" t="s">
        <v>45</v>
      </c>
      <c r="P484" s="139">
        <f>O484*H484</f>
        <v>0</v>
      </c>
      <c r="Q484" s="139">
        <v>0</v>
      </c>
      <c r="R484" s="139">
        <f>Q484*H484</f>
        <v>0</v>
      </c>
      <c r="S484" s="139">
        <v>3.5000000000000003E-2</v>
      </c>
      <c r="T484" s="140">
        <f>S484*H484</f>
        <v>2.6040000000000005</v>
      </c>
      <c r="AR484" s="141" t="s">
        <v>264</v>
      </c>
      <c r="AT484" s="141" t="s">
        <v>249</v>
      </c>
      <c r="AU484" s="141" t="s">
        <v>89</v>
      </c>
      <c r="AY484" s="17" t="s">
        <v>248</v>
      </c>
      <c r="BE484" s="142">
        <f>IF(N484="základní",J484,0)</f>
        <v>0</v>
      </c>
      <c r="BF484" s="142">
        <f>IF(N484="snížená",J484,0)</f>
        <v>0</v>
      </c>
      <c r="BG484" s="142">
        <f>IF(N484="zákl. přenesená",J484,0)</f>
        <v>0</v>
      </c>
      <c r="BH484" s="142">
        <f>IF(N484="sníž. přenesená",J484,0)</f>
        <v>0</v>
      </c>
      <c r="BI484" s="142">
        <f>IF(N484="nulová",J484,0)</f>
        <v>0</v>
      </c>
      <c r="BJ484" s="17" t="s">
        <v>87</v>
      </c>
      <c r="BK484" s="142">
        <f>ROUND(I484*H484,2)</f>
        <v>0</v>
      </c>
      <c r="BL484" s="17" t="s">
        <v>264</v>
      </c>
      <c r="BM484" s="141" t="s">
        <v>4135</v>
      </c>
    </row>
    <row r="485" spans="2:65" s="13" customFormat="1">
      <c r="B485" s="167"/>
      <c r="D485" s="143" t="s">
        <v>1665</v>
      </c>
      <c r="E485" s="168" t="s">
        <v>1</v>
      </c>
      <c r="F485" s="169" t="s">
        <v>4136</v>
      </c>
      <c r="H485" s="170">
        <v>74.400000000000006</v>
      </c>
      <c r="I485" s="171"/>
      <c r="L485" s="167"/>
      <c r="M485" s="172"/>
      <c r="T485" s="173"/>
      <c r="AT485" s="168" t="s">
        <v>1665</v>
      </c>
      <c r="AU485" s="168" t="s">
        <v>89</v>
      </c>
      <c r="AV485" s="13" t="s">
        <v>89</v>
      </c>
      <c r="AW485" s="13" t="s">
        <v>36</v>
      </c>
      <c r="AX485" s="13" t="s">
        <v>87</v>
      </c>
      <c r="AY485" s="168" t="s">
        <v>248</v>
      </c>
    </row>
    <row r="486" spans="2:65" s="1" customFormat="1" ht="16.5" customHeight="1">
      <c r="B486" s="32"/>
      <c r="C486" s="130" t="s">
        <v>654</v>
      </c>
      <c r="D486" s="130" t="s">
        <v>249</v>
      </c>
      <c r="E486" s="131" t="s">
        <v>4137</v>
      </c>
      <c r="F486" s="132" t="s">
        <v>4138</v>
      </c>
      <c r="G486" s="133" t="s">
        <v>528</v>
      </c>
      <c r="H486" s="134">
        <v>27.6</v>
      </c>
      <c r="I486" s="135"/>
      <c r="J486" s="136">
        <f>ROUND(I486*H486,2)</f>
        <v>0</v>
      </c>
      <c r="K486" s="132" t="s">
        <v>1663</v>
      </c>
      <c r="L486" s="32"/>
      <c r="M486" s="137" t="s">
        <v>1</v>
      </c>
      <c r="N486" s="138" t="s">
        <v>45</v>
      </c>
      <c r="P486" s="139">
        <f>O486*H486</f>
        <v>0</v>
      </c>
      <c r="Q486" s="139">
        <v>0</v>
      </c>
      <c r="R486" s="139">
        <f>Q486*H486</f>
        <v>0</v>
      </c>
      <c r="S486" s="139">
        <v>8.9999999999999993E-3</v>
      </c>
      <c r="T486" s="140">
        <f>S486*H486</f>
        <v>0.24839999999999998</v>
      </c>
      <c r="AR486" s="141" t="s">
        <v>264</v>
      </c>
      <c r="AT486" s="141" t="s">
        <v>249</v>
      </c>
      <c r="AU486" s="141" t="s">
        <v>89</v>
      </c>
      <c r="AY486" s="17" t="s">
        <v>248</v>
      </c>
      <c r="BE486" s="142">
        <f>IF(N486="základní",J486,0)</f>
        <v>0</v>
      </c>
      <c r="BF486" s="142">
        <f>IF(N486="snížená",J486,0)</f>
        <v>0</v>
      </c>
      <c r="BG486" s="142">
        <f>IF(N486="zákl. přenesená",J486,0)</f>
        <v>0</v>
      </c>
      <c r="BH486" s="142">
        <f>IF(N486="sníž. přenesená",J486,0)</f>
        <v>0</v>
      </c>
      <c r="BI486" s="142">
        <f>IF(N486="nulová",J486,0)</f>
        <v>0</v>
      </c>
      <c r="BJ486" s="17" t="s">
        <v>87</v>
      </c>
      <c r="BK486" s="142">
        <f>ROUND(I486*H486,2)</f>
        <v>0</v>
      </c>
      <c r="BL486" s="17" t="s">
        <v>264</v>
      </c>
      <c r="BM486" s="141" t="s">
        <v>4139</v>
      </c>
    </row>
    <row r="487" spans="2:65" s="13" customFormat="1" ht="22.5">
      <c r="B487" s="167"/>
      <c r="D487" s="143" t="s">
        <v>1665</v>
      </c>
      <c r="E487" s="168" t="s">
        <v>1</v>
      </c>
      <c r="F487" s="169" t="s">
        <v>4140</v>
      </c>
      <c r="H487" s="170">
        <v>27.6</v>
      </c>
      <c r="I487" s="171"/>
      <c r="L487" s="167"/>
      <c r="M487" s="172"/>
      <c r="T487" s="173"/>
      <c r="AT487" s="168" t="s">
        <v>1665</v>
      </c>
      <c r="AU487" s="168" t="s">
        <v>89</v>
      </c>
      <c r="AV487" s="13" t="s">
        <v>89</v>
      </c>
      <c r="AW487" s="13" t="s">
        <v>36</v>
      </c>
      <c r="AX487" s="13" t="s">
        <v>87</v>
      </c>
      <c r="AY487" s="168" t="s">
        <v>248</v>
      </c>
    </row>
    <row r="488" spans="2:65" s="1" customFormat="1" ht="21.75" customHeight="1">
      <c r="B488" s="32"/>
      <c r="C488" s="130" t="s">
        <v>659</v>
      </c>
      <c r="D488" s="130" t="s">
        <v>249</v>
      </c>
      <c r="E488" s="131" t="s">
        <v>2002</v>
      </c>
      <c r="F488" s="132" t="s">
        <v>2003</v>
      </c>
      <c r="G488" s="133" t="s">
        <v>1662</v>
      </c>
      <c r="H488" s="134">
        <v>10.362</v>
      </c>
      <c r="I488" s="135"/>
      <c r="J488" s="136">
        <f>ROUND(I488*H488,2)</f>
        <v>0</v>
      </c>
      <c r="K488" s="132" t="s">
        <v>1663</v>
      </c>
      <c r="L488" s="32"/>
      <c r="M488" s="137" t="s">
        <v>1</v>
      </c>
      <c r="N488" s="138" t="s">
        <v>45</v>
      </c>
      <c r="P488" s="139">
        <f>O488*H488</f>
        <v>0</v>
      </c>
      <c r="Q488" s="139">
        <v>0</v>
      </c>
      <c r="R488" s="139">
        <f>Q488*H488</f>
        <v>0</v>
      </c>
      <c r="S488" s="139">
        <v>7.5999999999999998E-2</v>
      </c>
      <c r="T488" s="140">
        <f>S488*H488</f>
        <v>0.78751199999999999</v>
      </c>
      <c r="AR488" s="141" t="s">
        <v>264</v>
      </c>
      <c r="AT488" s="141" t="s">
        <v>249</v>
      </c>
      <c r="AU488" s="141" t="s">
        <v>89</v>
      </c>
      <c r="AY488" s="17" t="s">
        <v>248</v>
      </c>
      <c r="BE488" s="142">
        <f>IF(N488="základní",J488,0)</f>
        <v>0</v>
      </c>
      <c r="BF488" s="142">
        <f>IF(N488="snížená",J488,0)</f>
        <v>0</v>
      </c>
      <c r="BG488" s="142">
        <f>IF(N488="zákl. přenesená",J488,0)</f>
        <v>0</v>
      </c>
      <c r="BH488" s="142">
        <f>IF(N488="sníž. přenesená",J488,0)</f>
        <v>0</v>
      </c>
      <c r="BI488" s="142">
        <f>IF(N488="nulová",J488,0)</f>
        <v>0</v>
      </c>
      <c r="BJ488" s="17" t="s">
        <v>87</v>
      </c>
      <c r="BK488" s="142">
        <f>ROUND(I488*H488,2)</f>
        <v>0</v>
      </c>
      <c r="BL488" s="17" t="s">
        <v>264</v>
      </c>
      <c r="BM488" s="141" t="s">
        <v>4141</v>
      </c>
    </row>
    <row r="489" spans="2:65" s="12" customFormat="1">
      <c r="B489" s="161"/>
      <c r="D489" s="143" t="s">
        <v>1665</v>
      </c>
      <c r="E489" s="162" t="s">
        <v>1</v>
      </c>
      <c r="F489" s="163" t="s">
        <v>3869</v>
      </c>
      <c r="H489" s="162" t="s">
        <v>1</v>
      </c>
      <c r="I489" s="164"/>
      <c r="L489" s="161"/>
      <c r="M489" s="165"/>
      <c r="T489" s="166"/>
      <c r="AT489" s="162" t="s">
        <v>1665</v>
      </c>
      <c r="AU489" s="162" t="s">
        <v>89</v>
      </c>
      <c r="AV489" s="12" t="s">
        <v>87</v>
      </c>
      <c r="AW489" s="12" t="s">
        <v>36</v>
      </c>
      <c r="AX489" s="12" t="s">
        <v>80</v>
      </c>
      <c r="AY489" s="162" t="s">
        <v>248</v>
      </c>
    </row>
    <row r="490" spans="2:65" s="13" customFormat="1">
      <c r="B490" s="167"/>
      <c r="D490" s="143" t="s">
        <v>1665</v>
      </c>
      <c r="E490" s="168" t="s">
        <v>1</v>
      </c>
      <c r="F490" s="169" t="s">
        <v>4142</v>
      </c>
      <c r="H490" s="170">
        <v>1.7729999999999999</v>
      </c>
      <c r="I490" s="171"/>
      <c r="L490" s="167"/>
      <c r="M490" s="172"/>
      <c r="T490" s="173"/>
      <c r="AT490" s="168" t="s">
        <v>1665</v>
      </c>
      <c r="AU490" s="168" t="s">
        <v>89</v>
      </c>
      <c r="AV490" s="13" t="s">
        <v>89</v>
      </c>
      <c r="AW490" s="13" t="s">
        <v>36</v>
      </c>
      <c r="AX490" s="13" t="s">
        <v>80</v>
      </c>
      <c r="AY490" s="168" t="s">
        <v>248</v>
      </c>
    </row>
    <row r="491" spans="2:65" s="13" customFormat="1">
      <c r="B491" s="167"/>
      <c r="D491" s="143" t="s">
        <v>1665</v>
      </c>
      <c r="E491" s="168" t="s">
        <v>1</v>
      </c>
      <c r="F491" s="169" t="s">
        <v>4143</v>
      </c>
      <c r="H491" s="170">
        <v>1.7729999999999999</v>
      </c>
      <c r="I491" s="171"/>
      <c r="L491" s="167"/>
      <c r="M491" s="172"/>
      <c r="T491" s="173"/>
      <c r="AT491" s="168" t="s">
        <v>1665</v>
      </c>
      <c r="AU491" s="168" t="s">
        <v>89</v>
      </c>
      <c r="AV491" s="13" t="s">
        <v>89</v>
      </c>
      <c r="AW491" s="13" t="s">
        <v>36</v>
      </c>
      <c r="AX491" s="13" t="s">
        <v>80</v>
      </c>
      <c r="AY491" s="168" t="s">
        <v>248</v>
      </c>
    </row>
    <row r="492" spans="2:65" s="13" customFormat="1">
      <c r="B492" s="167"/>
      <c r="D492" s="143" t="s">
        <v>1665</v>
      </c>
      <c r="E492" s="168" t="s">
        <v>1</v>
      </c>
      <c r="F492" s="169" t="s">
        <v>4144</v>
      </c>
      <c r="H492" s="170">
        <v>1.6</v>
      </c>
      <c r="I492" s="171"/>
      <c r="L492" s="167"/>
      <c r="M492" s="172"/>
      <c r="T492" s="173"/>
      <c r="AT492" s="168" t="s">
        <v>1665</v>
      </c>
      <c r="AU492" s="168" t="s">
        <v>89</v>
      </c>
      <c r="AV492" s="13" t="s">
        <v>89</v>
      </c>
      <c r="AW492" s="13" t="s">
        <v>36</v>
      </c>
      <c r="AX492" s="13" t="s">
        <v>80</v>
      </c>
      <c r="AY492" s="168" t="s">
        <v>248</v>
      </c>
    </row>
    <row r="493" spans="2:65" s="13" customFormat="1">
      <c r="B493" s="167"/>
      <c r="D493" s="143" t="s">
        <v>1665</v>
      </c>
      <c r="E493" s="168" t="s">
        <v>1</v>
      </c>
      <c r="F493" s="169" t="s">
        <v>4145</v>
      </c>
      <c r="H493" s="170">
        <v>1.2</v>
      </c>
      <c r="I493" s="171"/>
      <c r="L493" s="167"/>
      <c r="M493" s="172"/>
      <c r="T493" s="173"/>
      <c r="AT493" s="168" t="s">
        <v>1665</v>
      </c>
      <c r="AU493" s="168" t="s">
        <v>89</v>
      </c>
      <c r="AV493" s="13" t="s">
        <v>89</v>
      </c>
      <c r="AW493" s="13" t="s">
        <v>36</v>
      </c>
      <c r="AX493" s="13" t="s">
        <v>80</v>
      </c>
      <c r="AY493" s="168" t="s">
        <v>248</v>
      </c>
    </row>
    <row r="494" spans="2:65" s="12" customFormat="1">
      <c r="B494" s="161"/>
      <c r="D494" s="143" t="s">
        <v>1665</v>
      </c>
      <c r="E494" s="162" t="s">
        <v>1</v>
      </c>
      <c r="F494" s="163" t="s">
        <v>3836</v>
      </c>
      <c r="H494" s="162" t="s">
        <v>1</v>
      </c>
      <c r="I494" s="164"/>
      <c r="L494" s="161"/>
      <c r="M494" s="165"/>
      <c r="T494" s="166"/>
      <c r="AT494" s="162" t="s">
        <v>1665</v>
      </c>
      <c r="AU494" s="162" t="s">
        <v>89</v>
      </c>
      <c r="AV494" s="12" t="s">
        <v>87</v>
      </c>
      <c r="AW494" s="12" t="s">
        <v>36</v>
      </c>
      <c r="AX494" s="12" t="s">
        <v>80</v>
      </c>
      <c r="AY494" s="162" t="s">
        <v>248</v>
      </c>
    </row>
    <row r="495" spans="2:65" s="13" customFormat="1">
      <c r="B495" s="167"/>
      <c r="D495" s="143" t="s">
        <v>1665</v>
      </c>
      <c r="E495" s="168" t="s">
        <v>1</v>
      </c>
      <c r="F495" s="169" t="s">
        <v>4146</v>
      </c>
      <c r="H495" s="170">
        <v>1.6160000000000001</v>
      </c>
      <c r="I495" s="171"/>
      <c r="L495" s="167"/>
      <c r="M495" s="172"/>
      <c r="T495" s="173"/>
      <c r="AT495" s="168" t="s">
        <v>1665</v>
      </c>
      <c r="AU495" s="168" t="s">
        <v>89</v>
      </c>
      <c r="AV495" s="13" t="s">
        <v>89</v>
      </c>
      <c r="AW495" s="13" t="s">
        <v>36</v>
      </c>
      <c r="AX495" s="13" t="s">
        <v>80</v>
      </c>
      <c r="AY495" s="168" t="s">
        <v>248</v>
      </c>
    </row>
    <row r="496" spans="2:65" s="12" customFormat="1">
      <c r="B496" s="161"/>
      <c r="D496" s="143" t="s">
        <v>1665</v>
      </c>
      <c r="E496" s="162" t="s">
        <v>1</v>
      </c>
      <c r="F496" s="163" t="s">
        <v>4099</v>
      </c>
      <c r="H496" s="162" t="s">
        <v>1</v>
      </c>
      <c r="I496" s="164"/>
      <c r="L496" s="161"/>
      <c r="M496" s="165"/>
      <c r="T496" s="166"/>
      <c r="AT496" s="162" t="s">
        <v>1665</v>
      </c>
      <c r="AU496" s="162" t="s">
        <v>89</v>
      </c>
      <c r="AV496" s="12" t="s">
        <v>87</v>
      </c>
      <c r="AW496" s="12" t="s">
        <v>36</v>
      </c>
      <c r="AX496" s="12" t="s">
        <v>80</v>
      </c>
      <c r="AY496" s="162" t="s">
        <v>248</v>
      </c>
    </row>
    <row r="497" spans="2:65" s="13" customFormat="1">
      <c r="B497" s="167"/>
      <c r="D497" s="143" t="s">
        <v>1665</v>
      </c>
      <c r="E497" s="168" t="s">
        <v>1</v>
      </c>
      <c r="F497" s="169" t="s">
        <v>4147</v>
      </c>
      <c r="H497" s="170">
        <v>2.4</v>
      </c>
      <c r="I497" s="171"/>
      <c r="L497" s="167"/>
      <c r="M497" s="172"/>
      <c r="T497" s="173"/>
      <c r="AT497" s="168" t="s">
        <v>1665</v>
      </c>
      <c r="AU497" s="168" t="s">
        <v>89</v>
      </c>
      <c r="AV497" s="13" t="s">
        <v>89</v>
      </c>
      <c r="AW497" s="13" t="s">
        <v>36</v>
      </c>
      <c r="AX497" s="13" t="s">
        <v>80</v>
      </c>
      <c r="AY497" s="168" t="s">
        <v>248</v>
      </c>
    </row>
    <row r="498" spans="2:65" s="14" customFormat="1">
      <c r="B498" s="174"/>
      <c r="D498" s="143" t="s">
        <v>1665</v>
      </c>
      <c r="E498" s="175" t="s">
        <v>1</v>
      </c>
      <c r="F498" s="176" t="s">
        <v>1668</v>
      </c>
      <c r="H498" s="177">
        <v>10.362</v>
      </c>
      <c r="I498" s="178"/>
      <c r="L498" s="174"/>
      <c r="M498" s="179"/>
      <c r="T498" s="180"/>
      <c r="AT498" s="175" t="s">
        <v>1665</v>
      </c>
      <c r="AU498" s="175" t="s">
        <v>89</v>
      </c>
      <c r="AV498" s="14" t="s">
        <v>264</v>
      </c>
      <c r="AW498" s="14" t="s">
        <v>36</v>
      </c>
      <c r="AX498" s="14" t="s">
        <v>87</v>
      </c>
      <c r="AY498" s="175" t="s">
        <v>248</v>
      </c>
    </row>
    <row r="499" spans="2:65" s="1" customFormat="1" ht="21.75" customHeight="1">
      <c r="B499" s="32"/>
      <c r="C499" s="130" t="s">
        <v>663</v>
      </c>
      <c r="D499" s="130" t="s">
        <v>249</v>
      </c>
      <c r="E499" s="131" t="s">
        <v>4148</v>
      </c>
      <c r="F499" s="132" t="s">
        <v>4149</v>
      </c>
      <c r="G499" s="133" t="s">
        <v>1662</v>
      </c>
      <c r="H499" s="134">
        <v>14.355</v>
      </c>
      <c r="I499" s="135"/>
      <c r="J499" s="136">
        <f>ROUND(I499*H499,2)</f>
        <v>0</v>
      </c>
      <c r="K499" s="132" t="s">
        <v>1663</v>
      </c>
      <c r="L499" s="32"/>
      <c r="M499" s="137" t="s">
        <v>1</v>
      </c>
      <c r="N499" s="138" t="s">
        <v>45</v>
      </c>
      <c r="P499" s="139">
        <f>O499*H499</f>
        <v>0</v>
      </c>
      <c r="Q499" s="139">
        <v>0</v>
      </c>
      <c r="R499" s="139">
        <f>Q499*H499</f>
        <v>0</v>
      </c>
      <c r="S499" s="139">
        <v>6.3E-2</v>
      </c>
      <c r="T499" s="140">
        <f>S499*H499</f>
        <v>0.90436500000000009</v>
      </c>
      <c r="AR499" s="141" t="s">
        <v>264</v>
      </c>
      <c r="AT499" s="141" t="s">
        <v>249</v>
      </c>
      <c r="AU499" s="141" t="s">
        <v>89</v>
      </c>
      <c r="AY499" s="17" t="s">
        <v>248</v>
      </c>
      <c r="BE499" s="142">
        <f>IF(N499="základní",J499,0)</f>
        <v>0</v>
      </c>
      <c r="BF499" s="142">
        <f>IF(N499="snížená",J499,0)</f>
        <v>0</v>
      </c>
      <c r="BG499" s="142">
        <f>IF(N499="zákl. přenesená",J499,0)</f>
        <v>0</v>
      </c>
      <c r="BH499" s="142">
        <f>IF(N499="sníž. přenesená",J499,0)</f>
        <v>0</v>
      </c>
      <c r="BI499" s="142">
        <f>IF(N499="nulová",J499,0)</f>
        <v>0</v>
      </c>
      <c r="BJ499" s="17" t="s">
        <v>87</v>
      </c>
      <c r="BK499" s="142">
        <f>ROUND(I499*H499,2)</f>
        <v>0</v>
      </c>
      <c r="BL499" s="17" t="s">
        <v>264</v>
      </c>
      <c r="BM499" s="141" t="s">
        <v>4150</v>
      </c>
    </row>
    <row r="500" spans="2:65" s="12" customFormat="1">
      <c r="B500" s="161"/>
      <c r="D500" s="143" t="s">
        <v>1665</v>
      </c>
      <c r="E500" s="162" t="s">
        <v>1</v>
      </c>
      <c r="F500" s="163" t="s">
        <v>3869</v>
      </c>
      <c r="H500" s="162" t="s">
        <v>1</v>
      </c>
      <c r="I500" s="164"/>
      <c r="L500" s="161"/>
      <c r="M500" s="165"/>
      <c r="T500" s="166"/>
      <c r="AT500" s="162" t="s">
        <v>1665</v>
      </c>
      <c r="AU500" s="162" t="s">
        <v>89</v>
      </c>
      <c r="AV500" s="12" t="s">
        <v>87</v>
      </c>
      <c r="AW500" s="12" t="s">
        <v>36</v>
      </c>
      <c r="AX500" s="12" t="s">
        <v>80</v>
      </c>
      <c r="AY500" s="162" t="s">
        <v>248</v>
      </c>
    </row>
    <row r="501" spans="2:65" s="13" customFormat="1">
      <c r="B501" s="167"/>
      <c r="D501" s="143" t="s">
        <v>1665</v>
      </c>
      <c r="E501" s="168" t="s">
        <v>1</v>
      </c>
      <c r="F501" s="169" t="s">
        <v>4151</v>
      </c>
      <c r="H501" s="170">
        <v>2.4</v>
      </c>
      <c r="I501" s="171"/>
      <c r="L501" s="167"/>
      <c r="M501" s="172"/>
      <c r="T501" s="173"/>
      <c r="AT501" s="168" t="s">
        <v>1665</v>
      </c>
      <c r="AU501" s="168" t="s">
        <v>89</v>
      </c>
      <c r="AV501" s="13" t="s">
        <v>89</v>
      </c>
      <c r="AW501" s="13" t="s">
        <v>36</v>
      </c>
      <c r="AX501" s="13" t="s">
        <v>80</v>
      </c>
      <c r="AY501" s="168" t="s">
        <v>248</v>
      </c>
    </row>
    <row r="502" spans="2:65" s="12" customFormat="1">
      <c r="B502" s="161"/>
      <c r="D502" s="143" t="s">
        <v>1665</v>
      </c>
      <c r="E502" s="162" t="s">
        <v>1</v>
      </c>
      <c r="F502" s="163" t="s">
        <v>3836</v>
      </c>
      <c r="H502" s="162" t="s">
        <v>1</v>
      </c>
      <c r="I502" s="164"/>
      <c r="L502" s="161"/>
      <c r="M502" s="165"/>
      <c r="T502" s="166"/>
      <c r="AT502" s="162" t="s">
        <v>1665</v>
      </c>
      <c r="AU502" s="162" t="s">
        <v>89</v>
      </c>
      <c r="AV502" s="12" t="s">
        <v>87</v>
      </c>
      <c r="AW502" s="12" t="s">
        <v>36</v>
      </c>
      <c r="AX502" s="12" t="s">
        <v>80</v>
      </c>
      <c r="AY502" s="162" t="s">
        <v>248</v>
      </c>
    </row>
    <row r="503" spans="2:65" s="13" customFormat="1">
      <c r="B503" s="167"/>
      <c r="D503" s="143" t="s">
        <v>1665</v>
      </c>
      <c r="E503" s="168" t="s">
        <v>1</v>
      </c>
      <c r="F503" s="169" t="s">
        <v>4152</v>
      </c>
      <c r="H503" s="170">
        <v>9</v>
      </c>
      <c r="I503" s="171"/>
      <c r="L503" s="167"/>
      <c r="M503" s="172"/>
      <c r="T503" s="173"/>
      <c r="AT503" s="168" t="s">
        <v>1665</v>
      </c>
      <c r="AU503" s="168" t="s">
        <v>89</v>
      </c>
      <c r="AV503" s="13" t="s">
        <v>89</v>
      </c>
      <c r="AW503" s="13" t="s">
        <v>36</v>
      </c>
      <c r="AX503" s="13" t="s">
        <v>80</v>
      </c>
      <c r="AY503" s="168" t="s">
        <v>248</v>
      </c>
    </row>
    <row r="504" spans="2:65" s="13" customFormat="1">
      <c r="B504" s="167"/>
      <c r="D504" s="143" t="s">
        <v>1665</v>
      </c>
      <c r="E504" s="168" t="s">
        <v>1</v>
      </c>
      <c r="F504" s="169" t="s">
        <v>4153</v>
      </c>
      <c r="H504" s="170">
        <v>2.9550000000000001</v>
      </c>
      <c r="I504" s="171"/>
      <c r="L504" s="167"/>
      <c r="M504" s="172"/>
      <c r="T504" s="173"/>
      <c r="AT504" s="168" t="s">
        <v>1665</v>
      </c>
      <c r="AU504" s="168" t="s">
        <v>89</v>
      </c>
      <c r="AV504" s="13" t="s">
        <v>89</v>
      </c>
      <c r="AW504" s="13" t="s">
        <v>36</v>
      </c>
      <c r="AX504" s="13" t="s">
        <v>80</v>
      </c>
      <c r="AY504" s="168" t="s">
        <v>248</v>
      </c>
    </row>
    <row r="505" spans="2:65" s="14" customFormat="1">
      <c r="B505" s="174"/>
      <c r="D505" s="143" t="s">
        <v>1665</v>
      </c>
      <c r="E505" s="175" t="s">
        <v>1</v>
      </c>
      <c r="F505" s="176" t="s">
        <v>1668</v>
      </c>
      <c r="H505" s="177">
        <v>14.355</v>
      </c>
      <c r="I505" s="178"/>
      <c r="L505" s="174"/>
      <c r="M505" s="179"/>
      <c r="T505" s="180"/>
      <c r="AT505" s="175" t="s">
        <v>1665</v>
      </c>
      <c r="AU505" s="175" t="s">
        <v>89</v>
      </c>
      <c r="AV505" s="14" t="s">
        <v>264</v>
      </c>
      <c r="AW505" s="14" t="s">
        <v>36</v>
      </c>
      <c r="AX505" s="14" t="s">
        <v>87</v>
      </c>
      <c r="AY505" s="175" t="s">
        <v>248</v>
      </c>
    </row>
    <row r="506" spans="2:65" s="1" customFormat="1" ht="24.2" customHeight="1">
      <c r="B506" s="32"/>
      <c r="C506" s="130" t="s">
        <v>667</v>
      </c>
      <c r="D506" s="130" t="s">
        <v>249</v>
      </c>
      <c r="E506" s="131" t="s">
        <v>4154</v>
      </c>
      <c r="F506" s="132" t="s">
        <v>4155</v>
      </c>
      <c r="G506" s="133" t="s">
        <v>1839</v>
      </c>
      <c r="H506" s="134">
        <v>1</v>
      </c>
      <c r="I506" s="135"/>
      <c r="J506" s="136">
        <f>ROUND(I506*H506,2)</f>
        <v>0</v>
      </c>
      <c r="K506" s="132" t="s">
        <v>1663</v>
      </c>
      <c r="L506" s="32"/>
      <c r="M506" s="137" t="s">
        <v>1</v>
      </c>
      <c r="N506" s="138" t="s">
        <v>45</v>
      </c>
      <c r="P506" s="139">
        <f>O506*H506</f>
        <v>0</v>
      </c>
      <c r="Q506" s="139">
        <v>0</v>
      </c>
      <c r="R506" s="139">
        <f>Q506*H506</f>
        <v>0</v>
      </c>
      <c r="S506" s="139">
        <v>6.9000000000000006E-2</v>
      </c>
      <c r="T506" s="140">
        <f>S506*H506</f>
        <v>6.9000000000000006E-2</v>
      </c>
      <c r="AR506" s="141" t="s">
        <v>264</v>
      </c>
      <c r="AT506" s="141" t="s">
        <v>249</v>
      </c>
      <c r="AU506" s="141" t="s">
        <v>89</v>
      </c>
      <c r="AY506" s="17" t="s">
        <v>248</v>
      </c>
      <c r="BE506" s="142">
        <f>IF(N506="základní",J506,0)</f>
        <v>0</v>
      </c>
      <c r="BF506" s="142">
        <f>IF(N506="snížená",J506,0)</f>
        <v>0</v>
      </c>
      <c r="BG506" s="142">
        <f>IF(N506="zákl. přenesená",J506,0)</f>
        <v>0</v>
      </c>
      <c r="BH506" s="142">
        <f>IF(N506="sníž. přenesená",J506,0)</f>
        <v>0</v>
      </c>
      <c r="BI506" s="142">
        <f>IF(N506="nulová",J506,0)</f>
        <v>0</v>
      </c>
      <c r="BJ506" s="17" t="s">
        <v>87</v>
      </c>
      <c r="BK506" s="142">
        <f>ROUND(I506*H506,2)</f>
        <v>0</v>
      </c>
      <c r="BL506" s="17" t="s">
        <v>264</v>
      </c>
      <c r="BM506" s="141" t="s">
        <v>4156</v>
      </c>
    </row>
    <row r="507" spans="2:65" s="12" customFormat="1">
      <c r="B507" s="161"/>
      <c r="D507" s="143" t="s">
        <v>1665</v>
      </c>
      <c r="E507" s="162" t="s">
        <v>1</v>
      </c>
      <c r="F507" s="163" t="s">
        <v>3103</v>
      </c>
      <c r="H507" s="162" t="s">
        <v>1</v>
      </c>
      <c r="I507" s="164"/>
      <c r="L507" s="161"/>
      <c r="M507" s="165"/>
      <c r="T507" s="166"/>
      <c r="AT507" s="162" t="s">
        <v>1665</v>
      </c>
      <c r="AU507" s="162" t="s">
        <v>89</v>
      </c>
      <c r="AV507" s="12" t="s">
        <v>87</v>
      </c>
      <c r="AW507" s="12" t="s">
        <v>36</v>
      </c>
      <c r="AX507" s="12" t="s">
        <v>80</v>
      </c>
      <c r="AY507" s="162" t="s">
        <v>248</v>
      </c>
    </row>
    <row r="508" spans="2:65" s="13" customFormat="1">
      <c r="B508" s="167"/>
      <c r="D508" s="143" t="s">
        <v>1665</v>
      </c>
      <c r="E508" s="168" t="s">
        <v>1</v>
      </c>
      <c r="F508" s="169" t="s">
        <v>4157</v>
      </c>
      <c r="H508" s="170">
        <v>1</v>
      </c>
      <c r="I508" s="171"/>
      <c r="L508" s="167"/>
      <c r="M508" s="172"/>
      <c r="T508" s="173"/>
      <c r="AT508" s="168" t="s">
        <v>1665</v>
      </c>
      <c r="AU508" s="168" t="s">
        <v>89</v>
      </c>
      <c r="AV508" s="13" t="s">
        <v>89</v>
      </c>
      <c r="AW508" s="13" t="s">
        <v>36</v>
      </c>
      <c r="AX508" s="13" t="s">
        <v>87</v>
      </c>
      <c r="AY508" s="168" t="s">
        <v>248</v>
      </c>
    </row>
    <row r="509" spans="2:65" s="1" customFormat="1" ht="24.2" customHeight="1">
      <c r="B509" s="32"/>
      <c r="C509" s="130" t="s">
        <v>671</v>
      </c>
      <c r="D509" s="130" t="s">
        <v>249</v>
      </c>
      <c r="E509" s="131" t="s">
        <v>4158</v>
      </c>
      <c r="F509" s="132" t="s">
        <v>4159</v>
      </c>
      <c r="G509" s="133" t="s">
        <v>1662</v>
      </c>
      <c r="H509" s="134">
        <v>1.9</v>
      </c>
      <c r="I509" s="135"/>
      <c r="J509" s="136">
        <f>ROUND(I509*H509,2)</f>
        <v>0</v>
      </c>
      <c r="K509" s="132" t="s">
        <v>1663</v>
      </c>
      <c r="L509" s="32"/>
      <c r="M509" s="137" t="s">
        <v>1</v>
      </c>
      <c r="N509" s="138" t="s">
        <v>45</v>
      </c>
      <c r="P509" s="139">
        <f>O509*H509</f>
        <v>0</v>
      </c>
      <c r="Q509" s="139">
        <v>0</v>
      </c>
      <c r="R509" s="139">
        <f>Q509*H509</f>
        <v>0</v>
      </c>
      <c r="S509" s="139">
        <v>0.27</v>
      </c>
      <c r="T509" s="140">
        <f>S509*H509</f>
        <v>0.51300000000000001</v>
      </c>
      <c r="AR509" s="141" t="s">
        <v>264</v>
      </c>
      <c r="AT509" s="141" t="s">
        <v>249</v>
      </c>
      <c r="AU509" s="141" t="s">
        <v>89</v>
      </c>
      <c r="AY509" s="17" t="s">
        <v>248</v>
      </c>
      <c r="BE509" s="142">
        <f>IF(N509="základní",J509,0)</f>
        <v>0</v>
      </c>
      <c r="BF509" s="142">
        <f>IF(N509="snížená",J509,0)</f>
        <v>0</v>
      </c>
      <c r="BG509" s="142">
        <f>IF(N509="zákl. přenesená",J509,0)</f>
        <v>0</v>
      </c>
      <c r="BH509" s="142">
        <f>IF(N509="sníž. přenesená",J509,0)</f>
        <v>0</v>
      </c>
      <c r="BI509" s="142">
        <f>IF(N509="nulová",J509,0)</f>
        <v>0</v>
      </c>
      <c r="BJ509" s="17" t="s">
        <v>87</v>
      </c>
      <c r="BK509" s="142">
        <f>ROUND(I509*H509,2)</f>
        <v>0</v>
      </c>
      <c r="BL509" s="17" t="s">
        <v>264</v>
      </c>
      <c r="BM509" s="141" t="s">
        <v>4160</v>
      </c>
    </row>
    <row r="510" spans="2:65" s="12" customFormat="1">
      <c r="B510" s="161"/>
      <c r="D510" s="143" t="s">
        <v>1665</v>
      </c>
      <c r="E510" s="162" t="s">
        <v>1</v>
      </c>
      <c r="F510" s="163" t="s">
        <v>3836</v>
      </c>
      <c r="H510" s="162" t="s">
        <v>1</v>
      </c>
      <c r="I510" s="164"/>
      <c r="L510" s="161"/>
      <c r="M510" s="165"/>
      <c r="T510" s="166"/>
      <c r="AT510" s="162" t="s">
        <v>1665</v>
      </c>
      <c r="AU510" s="162" t="s">
        <v>89</v>
      </c>
      <c r="AV510" s="12" t="s">
        <v>87</v>
      </c>
      <c r="AW510" s="12" t="s">
        <v>36</v>
      </c>
      <c r="AX510" s="12" t="s">
        <v>80</v>
      </c>
      <c r="AY510" s="162" t="s">
        <v>248</v>
      </c>
    </row>
    <row r="511" spans="2:65" s="13" customFormat="1">
      <c r="B511" s="167"/>
      <c r="D511" s="143" t="s">
        <v>1665</v>
      </c>
      <c r="E511" s="168" t="s">
        <v>1</v>
      </c>
      <c r="F511" s="169" t="s">
        <v>4161</v>
      </c>
      <c r="H511" s="170">
        <v>1.9</v>
      </c>
      <c r="I511" s="171"/>
      <c r="L511" s="167"/>
      <c r="M511" s="172"/>
      <c r="T511" s="173"/>
      <c r="AT511" s="168" t="s">
        <v>1665</v>
      </c>
      <c r="AU511" s="168" t="s">
        <v>89</v>
      </c>
      <c r="AV511" s="13" t="s">
        <v>89</v>
      </c>
      <c r="AW511" s="13" t="s">
        <v>36</v>
      </c>
      <c r="AX511" s="13" t="s">
        <v>87</v>
      </c>
      <c r="AY511" s="168" t="s">
        <v>248</v>
      </c>
    </row>
    <row r="512" spans="2:65" s="1" customFormat="1" ht="24.2" customHeight="1">
      <c r="B512" s="32"/>
      <c r="C512" s="130" t="s">
        <v>675</v>
      </c>
      <c r="D512" s="130" t="s">
        <v>249</v>
      </c>
      <c r="E512" s="131" t="s">
        <v>4162</v>
      </c>
      <c r="F512" s="132" t="s">
        <v>4163</v>
      </c>
      <c r="G512" s="133" t="s">
        <v>1839</v>
      </c>
      <c r="H512" s="134">
        <v>1</v>
      </c>
      <c r="I512" s="135"/>
      <c r="J512" s="136">
        <f>ROUND(I512*H512,2)</f>
        <v>0</v>
      </c>
      <c r="K512" s="132" t="s">
        <v>1663</v>
      </c>
      <c r="L512" s="32"/>
      <c r="M512" s="137" t="s">
        <v>1</v>
      </c>
      <c r="N512" s="138" t="s">
        <v>45</v>
      </c>
      <c r="P512" s="139">
        <f>O512*H512</f>
        <v>0</v>
      </c>
      <c r="Q512" s="139">
        <v>0</v>
      </c>
      <c r="R512" s="139">
        <f>Q512*H512</f>
        <v>0</v>
      </c>
      <c r="S512" s="139">
        <v>0.187</v>
      </c>
      <c r="T512" s="140">
        <f>S512*H512</f>
        <v>0.187</v>
      </c>
      <c r="AR512" s="141" t="s">
        <v>264</v>
      </c>
      <c r="AT512" s="141" t="s">
        <v>249</v>
      </c>
      <c r="AU512" s="141" t="s">
        <v>89</v>
      </c>
      <c r="AY512" s="17" t="s">
        <v>248</v>
      </c>
      <c r="BE512" s="142">
        <f>IF(N512="základní",J512,0)</f>
        <v>0</v>
      </c>
      <c r="BF512" s="142">
        <f>IF(N512="snížená",J512,0)</f>
        <v>0</v>
      </c>
      <c r="BG512" s="142">
        <f>IF(N512="zákl. přenesená",J512,0)</f>
        <v>0</v>
      </c>
      <c r="BH512" s="142">
        <f>IF(N512="sníž. přenesená",J512,0)</f>
        <v>0</v>
      </c>
      <c r="BI512" s="142">
        <f>IF(N512="nulová",J512,0)</f>
        <v>0</v>
      </c>
      <c r="BJ512" s="17" t="s">
        <v>87</v>
      </c>
      <c r="BK512" s="142">
        <f>ROUND(I512*H512,2)</f>
        <v>0</v>
      </c>
      <c r="BL512" s="17" t="s">
        <v>264</v>
      </c>
      <c r="BM512" s="141" t="s">
        <v>4164</v>
      </c>
    </row>
    <row r="513" spans="2:65" s="12" customFormat="1">
      <c r="B513" s="161"/>
      <c r="D513" s="143" t="s">
        <v>1665</v>
      </c>
      <c r="E513" s="162" t="s">
        <v>1</v>
      </c>
      <c r="F513" s="163" t="s">
        <v>3103</v>
      </c>
      <c r="H513" s="162" t="s">
        <v>1</v>
      </c>
      <c r="I513" s="164"/>
      <c r="L513" s="161"/>
      <c r="M513" s="165"/>
      <c r="T513" s="166"/>
      <c r="AT513" s="162" t="s">
        <v>1665</v>
      </c>
      <c r="AU513" s="162" t="s">
        <v>89</v>
      </c>
      <c r="AV513" s="12" t="s">
        <v>87</v>
      </c>
      <c r="AW513" s="12" t="s">
        <v>36</v>
      </c>
      <c r="AX513" s="12" t="s">
        <v>80</v>
      </c>
      <c r="AY513" s="162" t="s">
        <v>248</v>
      </c>
    </row>
    <row r="514" spans="2:65" s="13" customFormat="1">
      <c r="B514" s="167"/>
      <c r="D514" s="143" t="s">
        <v>1665</v>
      </c>
      <c r="E514" s="168" t="s">
        <v>1</v>
      </c>
      <c r="F514" s="169" t="s">
        <v>4165</v>
      </c>
      <c r="H514" s="170">
        <v>1</v>
      </c>
      <c r="I514" s="171"/>
      <c r="L514" s="167"/>
      <c r="M514" s="172"/>
      <c r="T514" s="173"/>
      <c r="AT514" s="168" t="s">
        <v>1665</v>
      </c>
      <c r="AU514" s="168" t="s">
        <v>89</v>
      </c>
      <c r="AV514" s="13" t="s">
        <v>89</v>
      </c>
      <c r="AW514" s="13" t="s">
        <v>36</v>
      </c>
      <c r="AX514" s="13" t="s">
        <v>87</v>
      </c>
      <c r="AY514" s="168" t="s">
        <v>248</v>
      </c>
    </row>
    <row r="515" spans="2:65" s="1" customFormat="1" ht="24.2" customHeight="1">
      <c r="B515" s="32"/>
      <c r="C515" s="130" t="s">
        <v>679</v>
      </c>
      <c r="D515" s="130" t="s">
        <v>249</v>
      </c>
      <c r="E515" s="131" t="s">
        <v>4166</v>
      </c>
      <c r="F515" s="132" t="s">
        <v>4167</v>
      </c>
      <c r="G515" s="133" t="s">
        <v>1671</v>
      </c>
      <c r="H515" s="134">
        <v>1.2769999999999999</v>
      </c>
      <c r="I515" s="135"/>
      <c r="J515" s="136">
        <f>ROUND(I515*H515,2)</f>
        <v>0</v>
      </c>
      <c r="K515" s="132" t="s">
        <v>1663</v>
      </c>
      <c r="L515" s="32"/>
      <c r="M515" s="137" t="s">
        <v>1</v>
      </c>
      <c r="N515" s="138" t="s">
        <v>45</v>
      </c>
      <c r="P515" s="139">
        <f>O515*H515</f>
        <v>0</v>
      </c>
      <c r="Q515" s="139">
        <v>0</v>
      </c>
      <c r="R515" s="139">
        <f>Q515*H515</f>
        <v>0</v>
      </c>
      <c r="S515" s="139">
        <v>2.4</v>
      </c>
      <c r="T515" s="140">
        <f>S515*H515</f>
        <v>3.0647999999999995</v>
      </c>
      <c r="AR515" s="141" t="s">
        <v>264</v>
      </c>
      <c r="AT515" s="141" t="s">
        <v>249</v>
      </c>
      <c r="AU515" s="141" t="s">
        <v>89</v>
      </c>
      <c r="AY515" s="17" t="s">
        <v>248</v>
      </c>
      <c r="BE515" s="142">
        <f>IF(N515="základní",J515,0)</f>
        <v>0</v>
      </c>
      <c r="BF515" s="142">
        <f>IF(N515="snížená",J515,0)</f>
        <v>0</v>
      </c>
      <c r="BG515" s="142">
        <f>IF(N515="zákl. přenesená",J515,0)</f>
        <v>0</v>
      </c>
      <c r="BH515" s="142">
        <f>IF(N515="sníž. přenesená",J515,0)</f>
        <v>0</v>
      </c>
      <c r="BI515" s="142">
        <f>IF(N515="nulová",J515,0)</f>
        <v>0</v>
      </c>
      <c r="BJ515" s="17" t="s">
        <v>87</v>
      </c>
      <c r="BK515" s="142">
        <f>ROUND(I515*H515,2)</f>
        <v>0</v>
      </c>
      <c r="BL515" s="17" t="s">
        <v>264</v>
      </c>
      <c r="BM515" s="141" t="s">
        <v>4168</v>
      </c>
    </row>
    <row r="516" spans="2:65" s="12" customFormat="1">
      <c r="B516" s="161"/>
      <c r="D516" s="143" t="s">
        <v>1665</v>
      </c>
      <c r="E516" s="162" t="s">
        <v>1</v>
      </c>
      <c r="F516" s="163" t="s">
        <v>3836</v>
      </c>
      <c r="H516" s="162" t="s">
        <v>1</v>
      </c>
      <c r="I516" s="164"/>
      <c r="L516" s="161"/>
      <c r="M516" s="165"/>
      <c r="T516" s="166"/>
      <c r="AT516" s="162" t="s">
        <v>1665</v>
      </c>
      <c r="AU516" s="162" t="s">
        <v>89</v>
      </c>
      <c r="AV516" s="12" t="s">
        <v>87</v>
      </c>
      <c r="AW516" s="12" t="s">
        <v>36</v>
      </c>
      <c r="AX516" s="12" t="s">
        <v>80</v>
      </c>
      <c r="AY516" s="162" t="s">
        <v>248</v>
      </c>
    </row>
    <row r="517" spans="2:65" s="13" customFormat="1">
      <c r="B517" s="167"/>
      <c r="D517" s="143" t="s">
        <v>1665</v>
      </c>
      <c r="E517" s="168" t="s">
        <v>1</v>
      </c>
      <c r="F517" s="169" t="s">
        <v>4169</v>
      </c>
      <c r="H517" s="170">
        <v>0.56999999999999995</v>
      </c>
      <c r="I517" s="171"/>
      <c r="L517" s="167"/>
      <c r="M517" s="172"/>
      <c r="T517" s="173"/>
      <c r="AT517" s="168" t="s">
        <v>1665</v>
      </c>
      <c r="AU517" s="168" t="s">
        <v>89</v>
      </c>
      <c r="AV517" s="13" t="s">
        <v>89</v>
      </c>
      <c r="AW517" s="13" t="s">
        <v>36</v>
      </c>
      <c r="AX517" s="13" t="s">
        <v>80</v>
      </c>
      <c r="AY517" s="168" t="s">
        <v>248</v>
      </c>
    </row>
    <row r="518" spans="2:65" s="13" customFormat="1">
      <c r="B518" s="167"/>
      <c r="D518" s="143" t="s">
        <v>1665</v>
      </c>
      <c r="E518" s="168" t="s">
        <v>1</v>
      </c>
      <c r="F518" s="169" t="s">
        <v>4170</v>
      </c>
      <c r="H518" s="170">
        <v>0.70699999999999996</v>
      </c>
      <c r="I518" s="171"/>
      <c r="L518" s="167"/>
      <c r="M518" s="172"/>
      <c r="T518" s="173"/>
      <c r="AT518" s="168" t="s">
        <v>1665</v>
      </c>
      <c r="AU518" s="168" t="s">
        <v>89</v>
      </c>
      <c r="AV518" s="13" t="s">
        <v>89</v>
      </c>
      <c r="AW518" s="13" t="s">
        <v>36</v>
      </c>
      <c r="AX518" s="13" t="s">
        <v>80</v>
      </c>
      <c r="AY518" s="168" t="s">
        <v>248</v>
      </c>
    </row>
    <row r="519" spans="2:65" s="14" customFormat="1">
      <c r="B519" s="174"/>
      <c r="D519" s="143" t="s">
        <v>1665</v>
      </c>
      <c r="E519" s="175" t="s">
        <v>1</v>
      </c>
      <c r="F519" s="176" t="s">
        <v>1668</v>
      </c>
      <c r="H519" s="177">
        <v>1.2769999999999999</v>
      </c>
      <c r="I519" s="178"/>
      <c r="L519" s="174"/>
      <c r="M519" s="179"/>
      <c r="T519" s="180"/>
      <c r="AT519" s="175" t="s">
        <v>1665</v>
      </c>
      <c r="AU519" s="175" t="s">
        <v>89</v>
      </c>
      <c r="AV519" s="14" t="s">
        <v>264</v>
      </c>
      <c r="AW519" s="14" t="s">
        <v>36</v>
      </c>
      <c r="AX519" s="14" t="s">
        <v>87</v>
      </c>
      <c r="AY519" s="175" t="s">
        <v>248</v>
      </c>
    </row>
    <row r="520" spans="2:65" s="1" customFormat="1" ht="24.2" customHeight="1">
      <c r="B520" s="32"/>
      <c r="C520" s="130" t="s">
        <v>684</v>
      </c>
      <c r="D520" s="130" t="s">
        <v>249</v>
      </c>
      <c r="E520" s="131" t="s">
        <v>4171</v>
      </c>
      <c r="F520" s="132" t="s">
        <v>4172</v>
      </c>
      <c r="G520" s="133" t="s">
        <v>1671</v>
      </c>
      <c r="H520" s="134">
        <v>0.12</v>
      </c>
      <c r="I520" s="135"/>
      <c r="J520" s="136">
        <f>ROUND(I520*H520,2)</f>
        <v>0</v>
      </c>
      <c r="K520" s="132" t="s">
        <v>1663</v>
      </c>
      <c r="L520" s="32"/>
      <c r="M520" s="137" t="s">
        <v>1</v>
      </c>
      <c r="N520" s="138" t="s">
        <v>45</v>
      </c>
      <c r="P520" s="139">
        <f>O520*H520</f>
        <v>0</v>
      </c>
      <c r="Q520" s="139">
        <v>0</v>
      </c>
      <c r="R520" s="139">
        <f>Q520*H520</f>
        <v>0</v>
      </c>
      <c r="S520" s="139">
        <v>2.4</v>
      </c>
      <c r="T520" s="140">
        <f>S520*H520</f>
        <v>0.28799999999999998</v>
      </c>
      <c r="AR520" s="141" t="s">
        <v>264</v>
      </c>
      <c r="AT520" s="141" t="s">
        <v>249</v>
      </c>
      <c r="AU520" s="141" t="s">
        <v>89</v>
      </c>
      <c r="AY520" s="17" t="s">
        <v>248</v>
      </c>
      <c r="BE520" s="142">
        <f>IF(N520="základní",J520,0)</f>
        <v>0</v>
      </c>
      <c r="BF520" s="142">
        <f>IF(N520="snížená",J520,0)</f>
        <v>0</v>
      </c>
      <c r="BG520" s="142">
        <f>IF(N520="zákl. přenesená",J520,0)</f>
        <v>0</v>
      </c>
      <c r="BH520" s="142">
        <f>IF(N520="sníž. přenesená",J520,0)</f>
        <v>0</v>
      </c>
      <c r="BI520" s="142">
        <f>IF(N520="nulová",J520,0)</f>
        <v>0</v>
      </c>
      <c r="BJ520" s="17" t="s">
        <v>87</v>
      </c>
      <c r="BK520" s="142">
        <f>ROUND(I520*H520,2)</f>
        <v>0</v>
      </c>
      <c r="BL520" s="17" t="s">
        <v>264</v>
      </c>
      <c r="BM520" s="141" t="s">
        <v>4173</v>
      </c>
    </row>
    <row r="521" spans="2:65" s="12" customFormat="1">
      <c r="B521" s="161"/>
      <c r="D521" s="143" t="s">
        <v>1665</v>
      </c>
      <c r="E521" s="162" t="s">
        <v>1</v>
      </c>
      <c r="F521" s="163" t="s">
        <v>3103</v>
      </c>
      <c r="H521" s="162" t="s">
        <v>1</v>
      </c>
      <c r="I521" s="164"/>
      <c r="L521" s="161"/>
      <c r="M521" s="165"/>
      <c r="T521" s="166"/>
      <c r="AT521" s="162" t="s">
        <v>1665</v>
      </c>
      <c r="AU521" s="162" t="s">
        <v>89</v>
      </c>
      <c r="AV521" s="12" t="s">
        <v>87</v>
      </c>
      <c r="AW521" s="12" t="s">
        <v>36</v>
      </c>
      <c r="AX521" s="12" t="s">
        <v>80</v>
      </c>
      <c r="AY521" s="162" t="s">
        <v>248</v>
      </c>
    </row>
    <row r="522" spans="2:65" s="13" customFormat="1">
      <c r="B522" s="167"/>
      <c r="D522" s="143" t="s">
        <v>1665</v>
      </c>
      <c r="E522" s="168" t="s">
        <v>1</v>
      </c>
      <c r="F522" s="169" t="s">
        <v>4174</v>
      </c>
      <c r="H522" s="170">
        <v>0.12</v>
      </c>
      <c r="I522" s="171"/>
      <c r="L522" s="167"/>
      <c r="M522" s="172"/>
      <c r="T522" s="173"/>
      <c r="AT522" s="168" t="s">
        <v>1665</v>
      </c>
      <c r="AU522" s="168" t="s">
        <v>89</v>
      </c>
      <c r="AV522" s="13" t="s">
        <v>89</v>
      </c>
      <c r="AW522" s="13" t="s">
        <v>36</v>
      </c>
      <c r="AX522" s="13" t="s">
        <v>87</v>
      </c>
      <c r="AY522" s="168" t="s">
        <v>248</v>
      </c>
    </row>
    <row r="523" spans="2:65" s="1" customFormat="1" ht="24.2" customHeight="1">
      <c r="B523" s="32"/>
      <c r="C523" s="130" t="s">
        <v>688</v>
      </c>
      <c r="D523" s="130" t="s">
        <v>249</v>
      </c>
      <c r="E523" s="131" t="s">
        <v>3695</v>
      </c>
      <c r="F523" s="132" t="s">
        <v>3696</v>
      </c>
      <c r="G523" s="133" t="s">
        <v>1662</v>
      </c>
      <c r="H523" s="134">
        <v>305.02999999999997</v>
      </c>
      <c r="I523" s="135"/>
      <c r="J523" s="136">
        <f>ROUND(I523*H523,2)</f>
        <v>0</v>
      </c>
      <c r="K523" s="132" t="s">
        <v>1663</v>
      </c>
      <c r="L523" s="32"/>
      <c r="M523" s="137" t="s">
        <v>1</v>
      </c>
      <c r="N523" s="138" t="s">
        <v>45</v>
      </c>
      <c r="P523" s="139">
        <f>O523*H523</f>
        <v>0</v>
      </c>
      <c r="Q523" s="139">
        <v>0</v>
      </c>
      <c r="R523" s="139">
        <f>Q523*H523</f>
        <v>0</v>
      </c>
      <c r="S523" s="139">
        <v>0</v>
      </c>
      <c r="T523" s="140">
        <f>S523*H523</f>
        <v>0</v>
      </c>
      <c r="AR523" s="141" t="s">
        <v>264</v>
      </c>
      <c r="AT523" s="141" t="s">
        <v>249</v>
      </c>
      <c r="AU523" s="141" t="s">
        <v>89</v>
      </c>
      <c r="AY523" s="17" t="s">
        <v>248</v>
      </c>
      <c r="BE523" s="142">
        <f>IF(N523="základní",J523,0)</f>
        <v>0</v>
      </c>
      <c r="BF523" s="142">
        <f>IF(N523="snížená",J523,0)</f>
        <v>0</v>
      </c>
      <c r="BG523" s="142">
        <f>IF(N523="zákl. přenesená",J523,0)</f>
        <v>0</v>
      </c>
      <c r="BH523" s="142">
        <f>IF(N523="sníž. přenesená",J523,0)</f>
        <v>0</v>
      </c>
      <c r="BI523" s="142">
        <f>IF(N523="nulová",J523,0)</f>
        <v>0</v>
      </c>
      <c r="BJ523" s="17" t="s">
        <v>87</v>
      </c>
      <c r="BK523" s="142">
        <f>ROUND(I523*H523,2)</f>
        <v>0</v>
      </c>
      <c r="BL523" s="17" t="s">
        <v>264</v>
      </c>
      <c r="BM523" s="141" t="s">
        <v>4175</v>
      </c>
    </row>
    <row r="524" spans="2:65" s="13" customFormat="1">
      <c r="B524" s="167"/>
      <c r="D524" s="143" t="s">
        <v>1665</v>
      </c>
      <c r="E524" s="168" t="s">
        <v>1</v>
      </c>
      <c r="F524" s="169" t="s">
        <v>4176</v>
      </c>
      <c r="H524" s="170">
        <v>305.02999999999997</v>
      </c>
      <c r="I524" s="171"/>
      <c r="L524" s="167"/>
      <c r="M524" s="172"/>
      <c r="T524" s="173"/>
      <c r="AT524" s="168" t="s">
        <v>1665</v>
      </c>
      <c r="AU524" s="168" t="s">
        <v>89</v>
      </c>
      <c r="AV524" s="13" t="s">
        <v>89</v>
      </c>
      <c r="AW524" s="13" t="s">
        <v>36</v>
      </c>
      <c r="AX524" s="13" t="s">
        <v>87</v>
      </c>
      <c r="AY524" s="168" t="s">
        <v>248</v>
      </c>
    </row>
    <row r="525" spans="2:65" s="1" customFormat="1" ht="24.2" customHeight="1">
      <c r="B525" s="32"/>
      <c r="C525" s="130" t="s">
        <v>693</v>
      </c>
      <c r="D525" s="130" t="s">
        <v>249</v>
      </c>
      <c r="E525" s="131" t="s">
        <v>4177</v>
      </c>
      <c r="F525" s="132" t="s">
        <v>4178</v>
      </c>
      <c r="G525" s="133" t="s">
        <v>528</v>
      </c>
      <c r="H525" s="134">
        <v>4</v>
      </c>
      <c r="I525" s="135"/>
      <c r="J525" s="136">
        <f>ROUND(I525*H525,2)</f>
        <v>0</v>
      </c>
      <c r="K525" s="132" t="s">
        <v>1</v>
      </c>
      <c r="L525" s="32"/>
      <c r="M525" s="137" t="s">
        <v>1</v>
      </c>
      <c r="N525" s="138" t="s">
        <v>45</v>
      </c>
      <c r="P525" s="139">
        <f>O525*H525</f>
        <v>0</v>
      </c>
      <c r="Q525" s="139">
        <v>0</v>
      </c>
      <c r="R525" s="139">
        <f>Q525*H525</f>
        <v>0</v>
      </c>
      <c r="S525" s="139">
        <v>1.98E-3</v>
      </c>
      <c r="T525" s="140">
        <f>S525*H525</f>
        <v>7.92E-3</v>
      </c>
      <c r="AR525" s="141" t="s">
        <v>359</v>
      </c>
      <c r="AT525" s="141" t="s">
        <v>249</v>
      </c>
      <c r="AU525" s="141" t="s">
        <v>89</v>
      </c>
      <c r="AY525" s="17" t="s">
        <v>248</v>
      </c>
      <c r="BE525" s="142">
        <f>IF(N525="základní",J525,0)</f>
        <v>0</v>
      </c>
      <c r="BF525" s="142">
        <f>IF(N525="snížená",J525,0)</f>
        <v>0</v>
      </c>
      <c r="BG525" s="142">
        <f>IF(N525="zákl. přenesená",J525,0)</f>
        <v>0</v>
      </c>
      <c r="BH525" s="142">
        <f>IF(N525="sníž. přenesená",J525,0)</f>
        <v>0</v>
      </c>
      <c r="BI525" s="142">
        <f>IF(N525="nulová",J525,0)</f>
        <v>0</v>
      </c>
      <c r="BJ525" s="17" t="s">
        <v>87</v>
      </c>
      <c r="BK525" s="142">
        <f>ROUND(I525*H525,2)</f>
        <v>0</v>
      </c>
      <c r="BL525" s="17" t="s">
        <v>359</v>
      </c>
      <c r="BM525" s="141" t="s">
        <v>4179</v>
      </c>
    </row>
    <row r="526" spans="2:65" s="1" customFormat="1" ht="19.5">
      <c r="B526" s="32"/>
      <c r="D526" s="143" t="s">
        <v>255</v>
      </c>
      <c r="F526" s="144" t="s">
        <v>4180</v>
      </c>
      <c r="I526" s="145"/>
      <c r="L526" s="32"/>
      <c r="M526" s="146"/>
      <c r="T526" s="56"/>
      <c r="AT526" s="17" t="s">
        <v>255</v>
      </c>
      <c r="AU526" s="17" t="s">
        <v>89</v>
      </c>
    </row>
    <row r="527" spans="2:65" s="12" customFormat="1">
      <c r="B527" s="161"/>
      <c r="D527" s="143" t="s">
        <v>1665</v>
      </c>
      <c r="E527" s="162" t="s">
        <v>1</v>
      </c>
      <c r="F527" s="163" t="s">
        <v>4181</v>
      </c>
      <c r="H527" s="162" t="s">
        <v>1</v>
      </c>
      <c r="I527" s="164"/>
      <c r="L527" s="161"/>
      <c r="M527" s="165"/>
      <c r="T527" s="166"/>
      <c r="AT527" s="162" t="s">
        <v>1665</v>
      </c>
      <c r="AU527" s="162" t="s">
        <v>89</v>
      </c>
      <c r="AV527" s="12" t="s">
        <v>87</v>
      </c>
      <c r="AW527" s="12" t="s">
        <v>36</v>
      </c>
      <c r="AX527" s="12" t="s">
        <v>80</v>
      </c>
      <c r="AY527" s="162" t="s">
        <v>248</v>
      </c>
    </row>
    <row r="528" spans="2:65" s="13" customFormat="1" ht="22.5">
      <c r="B528" s="167"/>
      <c r="D528" s="143" t="s">
        <v>1665</v>
      </c>
      <c r="E528" s="168" t="s">
        <v>1</v>
      </c>
      <c r="F528" s="169" t="s">
        <v>4182</v>
      </c>
      <c r="H528" s="170">
        <v>4</v>
      </c>
      <c r="I528" s="171"/>
      <c r="L528" s="167"/>
      <c r="M528" s="172"/>
      <c r="T528" s="173"/>
      <c r="AT528" s="168" t="s">
        <v>1665</v>
      </c>
      <c r="AU528" s="168" t="s">
        <v>89</v>
      </c>
      <c r="AV528" s="13" t="s">
        <v>89</v>
      </c>
      <c r="AW528" s="13" t="s">
        <v>36</v>
      </c>
      <c r="AX528" s="13" t="s">
        <v>87</v>
      </c>
      <c r="AY528" s="168" t="s">
        <v>248</v>
      </c>
    </row>
    <row r="529" spans="2:65" s="1" customFormat="1" ht="24.2" customHeight="1">
      <c r="B529" s="32"/>
      <c r="C529" s="130" t="s">
        <v>697</v>
      </c>
      <c r="D529" s="130" t="s">
        <v>249</v>
      </c>
      <c r="E529" s="131" t="s">
        <v>4183</v>
      </c>
      <c r="F529" s="132" t="s">
        <v>4184</v>
      </c>
      <c r="G529" s="133" t="s">
        <v>447</v>
      </c>
      <c r="H529" s="134">
        <v>1</v>
      </c>
      <c r="I529" s="135"/>
      <c r="J529" s="136">
        <f>ROUND(I529*H529,2)</f>
        <v>0</v>
      </c>
      <c r="K529" s="132" t="s">
        <v>1</v>
      </c>
      <c r="L529" s="32"/>
      <c r="M529" s="137" t="s">
        <v>1</v>
      </c>
      <c r="N529" s="138" t="s">
        <v>45</v>
      </c>
      <c r="P529" s="139">
        <f>O529*H529</f>
        <v>0</v>
      </c>
      <c r="Q529" s="139">
        <v>0</v>
      </c>
      <c r="R529" s="139">
        <f>Q529*H529</f>
        <v>0</v>
      </c>
      <c r="S529" s="139">
        <v>2.5190000000000001E-2</v>
      </c>
      <c r="T529" s="140">
        <f>S529*H529</f>
        <v>2.5190000000000001E-2</v>
      </c>
      <c r="AR529" s="141" t="s">
        <v>359</v>
      </c>
      <c r="AT529" s="141" t="s">
        <v>249</v>
      </c>
      <c r="AU529" s="141" t="s">
        <v>89</v>
      </c>
      <c r="AY529" s="17" t="s">
        <v>248</v>
      </c>
      <c r="BE529" s="142">
        <f>IF(N529="základní",J529,0)</f>
        <v>0</v>
      </c>
      <c r="BF529" s="142">
        <f>IF(N529="snížená",J529,0)</f>
        <v>0</v>
      </c>
      <c r="BG529" s="142">
        <f>IF(N529="zákl. přenesená",J529,0)</f>
        <v>0</v>
      </c>
      <c r="BH529" s="142">
        <f>IF(N529="sníž. přenesená",J529,0)</f>
        <v>0</v>
      </c>
      <c r="BI529" s="142">
        <f>IF(N529="nulová",J529,0)</f>
        <v>0</v>
      </c>
      <c r="BJ529" s="17" t="s">
        <v>87</v>
      </c>
      <c r="BK529" s="142">
        <f>ROUND(I529*H529,2)</f>
        <v>0</v>
      </c>
      <c r="BL529" s="17" t="s">
        <v>359</v>
      </c>
      <c r="BM529" s="141" t="s">
        <v>4185</v>
      </c>
    </row>
    <row r="530" spans="2:65" s="1" customFormat="1" ht="19.5">
      <c r="B530" s="32"/>
      <c r="D530" s="143" t="s">
        <v>255</v>
      </c>
      <c r="F530" s="144" t="s">
        <v>4186</v>
      </c>
      <c r="I530" s="145"/>
      <c r="L530" s="32"/>
      <c r="M530" s="146"/>
      <c r="T530" s="56"/>
      <c r="AT530" s="17" t="s">
        <v>255</v>
      </c>
      <c r="AU530" s="17" t="s">
        <v>89</v>
      </c>
    </row>
    <row r="531" spans="2:65" s="12" customFormat="1">
      <c r="B531" s="161"/>
      <c r="D531" s="143" t="s">
        <v>1665</v>
      </c>
      <c r="E531" s="162" t="s">
        <v>1</v>
      </c>
      <c r="F531" s="163" t="s">
        <v>4181</v>
      </c>
      <c r="H531" s="162" t="s">
        <v>1</v>
      </c>
      <c r="I531" s="164"/>
      <c r="L531" s="161"/>
      <c r="M531" s="165"/>
      <c r="T531" s="166"/>
      <c r="AT531" s="162" t="s">
        <v>1665</v>
      </c>
      <c r="AU531" s="162" t="s">
        <v>89</v>
      </c>
      <c r="AV531" s="12" t="s">
        <v>87</v>
      </c>
      <c r="AW531" s="12" t="s">
        <v>36</v>
      </c>
      <c r="AX531" s="12" t="s">
        <v>80</v>
      </c>
      <c r="AY531" s="162" t="s">
        <v>248</v>
      </c>
    </row>
    <row r="532" spans="2:65" s="13" customFormat="1">
      <c r="B532" s="167"/>
      <c r="D532" s="143" t="s">
        <v>1665</v>
      </c>
      <c r="E532" s="168" t="s">
        <v>1</v>
      </c>
      <c r="F532" s="169" t="s">
        <v>4187</v>
      </c>
      <c r="H532" s="170">
        <v>1</v>
      </c>
      <c r="I532" s="171"/>
      <c r="L532" s="167"/>
      <c r="M532" s="172"/>
      <c r="T532" s="173"/>
      <c r="AT532" s="168" t="s">
        <v>1665</v>
      </c>
      <c r="AU532" s="168" t="s">
        <v>89</v>
      </c>
      <c r="AV532" s="13" t="s">
        <v>89</v>
      </c>
      <c r="AW532" s="13" t="s">
        <v>36</v>
      </c>
      <c r="AX532" s="13" t="s">
        <v>87</v>
      </c>
      <c r="AY532" s="168" t="s">
        <v>248</v>
      </c>
    </row>
    <row r="533" spans="2:65" s="1" customFormat="1" ht="16.5" customHeight="1">
      <c r="B533" s="32"/>
      <c r="C533" s="130" t="s">
        <v>701</v>
      </c>
      <c r="D533" s="130" t="s">
        <v>249</v>
      </c>
      <c r="E533" s="131" t="s">
        <v>4188</v>
      </c>
      <c r="F533" s="132" t="s">
        <v>4189</v>
      </c>
      <c r="G533" s="133" t="s">
        <v>447</v>
      </c>
      <c r="H533" s="134">
        <v>1</v>
      </c>
      <c r="I533" s="135"/>
      <c r="J533" s="136">
        <f>ROUND(I533*H533,2)</f>
        <v>0</v>
      </c>
      <c r="K533" s="132" t="s">
        <v>1</v>
      </c>
      <c r="L533" s="32"/>
      <c r="M533" s="137" t="s">
        <v>1</v>
      </c>
      <c r="N533" s="138" t="s">
        <v>45</v>
      </c>
      <c r="P533" s="139">
        <f>O533*H533</f>
        <v>0</v>
      </c>
      <c r="Q533" s="139">
        <v>0</v>
      </c>
      <c r="R533" s="139">
        <f>Q533*H533</f>
        <v>0</v>
      </c>
      <c r="S533" s="139">
        <v>1.8600000000000001E-3</v>
      </c>
      <c r="T533" s="140">
        <f>S533*H533</f>
        <v>1.8600000000000001E-3</v>
      </c>
      <c r="AR533" s="141" t="s">
        <v>359</v>
      </c>
      <c r="AT533" s="141" t="s">
        <v>249</v>
      </c>
      <c r="AU533" s="141" t="s">
        <v>89</v>
      </c>
      <c r="AY533" s="17" t="s">
        <v>248</v>
      </c>
      <c r="BE533" s="142">
        <f>IF(N533="základní",J533,0)</f>
        <v>0</v>
      </c>
      <c r="BF533" s="142">
        <f>IF(N533="snížená",J533,0)</f>
        <v>0</v>
      </c>
      <c r="BG533" s="142">
        <f>IF(N533="zákl. přenesená",J533,0)</f>
        <v>0</v>
      </c>
      <c r="BH533" s="142">
        <f>IF(N533="sníž. přenesená",J533,0)</f>
        <v>0</v>
      </c>
      <c r="BI533" s="142">
        <f>IF(N533="nulová",J533,0)</f>
        <v>0</v>
      </c>
      <c r="BJ533" s="17" t="s">
        <v>87</v>
      </c>
      <c r="BK533" s="142">
        <f>ROUND(I533*H533,2)</f>
        <v>0</v>
      </c>
      <c r="BL533" s="17" t="s">
        <v>359</v>
      </c>
      <c r="BM533" s="141" t="s">
        <v>4190</v>
      </c>
    </row>
    <row r="534" spans="2:65" s="1" customFormat="1" ht="19.5">
      <c r="B534" s="32"/>
      <c r="D534" s="143" t="s">
        <v>255</v>
      </c>
      <c r="F534" s="144" t="s">
        <v>4180</v>
      </c>
      <c r="I534" s="145"/>
      <c r="L534" s="32"/>
      <c r="M534" s="146"/>
      <c r="T534" s="56"/>
      <c r="AT534" s="17" t="s">
        <v>255</v>
      </c>
      <c r="AU534" s="17" t="s">
        <v>89</v>
      </c>
    </row>
    <row r="535" spans="2:65" s="12" customFormat="1">
      <c r="B535" s="161"/>
      <c r="D535" s="143" t="s">
        <v>1665</v>
      </c>
      <c r="E535" s="162" t="s">
        <v>1</v>
      </c>
      <c r="F535" s="163" t="s">
        <v>4181</v>
      </c>
      <c r="H535" s="162" t="s">
        <v>1</v>
      </c>
      <c r="I535" s="164"/>
      <c r="L535" s="161"/>
      <c r="M535" s="165"/>
      <c r="T535" s="166"/>
      <c r="AT535" s="162" t="s">
        <v>1665</v>
      </c>
      <c r="AU535" s="162" t="s">
        <v>89</v>
      </c>
      <c r="AV535" s="12" t="s">
        <v>87</v>
      </c>
      <c r="AW535" s="12" t="s">
        <v>36</v>
      </c>
      <c r="AX535" s="12" t="s">
        <v>80</v>
      </c>
      <c r="AY535" s="162" t="s">
        <v>248</v>
      </c>
    </row>
    <row r="536" spans="2:65" s="13" customFormat="1">
      <c r="B536" s="167"/>
      <c r="D536" s="143" t="s">
        <v>1665</v>
      </c>
      <c r="E536" s="168" t="s">
        <v>1</v>
      </c>
      <c r="F536" s="169" t="s">
        <v>4187</v>
      </c>
      <c r="H536" s="170">
        <v>1</v>
      </c>
      <c r="I536" s="171"/>
      <c r="L536" s="167"/>
      <c r="M536" s="172"/>
      <c r="T536" s="173"/>
      <c r="AT536" s="168" t="s">
        <v>1665</v>
      </c>
      <c r="AU536" s="168" t="s">
        <v>89</v>
      </c>
      <c r="AV536" s="13" t="s">
        <v>89</v>
      </c>
      <c r="AW536" s="13" t="s">
        <v>36</v>
      </c>
      <c r="AX536" s="13" t="s">
        <v>87</v>
      </c>
      <c r="AY536" s="168" t="s">
        <v>248</v>
      </c>
    </row>
    <row r="537" spans="2:65" s="1" customFormat="1" ht="16.5" customHeight="1">
      <c r="B537" s="32"/>
      <c r="C537" s="130" t="s">
        <v>706</v>
      </c>
      <c r="D537" s="130" t="s">
        <v>249</v>
      </c>
      <c r="E537" s="131" t="s">
        <v>4191</v>
      </c>
      <c r="F537" s="132" t="s">
        <v>4192</v>
      </c>
      <c r="G537" s="133" t="s">
        <v>1662</v>
      </c>
      <c r="H537" s="134">
        <v>8.68</v>
      </c>
      <c r="I537" s="135"/>
      <c r="J537" s="136">
        <f>ROUND(I537*H537,2)</f>
        <v>0</v>
      </c>
      <c r="K537" s="132" t="s">
        <v>1663</v>
      </c>
      <c r="L537" s="32"/>
      <c r="M537" s="137" t="s">
        <v>1</v>
      </c>
      <c r="N537" s="138" t="s">
        <v>45</v>
      </c>
      <c r="P537" s="139">
        <f>O537*H537</f>
        <v>0</v>
      </c>
      <c r="Q537" s="139">
        <v>0</v>
      </c>
      <c r="R537" s="139">
        <f>Q537*H537</f>
        <v>0</v>
      </c>
      <c r="S537" s="139">
        <v>5.7099999999999998E-3</v>
      </c>
      <c r="T537" s="140">
        <f>S537*H537</f>
        <v>4.9562799999999997E-2</v>
      </c>
      <c r="AR537" s="141" t="s">
        <v>359</v>
      </c>
      <c r="AT537" s="141" t="s">
        <v>249</v>
      </c>
      <c r="AU537" s="141" t="s">
        <v>89</v>
      </c>
      <c r="AY537" s="17" t="s">
        <v>248</v>
      </c>
      <c r="BE537" s="142">
        <f>IF(N537="základní",J537,0)</f>
        <v>0</v>
      </c>
      <c r="BF537" s="142">
        <f>IF(N537="snížená",J537,0)</f>
        <v>0</v>
      </c>
      <c r="BG537" s="142">
        <f>IF(N537="zákl. přenesená",J537,0)</f>
        <v>0</v>
      </c>
      <c r="BH537" s="142">
        <f>IF(N537="sníž. přenesená",J537,0)</f>
        <v>0</v>
      </c>
      <c r="BI537" s="142">
        <f>IF(N537="nulová",J537,0)</f>
        <v>0</v>
      </c>
      <c r="BJ537" s="17" t="s">
        <v>87</v>
      </c>
      <c r="BK537" s="142">
        <f>ROUND(I537*H537,2)</f>
        <v>0</v>
      </c>
      <c r="BL537" s="17" t="s">
        <v>359</v>
      </c>
      <c r="BM537" s="141" t="s">
        <v>4193</v>
      </c>
    </row>
    <row r="538" spans="2:65" s="1" customFormat="1" ht="19.5">
      <c r="B538" s="32"/>
      <c r="D538" s="143" t="s">
        <v>255</v>
      </c>
      <c r="F538" s="144" t="s">
        <v>4180</v>
      </c>
      <c r="I538" s="145"/>
      <c r="L538" s="32"/>
      <c r="M538" s="146"/>
      <c r="T538" s="56"/>
      <c r="AT538" s="17" t="s">
        <v>255</v>
      </c>
      <c r="AU538" s="17" t="s">
        <v>89</v>
      </c>
    </row>
    <row r="539" spans="2:65" s="12" customFormat="1">
      <c r="B539" s="161"/>
      <c r="D539" s="143" t="s">
        <v>1665</v>
      </c>
      <c r="E539" s="162" t="s">
        <v>1</v>
      </c>
      <c r="F539" s="163" t="s">
        <v>4099</v>
      </c>
      <c r="H539" s="162" t="s">
        <v>1</v>
      </c>
      <c r="I539" s="164"/>
      <c r="L539" s="161"/>
      <c r="M539" s="165"/>
      <c r="T539" s="166"/>
      <c r="AT539" s="162" t="s">
        <v>1665</v>
      </c>
      <c r="AU539" s="162" t="s">
        <v>89</v>
      </c>
      <c r="AV539" s="12" t="s">
        <v>87</v>
      </c>
      <c r="AW539" s="12" t="s">
        <v>36</v>
      </c>
      <c r="AX539" s="12" t="s">
        <v>80</v>
      </c>
      <c r="AY539" s="162" t="s">
        <v>248</v>
      </c>
    </row>
    <row r="540" spans="2:65" s="13" customFormat="1">
      <c r="B540" s="167"/>
      <c r="D540" s="143" t="s">
        <v>1665</v>
      </c>
      <c r="E540" s="168" t="s">
        <v>1</v>
      </c>
      <c r="F540" s="169" t="s">
        <v>4194</v>
      </c>
      <c r="H540" s="170">
        <v>8.68</v>
      </c>
      <c r="I540" s="171"/>
      <c r="L540" s="167"/>
      <c r="M540" s="172"/>
      <c r="T540" s="173"/>
      <c r="AT540" s="168" t="s">
        <v>1665</v>
      </c>
      <c r="AU540" s="168" t="s">
        <v>89</v>
      </c>
      <c r="AV540" s="13" t="s">
        <v>89</v>
      </c>
      <c r="AW540" s="13" t="s">
        <v>36</v>
      </c>
      <c r="AX540" s="13" t="s">
        <v>87</v>
      </c>
      <c r="AY540" s="168" t="s">
        <v>248</v>
      </c>
    </row>
    <row r="541" spans="2:65" s="1" customFormat="1" ht="24.2" customHeight="1">
      <c r="B541" s="32"/>
      <c r="C541" s="130" t="s">
        <v>711</v>
      </c>
      <c r="D541" s="130" t="s">
        <v>249</v>
      </c>
      <c r="E541" s="131" t="s">
        <v>1912</v>
      </c>
      <c r="F541" s="132" t="s">
        <v>1913</v>
      </c>
      <c r="G541" s="133" t="s">
        <v>528</v>
      </c>
      <c r="H541" s="134">
        <v>42</v>
      </c>
      <c r="I541" s="135"/>
      <c r="J541" s="136">
        <f>ROUND(I541*H541,2)</f>
        <v>0</v>
      </c>
      <c r="K541" s="132" t="s">
        <v>1663</v>
      </c>
      <c r="L541" s="32"/>
      <c r="M541" s="137" t="s">
        <v>1</v>
      </c>
      <c r="N541" s="138" t="s">
        <v>45</v>
      </c>
      <c r="P541" s="139">
        <f>O541*H541</f>
        <v>0</v>
      </c>
      <c r="Q541" s="139">
        <v>0</v>
      </c>
      <c r="R541" s="139">
        <f>Q541*H541</f>
        <v>0</v>
      </c>
      <c r="S541" s="139">
        <v>1.91E-3</v>
      </c>
      <c r="T541" s="140">
        <f>S541*H541</f>
        <v>8.022E-2</v>
      </c>
      <c r="AR541" s="141" t="s">
        <v>359</v>
      </c>
      <c r="AT541" s="141" t="s">
        <v>249</v>
      </c>
      <c r="AU541" s="141" t="s">
        <v>89</v>
      </c>
      <c r="AY541" s="17" t="s">
        <v>248</v>
      </c>
      <c r="BE541" s="142">
        <f>IF(N541="základní",J541,0)</f>
        <v>0</v>
      </c>
      <c r="BF541" s="142">
        <f>IF(N541="snížená",J541,0)</f>
        <v>0</v>
      </c>
      <c r="BG541" s="142">
        <f>IF(N541="zákl. přenesená",J541,0)</f>
        <v>0</v>
      </c>
      <c r="BH541" s="142">
        <f>IF(N541="sníž. přenesená",J541,0)</f>
        <v>0</v>
      </c>
      <c r="BI541" s="142">
        <f>IF(N541="nulová",J541,0)</f>
        <v>0</v>
      </c>
      <c r="BJ541" s="17" t="s">
        <v>87</v>
      </c>
      <c r="BK541" s="142">
        <f>ROUND(I541*H541,2)</f>
        <v>0</v>
      </c>
      <c r="BL541" s="17" t="s">
        <v>359</v>
      </c>
      <c r="BM541" s="141" t="s">
        <v>4195</v>
      </c>
    </row>
    <row r="542" spans="2:65" s="1" customFormat="1" ht="19.5">
      <c r="B542" s="32"/>
      <c r="D542" s="143" t="s">
        <v>255</v>
      </c>
      <c r="F542" s="144" t="s">
        <v>4180</v>
      </c>
      <c r="I542" s="145"/>
      <c r="L542" s="32"/>
      <c r="M542" s="146"/>
      <c r="T542" s="56"/>
      <c r="AT542" s="17" t="s">
        <v>255</v>
      </c>
      <c r="AU542" s="17" t="s">
        <v>89</v>
      </c>
    </row>
    <row r="543" spans="2:65" s="12" customFormat="1">
      <c r="B543" s="161"/>
      <c r="D543" s="143" t="s">
        <v>1665</v>
      </c>
      <c r="E543" s="162" t="s">
        <v>1</v>
      </c>
      <c r="F543" s="163" t="s">
        <v>4196</v>
      </c>
      <c r="H543" s="162" t="s">
        <v>1</v>
      </c>
      <c r="I543" s="164"/>
      <c r="L543" s="161"/>
      <c r="M543" s="165"/>
      <c r="T543" s="166"/>
      <c r="AT543" s="162" t="s">
        <v>1665</v>
      </c>
      <c r="AU543" s="162" t="s">
        <v>89</v>
      </c>
      <c r="AV543" s="12" t="s">
        <v>87</v>
      </c>
      <c r="AW543" s="12" t="s">
        <v>36</v>
      </c>
      <c r="AX543" s="12" t="s">
        <v>80</v>
      </c>
      <c r="AY543" s="162" t="s">
        <v>248</v>
      </c>
    </row>
    <row r="544" spans="2:65" s="13" customFormat="1">
      <c r="B544" s="167"/>
      <c r="D544" s="143" t="s">
        <v>1665</v>
      </c>
      <c r="E544" s="168" t="s">
        <v>1</v>
      </c>
      <c r="F544" s="169" t="s">
        <v>4197</v>
      </c>
      <c r="H544" s="170">
        <v>16.399999999999999</v>
      </c>
      <c r="I544" s="171"/>
      <c r="L544" s="167"/>
      <c r="M544" s="172"/>
      <c r="T544" s="173"/>
      <c r="AT544" s="168" t="s">
        <v>1665</v>
      </c>
      <c r="AU544" s="168" t="s">
        <v>89</v>
      </c>
      <c r="AV544" s="13" t="s">
        <v>89</v>
      </c>
      <c r="AW544" s="13" t="s">
        <v>36</v>
      </c>
      <c r="AX544" s="13" t="s">
        <v>80</v>
      </c>
      <c r="AY544" s="168" t="s">
        <v>248</v>
      </c>
    </row>
    <row r="545" spans="2:65" s="13" customFormat="1">
      <c r="B545" s="167"/>
      <c r="D545" s="143" t="s">
        <v>1665</v>
      </c>
      <c r="E545" s="168" t="s">
        <v>1</v>
      </c>
      <c r="F545" s="169" t="s">
        <v>4198</v>
      </c>
      <c r="H545" s="170">
        <v>25.6</v>
      </c>
      <c r="I545" s="171"/>
      <c r="L545" s="167"/>
      <c r="M545" s="172"/>
      <c r="T545" s="173"/>
      <c r="AT545" s="168" t="s">
        <v>1665</v>
      </c>
      <c r="AU545" s="168" t="s">
        <v>89</v>
      </c>
      <c r="AV545" s="13" t="s">
        <v>89</v>
      </c>
      <c r="AW545" s="13" t="s">
        <v>36</v>
      </c>
      <c r="AX545" s="13" t="s">
        <v>80</v>
      </c>
      <c r="AY545" s="168" t="s">
        <v>248</v>
      </c>
    </row>
    <row r="546" spans="2:65" s="14" customFormat="1">
      <c r="B546" s="174"/>
      <c r="D546" s="143" t="s">
        <v>1665</v>
      </c>
      <c r="E546" s="175" t="s">
        <v>1</v>
      </c>
      <c r="F546" s="176" t="s">
        <v>1668</v>
      </c>
      <c r="H546" s="177">
        <v>42</v>
      </c>
      <c r="I546" s="178"/>
      <c r="L546" s="174"/>
      <c r="M546" s="179"/>
      <c r="T546" s="180"/>
      <c r="AT546" s="175" t="s">
        <v>1665</v>
      </c>
      <c r="AU546" s="175" t="s">
        <v>89</v>
      </c>
      <c r="AV546" s="14" t="s">
        <v>264</v>
      </c>
      <c r="AW546" s="14" t="s">
        <v>36</v>
      </c>
      <c r="AX546" s="14" t="s">
        <v>87</v>
      </c>
      <c r="AY546" s="175" t="s">
        <v>248</v>
      </c>
    </row>
    <row r="547" spans="2:65" s="1" customFormat="1" ht="16.5" customHeight="1">
      <c r="B547" s="32"/>
      <c r="C547" s="130" t="s">
        <v>715</v>
      </c>
      <c r="D547" s="130" t="s">
        <v>249</v>
      </c>
      <c r="E547" s="131" t="s">
        <v>4199</v>
      </c>
      <c r="F547" s="132" t="s">
        <v>4200</v>
      </c>
      <c r="G547" s="133" t="s">
        <v>528</v>
      </c>
      <c r="H547" s="134">
        <v>35.4</v>
      </c>
      <c r="I547" s="135"/>
      <c r="J547" s="136">
        <f>ROUND(I547*H547,2)</f>
        <v>0</v>
      </c>
      <c r="K547" s="132" t="s">
        <v>1663</v>
      </c>
      <c r="L547" s="32"/>
      <c r="M547" s="137" t="s">
        <v>1</v>
      </c>
      <c r="N547" s="138" t="s">
        <v>45</v>
      </c>
      <c r="P547" s="139">
        <f>O547*H547</f>
        <v>0</v>
      </c>
      <c r="Q547" s="139">
        <v>0</v>
      </c>
      <c r="R547" s="139">
        <f>Q547*H547</f>
        <v>0</v>
      </c>
      <c r="S547" s="139">
        <v>1.67E-3</v>
      </c>
      <c r="T547" s="140">
        <f>S547*H547</f>
        <v>5.9117999999999997E-2</v>
      </c>
      <c r="AR547" s="141" t="s">
        <v>359</v>
      </c>
      <c r="AT547" s="141" t="s">
        <v>249</v>
      </c>
      <c r="AU547" s="141" t="s">
        <v>89</v>
      </c>
      <c r="AY547" s="17" t="s">
        <v>248</v>
      </c>
      <c r="BE547" s="142">
        <f>IF(N547="základní",J547,0)</f>
        <v>0</v>
      </c>
      <c r="BF547" s="142">
        <f>IF(N547="snížená",J547,0)</f>
        <v>0</v>
      </c>
      <c r="BG547" s="142">
        <f>IF(N547="zákl. přenesená",J547,0)</f>
        <v>0</v>
      </c>
      <c r="BH547" s="142">
        <f>IF(N547="sníž. přenesená",J547,0)</f>
        <v>0</v>
      </c>
      <c r="BI547" s="142">
        <f>IF(N547="nulová",J547,0)</f>
        <v>0</v>
      </c>
      <c r="BJ547" s="17" t="s">
        <v>87</v>
      </c>
      <c r="BK547" s="142">
        <f>ROUND(I547*H547,2)</f>
        <v>0</v>
      </c>
      <c r="BL547" s="17" t="s">
        <v>359</v>
      </c>
      <c r="BM547" s="141" t="s">
        <v>4201</v>
      </c>
    </row>
    <row r="548" spans="2:65" s="1" customFormat="1" ht="19.5">
      <c r="B548" s="32"/>
      <c r="D548" s="143" t="s">
        <v>255</v>
      </c>
      <c r="F548" s="144" t="s">
        <v>4180</v>
      </c>
      <c r="I548" s="145"/>
      <c r="L548" s="32"/>
      <c r="M548" s="146"/>
      <c r="T548" s="56"/>
      <c r="AT548" s="17" t="s">
        <v>255</v>
      </c>
      <c r="AU548" s="17" t="s">
        <v>89</v>
      </c>
    </row>
    <row r="549" spans="2:65" s="12" customFormat="1">
      <c r="B549" s="161"/>
      <c r="D549" s="143" t="s">
        <v>1665</v>
      </c>
      <c r="E549" s="162" t="s">
        <v>1</v>
      </c>
      <c r="F549" s="163" t="s">
        <v>3836</v>
      </c>
      <c r="H549" s="162" t="s">
        <v>1</v>
      </c>
      <c r="I549" s="164"/>
      <c r="L549" s="161"/>
      <c r="M549" s="165"/>
      <c r="T549" s="166"/>
      <c r="AT549" s="162" t="s">
        <v>1665</v>
      </c>
      <c r="AU549" s="162" t="s">
        <v>89</v>
      </c>
      <c r="AV549" s="12" t="s">
        <v>87</v>
      </c>
      <c r="AW549" s="12" t="s">
        <v>36</v>
      </c>
      <c r="AX549" s="12" t="s">
        <v>80</v>
      </c>
      <c r="AY549" s="162" t="s">
        <v>248</v>
      </c>
    </row>
    <row r="550" spans="2:65" s="13" customFormat="1">
      <c r="B550" s="167"/>
      <c r="D550" s="143" t="s">
        <v>1665</v>
      </c>
      <c r="E550" s="168" t="s">
        <v>1</v>
      </c>
      <c r="F550" s="169" t="s">
        <v>4202</v>
      </c>
      <c r="H550" s="170">
        <v>4.5</v>
      </c>
      <c r="I550" s="171"/>
      <c r="L550" s="167"/>
      <c r="M550" s="172"/>
      <c r="T550" s="173"/>
      <c r="AT550" s="168" t="s">
        <v>1665</v>
      </c>
      <c r="AU550" s="168" t="s">
        <v>89</v>
      </c>
      <c r="AV550" s="13" t="s">
        <v>89</v>
      </c>
      <c r="AW550" s="13" t="s">
        <v>36</v>
      </c>
      <c r="AX550" s="13" t="s">
        <v>80</v>
      </c>
      <c r="AY550" s="168" t="s">
        <v>248</v>
      </c>
    </row>
    <row r="551" spans="2:65" s="13" customFormat="1">
      <c r="B551" s="167"/>
      <c r="D551" s="143" t="s">
        <v>1665</v>
      </c>
      <c r="E551" s="168" t="s">
        <v>1</v>
      </c>
      <c r="F551" s="169" t="s">
        <v>4203</v>
      </c>
      <c r="H551" s="170">
        <v>0.8</v>
      </c>
      <c r="I551" s="171"/>
      <c r="L551" s="167"/>
      <c r="M551" s="172"/>
      <c r="T551" s="173"/>
      <c r="AT551" s="168" t="s">
        <v>1665</v>
      </c>
      <c r="AU551" s="168" t="s">
        <v>89</v>
      </c>
      <c r="AV551" s="13" t="s">
        <v>89</v>
      </c>
      <c r="AW551" s="13" t="s">
        <v>36</v>
      </c>
      <c r="AX551" s="13" t="s">
        <v>80</v>
      </c>
      <c r="AY551" s="168" t="s">
        <v>248</v>
      </c>
    </row>
    <row r="552" spans="2:65" s="13" customFormat="1">
      <c r="B552" s="167"/>
      <c r="D552" s="143" t="s">
        <v>1665</v>
      </c>
      <c r="E552" s="168" t="s">
        <v>1</v>
      </c>
      <c r="F552" s="169" t="s">
        <v>4204</v>
      </c>
      <c r="H552" s="170">
        <v>0.9</v>
      </c>
      <c r="I552" s="171"/>
      <c r="L552" s="167"/>
      <c r="M552" s="172"/>
      <c r="T552" s="173"/>
      <c r="AT552" s="168" t="s">
        <v>1665</v>
      </c>
      <c r="AU552" s="168" t="s">
        <v>89</v>
      </c>
      <c r="AV552" s="13" t="s">
        <v>89</v>
      </c>
      <c r="AW552" s="13" t="s">
        <v>36</v>
      </c>
      <c r="AX552" s="13" t="s">
        <v>80</v>
      </c>
      <c r="AY552" s="168" t="s">
        <v>248</v>
      </c>
    </row>
    <row r="553" spans="2:65" s="12" customFormat="1">
      <c r="B553" s="161"/>
      <c r="D553" s="143" t="s">
        <v>1665</v>
      </c>
      <c r="E553" s="162" t="s">
        <v>1</v>
      </c>
      <c r="F553" s="163" t="s">
        <v>3869</v>
      </c>
      <c r="H553" s="162" t="s">
        <v>1</v>
      </c>
      <c r="I553" s="164"/>
      <c r="L553" s="161"/>
      <c r="M553" s="165"/>
      <c r="T553" s="166"/>
      <c r="AT553" s="162" t="s">
        <v>1665</v>
      </c>
      <c r="AU553" s="162" t="s">
        <v>89</v>
      </c>
      <c r="AV553" s="12" t="s">
        <v>87</v>
      </c>
      <c r="AW553" s="12" t="s">
        <v>36</v>
      </c>
      <c r="AX553" s="12" t="s">
        <v>80</v>
      </c>
      <c r="AY553" s="162" t="s">
        <v>248</v>
      </c>
    </row>
    <row r="554" spans="2:65" s="13" customFormat="1">
      <c r="B554" s="167"/>
      <c r="D554" s="143" t="s">
        <v>1665</v>
      </c>
      <c r="E554" s="168" t="s">
        <v>1</v>
      </c>
      <c r="F554" s="169" t="s">
        <v>4205</v>
      </c>
      <c r="H554" s="170">
        <v>4.8</v>
      </c>
      <c r="I554" s="171"/>
      <c r="L554" s="167"/>
      <c r="M554" s="172"/>
      <c r="T554" s="173"/>
      <c r="AT554" s="168" t="s">
        <v>1665</v>
      </c>
      <c r="AU554" s="168" t="s">
        <v>89</v>
      </c>
      <c r="AV554" s="13" t="s">
        <v>89</v>
      </c>
      <c r="AW554" s="13" t="s">
        <v>36</v>
      </c>
      <c r="AX554" s="13" t="s">
        <v>80</v>
      </c>
      <c r="AY554" s="168" t="s">
        <v>248</v>
      </c>
    </row>
    <row r="555" spans="2:65" s="12" customFormat="1">
      <c r="B555" s="161"/>
      <c r="D555" s="143" t="s">
        <v>1665</v>
      </c>
      <c r="E555" s="162" t="s">
        <v>1</v>
      </c>
      <c r="F555" s="163" t="s">
        <v>3836</v>
      </c>
      <c r="H555" s="162" t="s">
        <v>1</v>
      </c>
      <c r="I555" s="164"/>
      <c r="L555" s="161"/>
      <c r="M555" s="165"/>
      <c r="T555" s="166"/>
      <c r="AT555" s="162" t="s">
        <v>1665</v>
      </c>
      <c r="AU555" s="162" t="s">
        <v>89</v>
      </c>
      <c r="AV555" s="12" t="s">
        <v>87</v>
      </c>
      <c r="AW555" s="12" t="s">
        <v>36</v>
      </c>
      <c r="AX555" s="12" t="s">
        <v>80</v>
      </c>
      <c r="AY555" s="162" t="s">
        <v>248</v>
      </c>
    </row>
    <row r="556" spans="2:65" s="13" customFormat="1">
      <c r="B556" s="167"/>
      <c r="D556" s="143" t="s">
        <v>1665</v>
      </c>
      <c r="E556" s="168" t="s">
        <v>1</v>
      </c>
      <c r="F556" s="169" t="s">
        <v>4206</v>
      </c>
      <c r="H556" s="170">
        <v>24.4</v>
      </c>
      <c r="I556" s="171"/>
      <c r="L556" s="167"/>
      <c r="M556" s="172"/>
      <c r="T556" s="173"/>
      <c r="AT556" s="168" t="s">
        <v>1665</v>
      </c>
      <c r="AU556" s="168" t="s">
        <v>89</v>
      </c>
      <c r="AV556" s="13" t="s">
        <v>89</v>
      </c>
      <c r="AW556" s="13" t="s">
        <v>36</v>
      </c>
      <c r="AX556" s="13" t="s">
        <v>80</v>
      </c>
      <c r="AY556" s="168" t="s">
        <v>248</v>
      </c>
    </row>
    <row r="557" spans="2:65" s="14" customFormat="1">
      <c r="B557" s="174"/>
      <c r="D557" s="143" t="s">
        <v>1665</v>
      </c>
      <c r="E557" s="175" t="s">
        <v>1</v>
      </c>
      <c r="F557" s="176" t="s">
        <v>1668</v>
      </c>
      <c r="H557" s="177">
        <v>35.4</v>
      </c>
      <c r="I557" s="178"/>
      <c r="L557" s="174"/>
      <c r="M557" s="179"/>
      <c r="T557" s="180"/>
      <c r="AT557" s="175" t="s">
        <v>1665</v>
      </c>
      <c r="AU557" s="175" t="s">
        <v>89</v>
      </c>
      <c r="AV557" s="14" t="s">
        <v>264</v>
      </c>
      <c r="AW557" s="14" t="s">
        <v>36</v>
      </c>
      <c r="AX557" s="14" t="s">
        <v>87</v>
      </c>
      <c r="AY557" s="175" t="s">
        <v>248</v>
      </c>
    </row>
    <row r="558" spans="2:65" s="1" customFormat="1" ht="16.5" customHeight="1">
      <c r="B558" s="32"/>
      <c r="C558" s="130" t="s">
        <v>719</v>
      </c>
      <c r="D558" s="130" t="s">
        <v>249</v>
      </c>
      <c r="E558" s="131" t="s">
        <v>1917</v>
      </c>
      <c r="F558" s="132" t="s">
        <v>4207</v>
      </c>
      <c r="G558" s="133" t="s">
        <v>528</v>
      </c>
      <c r="H558" s="134">
        <v>90</v>
      </c>
      <c r="I558" s="135"/>
      <c r="J558" s="136">
        <f>ROUND(I558*H558,2)</f>
        <v>0</v>
      </c>
      <c r="K558" s="132" t="s">
        <v>1663</v>
      </c>
      <c r="L558" s="32"/>
      <c r="M558" s="137" t="s">
        <v>1</v>
      </c>
      <c r="N558" s="138" t="s">
        <v>45</v>
      </c>
      <c r="P558" s="139">
        <f>O558*H558</f>
        <v>0</v>
      </c>
      <c r="Q558" s="139">
        <v>0</v>
      </c>
      <c r="R558" s="139">
        <f>Q558*H558</f>
        <v>0</v>
      </c>
      <c r="S558" s="139">
        <v>2.5999999999999999E-3</v>
      </c>
      <c r="T558" s="140">
        <f>S558*H558</f>
        <v>0.23399999999999999</v>
      </c>
      <c r="AR558" s="141" t="s">
        <v>359</v>
      </c>
      <c r="AT558" s="141" t="s">
        <v>249</v>
      </c>
      <c r="AU558" s="141" t="s">
        <v>89</v>
      </c>
      <c r="AY558" s="17" t="s">
        <v>248</v>
      </c>
      <c r="BE558" s="142">
        <f>IF(N558="základní",J558,0)</f>
        <v>0</v>
      </c>
      <c r="BF558" s="142">
        <f>IF(N558="snížená",J558,0)</f>
        <v>0</v>
      </c>
      <c r="BG558" s="142">
        <f>IF(N558="zákl. přenesená",J558,0)</f>
        <v>0</v>
      </c>
      <c r="BH558" s="142">
        <f>IF(N558="sníž. přenesená",J558,0)</f>
        <v>0</v>
      </c>
      <c r="BI558" s="142">
        <f>IF(N558="nulová",J558,0)</f>
        <v>0</v>
      </c>
      <c r="BJ558" s="17" t="s">
        <v>87</v>
      </c>
      <c r="BK558" s="142">
        <f>ROUND(I558*H558,2)</f>
        <v>0</v>
      </c>
      <c r="BL558" s="17" t="s">
        <v>359</v>
      </c>
      <c r="BM558" s="141" t="s">
        <v>4208</v>
      </c>
    </row>
    <row r="559" spans="2:65" s="1" customFormat="1" ht="19.5">
      <c r="B559" s="32"/>
      <c r="D559" s="143" t="s">
        <v>255</v>
      </c>
      <c r="F559" s="144" t="s">
        <v>4209</v>
      </c>
      <c r="I559" s="145"/>
      <c r="L559" s="32"/>
      <c r="M559" s="146"/>
      <c r="T559" s="56"/>
      <c r="AT559" s="17" t="s">
        <v>255</v>
      </c>
      <c r="AU559" s="17" t="s">
        <v>89</v>
      </c>
    </row>
    <row r="560" spans="2:65" s="13" customFormat="1">
      <c r="B560" s="167"/>
      <c r="D560" s="143" t="s">
        <v>1665</v>
      </c>
      <c r="E560" s="168" t="s">
        <v>1</v>
      </c>
      <c r="F560" s="169" t="s">
        <v>4210</v>
      </c>
      <c r="H560" s="170">
        <v>3.3</v>
      </c>
      <c r="I560" s="171"/>
      <c r="L560" s="167"/>
      <c r="M560" s="172"/>
      <c r="T560" s="173"/>
      <c r="AT560" s="168" t="s">
        <v>1665</v>
      </c>
      <c r="AU560" s="168" t="s">
        <v>89</v>
      </c>
      <c r="AV560" s="13" t="s">
        <v>89</v>
      </c>
      <c r="AW560" s="13" t="s">
        <v>36</v>
      </c>
      <c r="AX560" s="13" t="s">
        <v>80</v>
      </c>
      <c r="AY560" s="168" t="s">
        <v>248</v>
      </c>
    </row>
    <row r="561" spans="2:65" s="13" customFormat="1">
      <c r="B561" s="167"/>
      <c r="D561" s="143" t="s">
        <v>1665</v>
      </c>
      <c r="E561" s="168" t="s">
        <v>1</v>
      </c>
      <c r="F561" s="169" t="s">
        <v>4211</v>
      </c>
      <c r="H561" s="170">
        <v>25.5</v>
      </c>
      <c r="I561" s="171"/>
      <c r="L561" s="167"/>
      <c r="M561" s="172"/>
      <c r="T561" s="173"/>
      <c r="AT561" s="168" t="s">
        <v>1665</v>
      </c>
      <c r="AU561" s="168" t="s">
        <v>89</v>
      </c>
      <c r="AV561" s="13" t="s">
        <v>89</v>
      </c>
      <c r="AW561" s="13" t="s">
        <v>36</v>
      </c>
      <c r="AX561" s="13" t="s">
        <v>80</v>
      </c>
      <c r="AY561" s="168" t="s">
        <v>248</v>
      </c>
    </row>
    <row r="562" spans="2:65" s="13" customFormat="1">
      <c r="B562" s="167"/>
      <c r="D562" s="143" t="s">
        <v>1665</v>
      </c>
      <c r="E562" s="168" t="s">
        <v>1</v>
      </c>
      <c r="F562" s="169" t="s">
        <v>4212</v>
      </c>
      <c r="H562" s="170">
        <v>61.2</v>
      </c>
      <c r="I562" s="171"/>
      <c r="L562" s="167"/>
      <c r="M562" s="172"/>
      <c r="T562" s="173"/>
      <c r="AT562" s="168" t="s">
        <v>1665</v>
      </c>
      <c r="AU562" s="168" t="s">
        <v>89</v>
      </c>
      <c r="AV562" s="13" t="s">
        <v>89</v>
      </c>
      <c r="AW562" s="13" t="s">
        <v>36</v>
      </c>
      <c r="AX562" s="13" t="s">
        <v>80</v>
      </c>
      <c r="AY562" s="168" t="s">
        <v>248</v>
      </c>
    </row>
    <row r="563" spans="2:65" s="14" customFormat="1">
      <c r="B563" s="174"/>
      <c r="D563" s="143" t="s">
        <v>1665</v>
      </c>
      <c r="E563" s="175" t="s">
        <v>1</v>
      </c>
      <c r="F563" s="176" t="s">
        <v>1668</v>
      </c>
      <c r="H563" s="177">
        <v>90</v>
      </c>
      <c r="I563" s="178"/>
      <c r="L563" s="174"/>
      <c r="M563" s="179"/>
      <c r="T563" s="180"/>
      <c r="AT563" s="175" t="s">
        <v>1665</v>
      </c>
      <c r="AU563" s="175" t="s">
        <v>89</v>
      </c>
      <c r="AV563" s="14" t="s">
        <v>264</v>
      </c>
      <c r="AW563" s="14" t="s">
        <v>36</v>
      </c>
      <c r="AX563" s="14" t="s">
        <v>87</v>
      </c>
      <c r="AY563" s="175" t="s">
        <v>248</v>
      </c>
    </row>
    <row r="564" spans="2:65" s="1" customFormat="1" ht="24.2" customHeight="1">
      <c r="B564" s="32"/>
      <c r="C564" s="130" t="s">
        <v>723</v>
      </c>
      <c r="D564" s="130" t="s">
        <v>249</v>
      </c>
      <c r="E564" s="131" t="s">
        <v>4213</v>
      </c>
      <c r="F564" s="132" t="s">
        <v>4214</v>
      </c>
      <c r="G564" s="133" t="s">
        <v>528</v>
      </c>
      <c r="H564" s="134">
        <v>16</v>
      </c>
      <c r="I564" s="135"/>
      <c r="J564" s="136">
        <f>ROUND(I564*H564,2)</f>
        <v>0</v>
      </c>
      <c r="K564" s="132" t="s">
        <v>1663</v>
      </c>
      <c r="L564" s="32"/>
      <c r="M564" s="137" t="s">
        <v>1</v>
      </c>
      <c r="N564" s="138" t="s">
        <v>45</v>
      </c>
      <c r="P564" s="139">
        <f>O564*H564</f>
        <v>0</v>
      </c>
      <c r="Q564" s="139">
        <v>0</v>
      </c>
      <c r="R564" s="139">
        <f>Q564*H564</f>
        <v>0</v>
      </c>
      <c r="S564" s="139">
        <v>1.213E-2</v>
      </c>
      <c r="T564" s="140">
        <f>S564*H564</f>
        <v>0.19408</v>
      </c>
      <c r="AR564" s="141" t="s">
        <v>359</v>
      </c>
      <c r="AT564" s="141" t="s">
        <v>249</v>
      </c>
      <c r="AU564" s="141" t="s">
        <v>89</v>
      </c>
      <c r="AY564" s="17" t="s">
        <v>248</v>
      </c>
      <c r="BE564" s="142">
        <f>IF(N564="základní",J564,0)</f>
        <v>0</v>
      </c>
      <c r="BF564" s="142">
        <f>IF(N564="snížená",J564,0)</f>
        <v>0</v>
      </c>
      <c r="BG564" s="142">
        <f>IF(N564="zákl. přenesená",J564,0)</f>
        <v>0</v>
      </c>
      <c r="BH564" s="142">
        <f>IF(N564="sníž. přenesená",J564,0)</f>
        <v>0</v>
      </c>
      <c r="BI564" s="142">
        <f>IF(N564="nulová",J564,0)</f>
        <v>0</v>
      </c>
      <c r="BJ564" s="17" t="s">
        <v>87</v>
      </c>
      <c r="BK564" s="142">
        <f>ROUND(I564*H564,2)</f>
        <v>0</v>
      </c>
      <c r="BL564" s="17" t="s">
        <v>359</v>
      </c>
      <c r="BM564" s="141" t="s">
        <v>4215</v>
      </c>
    </row>
    <row r="565" spans="2:65" s="1" customFormat="1" ht="19.5">
      <c r="B565" s="32"/>
      <c r="D565" s="143" t="s">
        <v>255</v>
      </c>
      <c r="F565" s="144" t="s">
        <v>4180</v>
      </c>
      <c r="I565" s="145"/>
      <c r="L565" s="32"/>
      <c r="M565" s="146"/>
      <c r="T565" s="56"/>
      <c r="AT565" s="17" t="s">
        <v>255</v>
      </c>
      <c r="AU565" s="17" t="s">
        <v>89</v>
      </c>
    </row>
    <row r="566" spans="2:65" s="12" customFormat="1">
      <c r="B566" s="161"/>
      <c r="D566" s="143" t="s">
        <v>1665</v>
      </c>
      <c r="E566" s="162" t="s">
        <v>1</v>
      </c>
      <c r="F566" s="163" t="s">
        <v>4216</v>
      </c>
      <c r="H566" s="162" t="s">
        <v>1</v>
      </c>
      <c r="I566" s="164"/>
      <c r="L566" s="161"/>
      <c r="M566" s="165"/>
      <c r="T566" s="166"/>
      <c r="AT566" s="162" t="s">
        <v>1665</v>
      </c>
      <c r="AU566" s="162" t="s">
        <v>89</v>
      </c>
      <c r="AV566" s="12" t="s">
        <v>87</v>
      </c>
      <c r="AW566" s="12" t="s">
        <v>36</v>
      </c>
      <c r="AX566" s="12" t="s">
        <v>80</v>
      </c>
      <c r="AY566" s="162" t="s">
        <v>248</v>
      </c>
    </row>
    <row r="567" spans="2:65" s="13" customFormat="1">
      <c r="B567" s="167"/>
      <c r="D567" s="143" t="s">
        <v>1665</v>
      </c>
      <c r="E567" s="168" t="s">
        <v>1</v>
      </c>
      <c r="F567" s="169" t="s">
        <v>4217</v>
      </c>
      <c r="H567" s="170">
        <v>16</v>
      </c>
      <c r="I567" s="171"/>
      <c r="L567" s="167"/>
      <c r="M567" s="172"/>
      <c r="T567" s="173"/>
      <c r="AT567" s="168" t="s">
        <v>1665</v>
      </c>
      <c r="AU567" s="168" t="s">
        <v>89</v>
      </c>
      <c r="AV567" s="13" t="s">
        <v>89</v>
      </c>
      <c r="AW567" s="13" t="s">
        <v>36</v>
      </c>
      <c r="AX567" s="13" t="s">
        <v>87</v>
      </c>
      <c r="AY567" s="168" t="s">
        <v>248</v>
      </c>
    </row>
    <row r="568" spans="2:65" s="1" customFormat="1" ht="16.5" customHeight="1">
      <c r="B568" s="32"/>
      <c r="C568" s="130" t="s">
        <v>727</v>
      </c>
      <c r="D568" s="130" t="s">
        <v>249</v>
      </c>
      <c r="E568" s="131" t="s">
        <v>1920</v>
      </c>
      <c r="F568" s="132" t="s">
        <v>1921</v>
      </c>
      <c r="G568" s="133" t="s">
        <v>528</v>
      </c>
      <c r="H568" s="134">
        <v>33.155999999999999</v>
      </c>
      <c r="I568" s="135"/>
      <c r="J568" s="136">
        <f>ROUND(I568*H568,2)</f>
        <v>0</v>
      </c>
      <c r="K568" s="132" t="s">
        <v>1663</v>
      </c>
      <c r="L568" s="32"/>
      <c r="M568" s="137" t="s">
        <v>1</v>
      </c>
      <c r="N568" s="138" t="s">
        <v>45</v>
      </c>
      <c r="P568" s="139">
        <f>O568*H568</f>
        <v>0</v>
      </c>
      <c r="Q568" s="139">
        <v>0</v>
      </c>
      <c r="R568" s="139">
        <f>Q568*H568</f>
        <v>0</v>
      </c>
      <c r="S568" s="139">
        <v>3.9399999999999999E-3</v>
      </c>
      <c r="T568" s="140">
        <f>S568*H568</f>
        <v>0.13063464</v>
      </c>
      <c r="AR568" s="141" t="s">
        <v>359</v>
      </c>
      <c r="AT568" s="141" t="s">
        <v>249</v>
      </c>
      <c r="AU568" s="141" t="s">
        <v>89</v>
      </c>
      <c r="AY568" s="17" t="s">
        <v>248</v>
      </c>
      <c r="BE568" s="142">
        <f>IF(N568="základní",J568,0)</f>
        <v>0</v>
      </c>
      <c r="BF568" s="142">
        <f>IF(N568="snížená",J568,0)</f>
        <v>0</v>
      </c>
      <c r="BG568" s="142">
        <f>IF(N568="zákl. přenesená",J568,0)</f>
        <v>0</v>
      </c>
      <c r="BH568" s="142">
        <f>IF(N568="sníž. přenesená",J568,0)</f>
        <v>0</v>
      </c>
      <c r="BI568" s="142">
        <f>IF(N568="nulová",J568,0)</f>
        <v>0</v>
      </c>
      <c r="BJ568" s="17" t="s">
        <v>87</v>
      </c>
      <c r="BK568" s="142">
        <f>ROUND(I568*H568,2)</f>
        <v>0</v>
      </c>
      <c r="BL568" s="17" t="s">
        <v>359</v>
      </c>
      <c r="BM568" s="141" t="s">
        <v>4218</v>
      </c>
    </row>
    <row r="569" spans="2:65" s="1" customFormat="1" ht="19.5">
      <c r="B569" s="32"/>
      <c r="D569" s="143" t="s">
        <v>255</v>
      </c>
      <c r="F569" s="144" t="s">
        <v>4219</v>
      </c>
      <c r="I569" s="145"/>
      <c r="L569" s="32"/>
      <c r="M569" s="146"/>
      <c r="T569" s="56"/>
      <c r="AT569" s="17" t="s">
        <v>255</v>
      </c>
      <c r="AU569" s="17" t="s">
        <v>89</v>
      </c>
    </row>
    <row r="570" spans="2:65" s="13" customFormat="1">
      <c r="B570" s="167"/>
      <c r="D570" s="143" t="s">
        <v>1665</v>
      </c>
      <c r="E570" s="168" t="s">
        <v>1</v>
      </c>
      <c r="F570" s="169" t="s">
        <v>4220</v>
      </c>
      <c r="H570" s="170">
        <v>3.956</v>
      </c>
      <c r="I570" s="171"/>
      <c r="L570" s="167"/>
      <c r="M570" s="172"/>
      <c r="T570" s="173"/>
      <c r="AT570" s="168" t="s">
        <v>1665</v>
      </c>
      <c r="AU570" s="168" t="s">
        <v>89</v>
      </c>
      <c r="AV570" s="13" t="s">
        <v>89</v>
      </c>
      <c r="AW570" s="13" t="s">
        <v>36</v>
      </c>
      <c r="AX570" s="13" t="s">
        <v>80</v>
      </c>
      <c r="AY570" s="168" t="s">
        <v>248</v>
      </c>
    </row>
    <row r="571" spans="2:65" s="13" customFormat="1">
      <c r="B571" s="167"/>
      <c r="D571" s="143" t="s">
        <v>1665</v>
      </c>
      <c r="E571" s="168" t="s">
        <v>1</v>
      </c>
      <c r="F571" s="169" t="s">
        <v>4221</v>
      </c>
      <c r="H571" s="170">
        <v>7.6</v>
      </c>
      <c r="I571" s="171"/>
      <c r="L571" s="167"/>
      <c r="M571" s="172"/>
      <c r="T571" s="173"/>
      <c r="AT571" s="168" t="s">
        <v>1665</v>
      </c>
      <c r="AU571" s="168" t="s">
        <v>89</v>
      </c>
      <c r="AV571" s="13" t="s">
        <v>89</v>
      </c>
      <c r="AW571" s="13" t="s">
        <v>36</v>
      </c>
      <c r="AX571" s="13" t="s">
        <v>80</v>
      </c>
      <c r="AY571" s="168" t="s">
        <v>248</v>
      </c>
    </row>
    <row r="572" spans="2:65" s="13" customFormat="1">
      <c r="B572" s="167"/>
      <c r="D572" s="143" t="s">
        <v>1665</v>
      </c>
      <c r="E572" s="168" t="s">
        <v>1</v>
      </c>
      <c r="F572" s="169" t="s">
        <v>4222</v>
      </c>
      <c r="H572" s="170">
        <v>21.6</v>
      </c>
      <c r="I572" s="171"/>
      <c r="L572" s="167"/>
      <c r="M572" s="172"/>
      <c r="T572" s="173"/>
      <c r="AT572" s="168" t="s">
        <v>1665</v>
      </c>
      <c r="AU572" s="168" t="s">
        <v>89</v>
      </c>
      <c r="AV572" s="13" t="s">
        <v>89</v>
      </c>
      <c r="AW572" s="13" t="s">
        <v>36</v>
      </c>
      <c r="AX572" s="13" t="s">
        <v>80</v>
      </c>
      <c r="AY572" s="168" t="s">
        <v>248</v>
      </c>
    </row>
    <row r="573" spans="2:65" s="14" customFormat="1">
      <c r="B573" s="174"/>
      <c r="D573" s="143" t="s">
        <v>1665</v>
      </c>
      <c r="E573" s="175" t="s">
        <v>1</v>
      </c>
      <c r="F573" s="176" t="s">
        <v>1668</v>
      </c>
      <c r="H573" s="177">
        <v>33.155999999999999</v>
      </c>
      <c r="I573" s="178"/>
      <c r="L573" s="174"/>
      <c r="M573" s="179"/>
      <c r="T573" s="180"/>
      <c r="AT573" s="175" t="s">
        <v>1665</v>
      </c>
      <c r="AU573" s="175" t="s">
        <v>89</v>
      </c>
      <c r="AV573" s="14" t="s">
        <v>264</v>
      </c>
      <c r="AW573" s="14" t="s">
        <v>36</v>
      </c>
      <c r="AX573" s="14" t="s">
        <v>87</v>
      </c>
      <c r="AY573" s="175" t="s">
        <v>248</v>
      </c>
    </row>
    <row r="574" spans="2:65" s="1" customFormat="1" ht="24.2" customHeight="1">
      <c r="B574" s="32"/>
      <c r="C574" s="130" t="s">
        <v>731</v>
      </c>
      <c r="D574" s="130" t="s">
        <v>249</v>
      </c>
      <c r="E574" s="131" t="s">
        <v>4223</v>
      </c>
      <c r="F574" s="132" t="s">
        <v>4224</v>
      </c>
      <c r="G574" s="133" t="s">
        <v>1662</v>
      </c>
      <c r="H574" s="134">
        <v>19.14</v>
      </c>
      <c r="I574" s="135"/>
      <c r="J574" s="136">
        <f>ROUND(I574*H574,2)</f>
        <v>0</v>
      </c>
      <c r="K574" s="132" t="s">
        <v>1</v>
      </c>
      <c r="L574" s="32"/>
      <c r="M574" s="137" t="s">
        <v>1</v>
      </c>
      <c r="N574" s="138" t="s">
        <v>45</v>
      </c>
      <c r="P574" s="139">
        <f>O574*H574</f>
        <v>0</v>
      </c>
      <c r="Q574" s="139">
        <v>0</v>
      </c>
      <c r="R574" s="139">
        <f>Q574*H574</f>
        <v>0</v>
      </c>
      <c r="S574" s="139">
        <v>1.7999999999999999E-2</v>
      </c>
      <c r="T574" s="140">
        <f>S574*H574</f>
        <v>0.34451999999999999</v>
      </c>
      <c r="AR574" s="141" t="s">
        <v>359</v>
      </c>
      <c r="AT574" s="141" t="s">
        <v>249</v>
      </c>
      <c r="AU574" s="141" t="s">
        <v>89</v>
      </c>
      <c r="AY574" s="17" t="s">
        <v>248</v>
      </c>
      <c r="BE574" s="142">
        <f>IF(N574="základní",J574,0)</f>
        <v>0</v>
      </c>
      <c r="BF574" s="142">
        <f>IF(N574="snížená",J574,0)</f>
        <v>0</v>
      </c>
      <c r="BG574" s="142">
        <f>IF(N574="zákl. přenesená",J574,0)</f>
        <v>0</v>
      </c>
      <c r="BH574" s="142">
        <f>IF(N574="sníž. přenesená",J574,0)</f>
        <v>0</v>
      </c>
      <c r="BI574" s="142">
        <f>IF(N574="nulová",J574,0)</f>
        <v>0</v>
      </c>
      <c r="BJ574" s="17" t="s">
        <v>87</v>
      </c>
      <c r="BK574" s="142">
        <f>ROUND(I574*H574,2)</f>
        <v>0</v>
      </c>
      <c r="BL574" s="17" t="s">
        <v>359</v>
      </c>
      <c r="BM574" s="141" t="s">
        <v>4225</v>
      </c>
    </row>
    <row r="575" spans="2:65" s="13" customFormat="1">
      <c r="B575" s="167"/>
      <c r="D575" s="143" t="s">
        <v>1665</v>
      </c>
      <c r="E575" s="168" t="s">
        <v>1</v>
      </c>
      <c r="F575" s="169" t="s">
        <v>4226</v>
      </c>
      <c r="H575" s="170">
        <v>19.14</v>
      </c>
      <c r="I575" s="171"/>
      <c r="L575" s="167"/>
      <c r="M575" s="172"/>
      <c r="T575" s="173"/>
      <c r="AT575" s="168" t="s">
        <v>1665</v>
      </c>
      <c r="AU575" s="168" t="s">
        <v>89</v>
      </c>
      <c r="AV575" s="13" t="s">
        <v>89</v>
      </c>
      <c r="AW575" s="13" t="s">
        <v>36</v>
      </c>
      <c r="AX575" s="13" t="s">
        <v>87</v>
      </c>
      <c r="AY575" s="168" t="s">
        <v>248</v>
      </c>
    </row>
    <row r="576" spans="2:65" s="1" customFormat="1" ht="24.2" customHeight="1">
      <c r="B576" s="32"/>
      <c r="C576" s="130" t="s">
        <v>735</v>
      </c>
      <c r="D576" s="130" t="s">
        <v>249</v>
      </c>
      <c r="E576" s="131" t="s">
        <v>4227</v>
      </c>
      <c r="F576" s="132" t="s">
        <v>4228</v>
      </c>
      <c r="G576" s="133" t="s">
        <v>528</v>
      </c>
      <c r="H576" s="134">
        <v>16.8</v>
      </c>
      <c r="I576" s="135"/>
      <c r="J576" s="136">
        <f>ROUND(I576*H576,2)</f>
        <v>0</v>
      </c>
      <c r="K576" s="132" t="s">
        <v>1663</v>
      </c>
      <c r="L576" s="32"/>
      <c r="M576" s="137" t="s">
        <v>1</v>
      </c>
      <c r="N576" s="138" t="s">
        <v>45</v>
      </c>
      <c r="P576" s="139">
        <f>O576*H576</f>
        <v>0</v>
      </c>
      <c r="Q576" s="139">
        <v>0</v>
      </c>
      <c r="R576" s="139">
        <f>Q576*H576</f>
        <v>0</v>
      </c>
      <c r="S576" s="139">
        <v>1.6E-2</v>
      </c>
      <c r="T576" s="140">
        <f>S576*H576</f>
        <v>0.26880000000000004</v>
      </c>
      <c r="AR576" s="141" t="s">
        <v>359</v>
      </c>
      <c r="AT576" s="141" t="s">
        <v>249</v>
      </c>
      <c r="AU576" s="141" t="s">
        <v>89</v>
      </c>
      <c r="AY576" s="17" t="s">
        <v>248</v>
      </c>
      <c r="BE576" s="142">
        <f>IF(N576="základní",J576,0)</f>
        <v>0</v>
      </c>
      <c r="BF576" s="142">
        <f>IF(N576="snížená",J576,0)</f>
        <v>0</v>
      </c>
      <c r="BG576" s="142">
        <f>IF(N576="zákl. přenesená",J576,0)</f>
        <v>0</v>
      </c>
      <c r="BH576" s="142">
        <f>IF(N576="sníž. přenesená",J576,0)</f>
        <v>0</v>
      </c>
      <c r="BI576" s="142">
        <f>IF(N576="nulová",J576,0)</f>
        <v>0</v>
      </c>
      <c r="BJ576" s="17" t="s">
        <v>87</v>
      </c>
      <c r="BK576" s="142">
        <f>ROUND(I576*H576,2)</f>
        <v>0</v>
      </c>
      <c r="BL576" s="17" t="s">
        <v>359</v>
      </c>
      <c r="BM576" s="141" t="s">
        <v>4229</v>
      </c>
    </row>
    <row r="577" spans="2:65" s="12" customFormat="1">
      <c r="B577" s="161"/>
      <c r="D577" s="143" t="s">
        <v>1665</v>
      </c>
      <c r="E577" s="162" t="s">
        <v>1</v>
      </c>
      <c r="F577" s="163" t="s">
        <v>3836</v>
      </c>
      <c r="H577" s="162" t="s">
        <v>1</v>
      </c>
      <c r="I577" s="164"/>
      <c r="L577" s="161"/>
      <c r="M577" s="165"/>
      <c r="T577" s="166"/>
      <c r="AT577" s="162" t="s">
        <v>1665</v>
      </c>
      <c r="AU577" s="162" t="s">
        <v>89</v>
      </c>
      <c r="AV577" s="12" t="s">
        <v>87</v>
      </c>
      <c r="AW577" s="12" t="s">
        <v>36</v>
      </c>
      <c r="AX577" s="12" t="s">
        <v>80</v>
      </c>
      <c r="AY577" s="162" t="s">
        <v>248</v>
      </c>
    </row>
    <row r="578" spans="2:65" s="13" customFormat="1">
      <c r="B578" s="167"/>
      <c r="D578" s="143" t="s">
        <v>1665</v>
      </c>
      <c r="E578" s="168" t="s">
        <v>1</v>
      </c>
      <c r="F578" s="169" t="s">
        <v>4230</v>
      </c>
      <c r="H578" s="170">
        <v>4.8</v>
      </c>
      <c r="I578" s="171"/>
      <c r="L578" s="167"/>
      <c r="M578" s="172"/>
      <c r="T578" s="173"/>
      <c r="AT578" s="168" t="s">
        <v>1665</v>
      </c>
      <c r="AU578" s="168" t="s">
        <v>89</v>
      </c>
      <c r="AV578" s="13" t="s">
        <v>89</v>
      </c>
      <c r="AW578" s="13" t="s">
        <v>36</v>
      </c>
      <c r="AX578" s="13" t="s">
        <v>80</v>
      </c>
      <c r="AY578" s="168" t="s">
        <v>248</v>
      </c>
    </row>
    <row r="579" spans="2:65" s="13" customFormat="1">
      <c r="B579" s="167"/>
      <c r="D579" s="143" t="s">
        <v>1665</v>
      </c>
      <c r="E579" s="168" t="s">
        <v>1</v>
      </c>
      <c r="F579" s="169" t="s">
        <v>4231</v>
      </c>
      <c r="H579" s="170">
        <v>12</v>
      </c>
      <c r="I579" s="171"/>
      <c r="L579" s="167"/>
      <c r="M579" s="172"/>
      <c r="T579" s="173"/>
      <c r="AT579" s="168" t="s">
        <v>1665</v>
      </c>
      <c r="AU579" s="168" t="s">
        <v>89</v>
      </c>
      <c r="AV579" s="13" t="s">
        <v>89</v>
      </c>
      <c r="AW579" s="13" t="s">
        <v>36</v>
      </c>
      <c r="AX579" s="13" t="s">
        <v>80</v>
      </c>
      <c r="AY579" s="168" t="s">
        <v>248</v>
      </c>
    </row>
    <row r="580" spans="2:65" s="14" customFormat="1">
      <c r="B580" s="174"/>
      <c r="D580" s="143" t="s">
        <v>1665</v>
      </c>
      <c r="E580" s="175" t="s">
        <v>1</v>
      </c>
      <c r="F580" s="176" t="s">
        <v>1668</v>
      </c>
      <c r="H580" s="177">
        <v>16.8</v>
      </c>
      <c r="I580" s="178"/>
      <c r="L580" s="174"/>
      <c r="M580" s="179"/>
      <c r="T580" s="180"/>
      <c r="AT580" s="175" t="s">
        <v>1665</v>
      </c>
      <c r="AU580" s="175" t="s">
        <v>89</v>
      </c>
      <c r="AV580" s="14" t="s">
        <v>264</v>
      </c>
      <c r="AW580" s="14" t="s">
        <v>36</v>
      </c>
      <c r="AX580" s="14" t="s">
        <v>87</v>
      </c>
      <c r="AY580" s="175" t="s">
        <v>248</v>
      </c>
    </row>
    <row r="581" spans="2:65" s="1" customFormat="1" ht="33" customHeight="1">
      <c r="B581" s="32"/>
      <c r="C581" s="130" t="s">
        <v>739</v>
      </c>
      <c r="D581" s="130" t="s">
        <v>249</v>
      </c>
      <c r="E581" s="131" t="s">
        <v>4232</v>
      </c>
      <c r="F581" s="132" t="s">
        <v>4233</v>
      </c>
      <c r="G581" s="133" t="s">
        <v>528</v>
      </c>
      <c r="H581" s="134">
        <v>7.21</v>
      </c>
      <c r="I581" s="135"/>
      <c r="J581" s="136">
        <f>ROUND(I581*H581,2)</f>
        <v>0</v>
      </c>
      <c r="K581" s="132" t="s">
        <v>1663</v>
      </c>
      <c r="L581" s="32"/>
      <c r="M581" s="137" t="s">
        <v>1</v>
      </c>
      <c r="N581" s="138" t="s">
        <v>45</v>
      </c>
      <c r="P581" s="139">
        <f>O581*H581</f>
        <v>0</v>
      </c>
      <c r="Q581" s="139">
        <v>0</v>
      </c>
      <c r="R581" s="139">
        <f>Q581*H581</f>
        <v>0</v>
      </c>
      <c r="S581" s="139">
        <v>1.6E-2</v>
      </c>
      <c r="T581" s="140">
        <f>S581*H581</f>
        <v>0.11536</v>
      </c>
      <c r="AR581" s="141" t="s">
        <v>359</v>
      </c>
      <c r="AT581" s="141" t="s">
        <v>249</v>
      </c>
      <c r="AU581" s="141" t="s">
        <v>89</v>
      </c>
      <c r="AY581" s="17" t="s">
        <v>248</v>
      </c>
      <c r="BE581" s="142">
        <f>IF(N581="základní",J581,0)</f>
        <v>0</v>
      </c>
      <c r="BF581" s="142">
        <f>IF(N581="snížená",J581,0)</f>
        <v>0</v>
      </c>
      <c r="BG581" s="142">
        <f>IF(N581="zákl. přenesená",J581,0)</f>
        <v>0</v>
      </c>
      <c r="BH581" s="142">
        <f>IF(N581="sníž. přenesená",J581,0)</f>
        <v>0</v>
      </c>
      <c r="BI581" s="142">
        <f>IF(N581="nulová",J581,0)</f>
        <v>0</v>
      </c>
      <c r="BJ581" s="17" t="s">
        <v>87</v>
      </c>
      <c r="BK581" s="142">
        <f>ROUND(I581*H581,2)</f>
        <v>0</v>
      </c>
      <c r="BL581" s="17" t="s">
        <v>359</v>
      </c>
      <c r="BM581" s="141" t="s">
        <v>4234</v>
      </c>
    </row>
    <row r="582" spans="2:65" s="1" customFormat="1" ht="19.5">
      <c r="B582" s="32"/>
      <c r="D582" s="143" t="s">
        <v>255</v>
      </c>
      <c r="F582" s="144" t="s">
        <v>4235</v>
      </c>
      <c r="I582" s="145"/>
      <c r="L582" s="32"/>
      <c r="M582" s="146"/>
      <c r="T582" s="56"/>
      <c r="AT582" s="17" t="s">
        <v>255</v>
      </c>
      <c r="AU582" s="17" t="s">
        <v>89</v>
      </c>
    </row>
    <row r="583" spans="2:65" s="12" customFormat="1">
      <c r="B583" s="161"/>
      <c r="D583" s="143" t="s">
        <v>1665</v>
      </c>
      <c r="E583" s="162" t="s">
        <v>1</v>
      </c>
      <c r="F583" s="163" t="s">
        <v>4099</v>
      </c>
      <c r="H583" s="162" t="s">
        <v>1</v>
      </c>
      <c r="I583" s="164"/>
      <c r="L583" s="161"/>
      <c r="M583" s="165"/>
      <c r="T583" s="166"/>
      <c r="AT583" s="162" t="s">
        <v>1665</v>
      </c>
      <c r="AU583" s="162" t="s">
        <v>89</v>
      </c>
      <c r="AV583" s="12" t="s">
        <v>87</v>
      </c>
      <c r="AW583" s="12" t="s">
        <v>36</v>
      </c>
      <c r="AX583" s="12" t="s">
        <v>80</v>
      </c>
      <c r="AY583" s="162" t="s">
        <v>248</v>
      </c>
    </row>
    <row r="584" spans="2:65" s="13" customFormat="1">
      <c r="B584" s="167"/>
      <c r="D584" s="143" t="s">
        <v>1665</v>
      </c>
      <c r="E584" s="168" t="s">
        <v>1</v>
      </c>
      <c r="F584" s="169" t="s">
        <v>4236</v>
      </c>
      <c r="H584" s="170">
        <v>7.21</v>
      </c>
      <c r="I584" s="171"/>
      <c r="L584" s="167"/>
      <c r="M584" s="172"/>
      <c r="T584" s="173"/>
      <c r="AT584" s="168" t="s">
        <v>1665</v>
      </c>
      <c r="AU584" s="168" t="s">
        <v>89</v>
      </c>
      <c r="AV584" s="13" t="s">
        <v>89</v>
      </c>
      <c r="AW584" s="13" t="s">
        <v>36</v>
      </c>
      <c r="AX584" s="13" t="s">
        <v>87</v>
      </c>
      <c r="AY584" s="168" t="s">
        <v>248</v>
      </c>
    </row>
    <row r="585" spans="2:65" s="1" customFormat="1" ht="16.5" customHeight="1">
      <c r="B585" s="32"/>
      <c r="C585" s="130" t="s">
        <v>743</v>
      </c>
      <c r="D585" s="130" t="s">
        <v>249</v>
      </c>
      <c r="E585" s="131" t="s">
        <v>4237</v>
      </c>
      <c r="F585" s="132" t="s">
        <v>4238</v>
      </c>
      <c r="G585" s="133" t="s">
        <v>528</v>
      </c>
      <c r="H585" s="134">
        <v>16.8</v>
      </c>
      <c r="I585" s="135"/>
      <c r="J585" s="136">
        <f>ROUND(I585*H585,2)</f>
        <v>0</v>
      </c>
      <c r="K585" s="132" t="s">
        <v>1663</v>
      </c>
      <c r="L585" s="32"/>
      <c r="M585" s="137" t="s">
        <v>1</v>
      </c>
      <c r="N585" s="138" t="s">
        <v>45</v>
      </c>
      <c r="P585" s="139">
        <f>O585*H585</f>
        <v>0</v>
      </c>
      <c r="Q585" s="139">
        <v>0</v>
      </c>
      <c r="R585" s="139">
        <f>Q585*H585</f>
        <v>0</v>
      </c>
      <c r="S585" s="139">
        <v>1.6E-2</v>
      </c>
      <c r="T585" s="140">
        <f>S585*H585</f>
        <v>0.26880000000000004</v>
      </c>
      <c r="AR585" s="141" t="s">
        <v>359</v>
      </c>
      <c r="AT585" s="141" t="s">
        <v>249</v>
      </c>
      <c r="AU585" s="141" t="s">
        <v>89</v>
      </c>
      <c r="AY585" s="17" t="s">
        <v>248</v>
      </c>
      <c r="BE585" s="142">
        <f>IF(N585="základní",J585,0)</f>
        <v>0</v>
      </c>
      <c r="BF585" s="142">
        <f>IF(N585="snížená",J585,0)</f>
        <v>0</v>
      </c>
      <c r="BG585" s="142">
        <f>IF(N585="zákl. přenesená",J585,0)</f>
        <v>0</v>
      </c>
      <c r="BH585" s="142">
        <f>IF(N585="sníž. přenesená",J585,0)</f>
        <v>0</v>
      </c>
      <c r="BI585" s="142">
        <f>IF(N585="nulová",J585,0)</f>
        <v>0</v>
      </c>
      <c r="BJ585" s="17" t="s">
        <v>87</v>
      </c>
      <c r="BK585" s="142">
        <f>ROUND(I585*H585,2)</f>
        <v>0</v>
      </c>
      <c r="BL585" s="17" t="s">
        <v>359</v>
      </c>
      <c r="BM585" s="141" t="s">
        <v>4239</v>
      </c>
    </row>
    <row r="586" spans="2:65" s="12" customFormat="1">
      <c r="B586" s="161"/>
      <c r="D586" s="143" t="s">
        <v>1665</v>
      </c>
      <c r="E586" s="162" t="s">
        <v>1</v>
      </c>
      <c r="F586" s="163" t="s">
        <v>3836</v>
      </c>
      <c r="H586" s="162" t="s">
        <v>1</v>
      </c>
      <c r="I586" s="164"/>
      <c r="L586" s="161"/>
      <c r="M586" s="165"/>
      <c r="T586" s="166"/>
      <c r="AT586" s="162" t="s">
        <v>1665</v>
      </c>
      <c r="AU586" s="162" t="s">
        <v>89</v>
      </c>
      <c r="AV586" s="12" t="s">
        <v>87</v>
      </c>
      <c r="AW586" s="12" t="s">
        <v>36</v>
      </c>
      <c r="AX586" s="12" t="s">
        <v>80</v>
      </c>
      <c r="AY586" s="162" t="s">
        <v>248</v>
      </c>
    </row>
    <row r="587" spans="2:65" s="13" customFormat="1">
      <c r="B587" s="167"/>
      <c r="D587" s="143" t="s">
        <v>1665</v>
      </c>
      <c r="E587" s="168" t="s">
        <v>1</v>
      </c>
      <c r="F587" s="169" t="s">
        <v>4230</v>
      </c>
      <c r="H587" s="170">
        <v>4.8</v>
      </c>
      <c r="I587" s="171"/>
      <c r="L587" s="167"/>
      <c r="M587" s="172"/>
      <c r="T587" s="173"/>
      <c r="AT587" s="168" t="s">
        <v>1665</v>
      </c>
      <c r="AU587" s="168" t="s">
        <v>89</v>
      </c>
      <c r="AV587" s="13" t="s">
        <v>89</v>
      </c>
      <c r="AW587" s="13" t="s">
        <v>36</v>
      </c>
      <c r="AX587" s="13" t="s">
        <v>80</v>
      </c>
      <c r="AY587" s="168" t="s">
        <v>248</v>
      </c>
    </row>
    <row r="588" spans="2:65" s="13" customFormat="1">
      <c r="B588" s="167"/>
      <c r="D588" s="143" t="s">
        <v>1665</v>
      </c>
      <c r="E588" s="168" t="s">
        <v>1</v>
      </c>
      <c r="F588" s="169" t="s">
        <v>4231</v>
      </c>
      <c r="H588" s="170">
        <v>12</v>
      </c>
      <c r="I588" s="171"/>
      <c r="L588" s="167"/>
      <c r="M588" s="172"/>
      <c r="T588" s="173"/>
      <c r="AT588" s="168" t="s">
        <v>1665</v>
      </c>
      <c r="AU588" s="168" t="s">
        <v>89</v>
      </c>
      <c r="AV588" s="13" t="s">
        <v>89</v>
      </c>
      <c r="AW588" s="13" t="s">
        <v>36</v>
      </c>
      <c r="AX588" s="13" t="s">
        <v>80</v>
      </c>
      <c r="AY588" s="168" t="s">
        <v>248</v>
      </c>
    </row>
    <row r="589" spans="2:65" s="14" customFormat="1">
      <c r="B589" s="174"/>
      <c r="D589" s="143" t="s">
        <v>1665</v>
      </c>
      <c r="E589" s="175" t="s">
        <v>1</v>
      </c>
      <c r="F589" s="176" t="s">
        <v>1668</v>
      </c>
      <c r="H589" s="177">
        <v>16.8</v>
      </c>
      <c r="I589" s="178"/>
      <c r="L589" s="174"/>
      <c r="M589" s="179"/>
      <c r="T589" s="180"/>
      <c r="AT589" s="175" t="s">
        <v>1665</v>
      </c>
      <c r="AU589" s="175" t="s">
        <v>89</v>
      </c>
      <c r="AV589" s="14" t="s">
        <v>264</v>
      </c>
      <c r="AW589" s="14" t="s">
        <v>36</v>
      </c>
      <c r="AX589" s="14" t="s">
        <v>87</v>
      </c>
      <c r="AY589" s="175" t="s">
        <v>248</v>
      </c>
    </row>
    <row r="590" spans="2:65" s="1" customFormat="1" ht="16.5" customHeight="1">
      <c r="B590" s="32"/>
      <c r="C590" s="130" t="s">
        <v>747</v>
      </c>
      <c r="D590" s="130" t="s">
        <v>249</v>
      </c>
      <c r="E590" s="131" t="s">
        <v>4240</v>
      </c>
      <c r="F590" s="132" t="s">
        <v>4241</v>
      </c>
      <c r="G590" s="133" t="s">
        <v>528</v>
      </c>
      <c r="H590" s="134">
        <v>7.21</v>
      </c>
      <c r="I590" s="135"/>
      <c r="J590" s="136">
        <f>ROUND(I590*H590,2)</f>
        <v>0</v>
      </c>
      <c r="K590" s="132" t="s">
        <v>1663</v>
      </c>
      <c r="L590" s="32"/>
      <c r="M590" s="137" t="s">
        <v>1</v>
      </c>
      <c r="N590" s="138" t="s">
        <v>45</v>
      </c>
      <c r="P590" s="139">
        <f>O590*H590</f>
        <v>0</v>
      </c>
      <c r="Q590" s="139">
        <v>0</v>
      </c>
      <c r="R590" s="139">
        <f>Q590*H590</f>
        <v>0</v>
      </c>
      <c r="S590" s="139">
        <v>3.0000000000000001E-3</v>
      </c>
      <c r="T590" s="140">
        <f>S590*H590</f>
        <v>2.163E-2</v>
      </c>
      <c r="AR590" s="141" t="s">
        <v>359</v>
      </c>
      <c r="AT590" s="141" t="s">
        <v>249</v>
      </c>
      <c r="AU590" s="141" t="s">
        <v>89</v>
      </c>
      <c r="AY590" s="17" t="s">
        <v>248</v>
      </c>
      <c r="BE590" s="142">
        <f>IF(N590="základní",J590,0)</f>
        <v>0</v>
      </c>
      <c r="BF590" s="142">
        <f>IF(N590="snížená",J590,0)</f>
        <v>0</v>
      </c>
      <c r="BG590" s="142">
        <f>IF(N590="zákl. přenesená",J590,0)</f>
        <v>0</v>
      </c>
      <c r="BH590" s="142">
        <f>IF(N590="sníž. přenesená",J590,0)</f>
        <v>0</v>
      </c>
      <c r="BI590" s="142">
        <f>IF(N590="nulová",J590,0)</f>
        <v>0</v>
      </c>
      <c r="BJ590" s="17" t="s">
        <v>87</v>
      </c>
      <c r="BK590" s="142">
        <f>ROUND(I590*H590,2)</f>
        <v>0</v>
      </c>
      <c r="BL590" s="17" t="s">
        <v>359</v>
      </c>
      <c r="BM590" s="141" t="s">
        <v>4242</v>
      </c>
    </row>
    <row r="591" spans="2:65" s="12" customFormat="1">
      <c r="B591" s="161"/>
      <c r="D591" s="143" t="s">
        <v>1665</v>
      </c>
      <c r="E591" s="162" t="s">
        <v>1</v>
      </c>
      <c r="F591" s="163" t="s">
        <v>4099</v>
      </c>
      <c r="H591" s="162" t="s">
        <v>1</v>
      </c>
      <c r="I591" s="164"/>
      <c r="L591" s="161"/>
      <c r="M591" s="165"/>
      <c r="T591" s="166"/>
      <c r="AT591" s="162" t="s">
        <v>1665</v>
      </c>
      <c r="AU591" s="162" t="s">
        <v>89</v>
      </c>
      <c r="AV591" s="12" t="s">
        <v>87</v>
      </c>
      <c r="AW591" s="12" t="s">
        <v>36</v>
      </c>
      <c r="AX591" s="12" t="s">
        <v>80</v>
      </c>
      <c r="AY591" s="162" t="s">
        <v>248</v>
      </c>
    </row>
    <row r="592" spans="2:65" s="13" customFormat="1">
      <c r="B592" s="167"/>
      <c r="D592" s="143" t="s">
        <v>1665</v>
      </c>
      <c r="E592" s="168" t="s">
        <v>1</v>
      </c>
      <c r="F592" s="169" t="s">
        <v>4236</v>
      </c>
      <c r="H592" s="170">
        <v>7.21</v>
      </c>
      <c r="I592" s="171"/>
      <c r="L592" s="167"/>
      <c r="M592" s="172"/>
      <c r="T592" s="173"/>
      <c r="AT592" s="168" t="s">
        <v>1665</v>
      </c>
      <c r="AU592" s="168" t="s">
        <v>89</v>
      </c>
      <c r="AV592" s="13" t="s">
        <v>89</v>
      </c>
      <c r="AW592" s="13" t="s">
        <v>36</v>
      </c>
      <c r="AX592" s="13" t="s">
        <v>87</v>
      </c>
      <c r="AY592" s="168" t="s">
        <v>248</v>
      </c>
    </row>
    <row r="593" spans="2:65" s="1" customFormat="1" ht="24.2" customHeight="1">
      <c r="B593" s="32"/>
      <c r="C593" s="130" t="s">
        <v>751</v>
      </c>
      <c r="D593" s="130" t="s">
        <v>249</v>
      </c>
      <c r="E593" s="131" t="s">
        <v>4243</v>
      </c>
      <c r="F593" s="132" t="s">
        <v>4244</v>
      </c>
      <c r="G593" s="133" t="s">
        <v>1662</v>
      </c>
      <c r="H593" s="134">
        <v>6.07</v>
      </c>
      <c r="I593" s="135"/>
      <c r="J593" s="136">
        <f>ROUND(I593*H593,2)</f>
        <v>0</v>
      </c>
      <c r="K593" s="132" t="s">
        <v>1663</v>
      </c>
      <c r="L593" s="32"/>
      <c r="M593" s="137" t="s">
        <v>1</v>
      </c>
      <c r="N593" s="138" t="s">
        <v>45</v>
      </c>
      <c r="P593" s="139">
        <f>O593*H593</f>
        <v>0</v>
      </c>
      <c r="Q593" s="139">
        <v>0</v>
      </c>
      <c r="R593" s="139">
        <f>Q593*H593</f>
        <v>0</v>
      </c>
      <c r="S593" s="139">
        <v>0.04</v>
      </c>
      <c r="T593" s="140">
        <f>S593*H593</f>
        <v>0.24280000000000002</v>
      </c>
      <c r="AR593" s="141" t="s">
        <v>359</v>
      </c>
      <c r="AT593" s="141" t="s">
        <v>249</v>
      </c>
      <c r="AU593" s="141" t="s">
        <v>89</v>
      </c>
      <c r="AY593" s="17" t="s">
        <v>248</v>
      </c>
      <c r="BE593" s="142">
        <f>IF(N593="základní",J593,0)</f>
        <v>0</v>
      </c>
      <c r="BF593" s="142">
        <f>IF(N593="snížená",J593,0)</f>
        <v>0</v>
      </c>
      <c r="BG593" s="142">
        <f>IF(N593="zákl. přenesená",J593,0)</f>
        <v>0</v>
      </c>
      <c r="BH593" s="142">
        <f>IF(N593="sníž. přenesená",J593,0)</f>
        <v>0</v>
      </c>
      <c r="BI593" s="142">
        <f>IF(N593="nulová",J593,0)</f>
        <v>0</v>
      </c>
      <c r="BJ593" s="17" t="s">
        <v>87</v>
      </c>
      <c r="BK593" s="142">
        <f>ROUND(I593*H593,2)</f>
        <v>0</v>
      </c>
      <c r="BL593" s="17" t="s">
        <v>359</v>
      </c>
      <c r="BM593" s="141" t="s">
        <v>4245</v>
      </c>
    </row>
    <row r="594" spans="2:65" s="12" customFormat="1">
      <c r="B594" s="161"/>
      <c r="D594" s="143" t="s">
        <v>1665</v>
      </c>
      <c r="E594" s="162" t="s">
        <v>1</v>
      </c>
      <c r="F594" s="163" t="s">
        <v>3836</v>
      </c>
      <c r="H594" s="162" t="s">
        <v>1</v>
      </c>
      <c r="I594" s="164"/>
      <c r="L594" s="161"/>
      <c r="M594" s="165"/>
      <c r="T594" s="166"/>
      <c r="AT594" s="162" t="s">
        <v>1665</v>
      </c>
      <c r="AU594" s="162" t="s">
        <v>89</v>
      </c>
      <c r="AV594" s="12" t="s">
        <v>87</v>
      </c>
      <c r="AW594" s="12" t="s">
        <v>36</v>
      </c>
      <c r="AX594" s="12" t="s">
        <v>80</v>
      </c>
      <c r="AY594" s="162" t="s">
        <v>248</v>
      </c>
    </row>
    <row r="595" spans="2:65" s="13" customFormat="1">
      <c r="B595" s="167"/>
      <c r="D595" s="143" t="s">
        <v>1665</v>
      </c>
      <c r="E595" s="168" t="s">
        <v>1</v>
      </c>
      <c r="F595" s="169" t="s">
        <v>4246</v>
      </c>
      <c r="H595" s="170">
        <v>4.05</v>
      </c>
      <c r="I595" s="171"/>
      <c r="L595" s="167"/>
      <c r="M595" s="172"/>
      <c r="T595" s="173"/>
      <c r="AT595" s="168" t="s">
        <v>1665</v>
      </c>
      <c r="AU595" s="168" t="s">
        <v>89</v>
      </c>
      <c r="AV595" s="13" t="s">
        <v>89</v>
      </c>
      <c r="AW595" s="13" t="s">
        <v>36</v>
      </c>
      <c r="AX595" s="13" t="s">
        <v>80</v>
      </c>
      <c r="AY595" s="168" t="s">
        <v>248</v>
      </c>
    </row>
    <row r="596" spans="2:65" s="13" customFormat="1">
      <c r="B596" s="167"/>
      <c r="D596" s="143" t="s">
        <v>1665</v>
      </c>
      <c r="E596" s="168" t="s">
        <v>1</v>
      </c>
      <c r="F596" s="169" t="s">
        <v>4247</v>
      </c>
      <c r="H596" s="170">
        <v>1.1200000000000001</v>
      </c>
      <c r="I596" s="171"/>
      <c r="L596" s="167"/>
      <c r="M596" s="172"/>
      <c r="T596" s="173"/>
      <c r="AT596" s="168" t="s">
        <v>1665</v>
      </c>
      <c r="AU596" s="168" t="s">
        <v>89</v>
      </c>
      <c r="AV596" s="13" t="s">
        <v>89</v>
      </c>
      <c r="AW596" s="13" t="s">
        <v>36</v>
      </c>
      <c r="AX596" s="13" t="s">
        <v>80</v>
      </c>
      <c r="AY596" s="168" t="s">
        <v>248</v>
      </c>
    </row>
    <row r="597" spans="2:65" s="13" customFormat="1">
      <c r="B597" s="167"/>
      <c r="D597" s="143" t="s">
        <v>1665</v>
      </c>
      <c r="E597" s="168" t="s">
        <v>1</v>
      </c>
      <c r="F597" s="169" t="s">
        <v>4248</v>
      </c>
      <c r="H597" s="170">
        <v>0.9</v>
      </c>
      <c r="I597" s="171"/>
      <c r="L597" s="167"/>
      <c r="M597" s="172"/>
      <c r="T597" s="173"/>
      <c r="AT597" s="168" t="s">
        <v>1665</v>
      </c>
      <c r="AU597" s="168" t="s">
        <v>89</v>
      </c>
      <c r="AV597" s="13" t="s">
        <v>89</v>
      </c>
      <c r="AW597" s="13" t="s">
        <v>36</v>
      </c>
      <c r="AX597" s="13" t="s">
        <v>80</v>
      </c>
      <c r="AY597" s="168" t="s">
        <v>248</v>
      </c>
    </row>
    <row r="598" spans="2:65" s="14" customFormat="1">
      <c r="B598" s="174"/>
      <c r="D598" s="143" t="s">
        <v>1665</v>
      </c>
      <c r="E598" s="175" t="s">
        <v>1</v>
      </c>
      <c r="F598" s="176" t="s">
        <v>1668</v>
      </c>
      <c r="H598" s="177">
        <v>6.07</v>
      </c>
      <c r="I598" s="178"/>
      <c r="L598" s="174"/>
      <c r="M598" s="179"/>
      <c r="T598" s="180"/>
      <c r="AT598" s="175" t="s">
        <v>1665</v>
      </c>
      <c r="AU598" s="175" t="s">
        <v>89</v>
      </c>
      <c r="AV598" s="14" t="s">
        <v>264</v>
      </c>
      <c r="AW598" s="14" t="s">
        <v>36</v>
      </c>
      <c r="AX598" s="14" t="s">
        <v>87</v>
      </c>
      <c r="AY598" s="175" t="s">
        <v>248</v>
      </c>
    </row>
    <row r="599" spans="2:65" s="1" customFormat="1" ht="24.2" customHeight="1">
      <c r="B599" s="32"/>
      <c r="C599" s="130" t="s">
        <v>754</v>
      </c>
      <c r="D599" s="130" t="s">
        <v>249</v>
      </c>
      <c r="E599" s="131" t="s">
        <v>4249</v>
      </c>
      <c r="F599" s="132" t="s">
        <v>4250</v>
      </c>
      <c r="G599" s="133" t="s">
        <v>1662</v>
      </c>
      <c r="H599" s="134">
        <v>58.44</v>
      </c>
      <c r="I599" s="135"/>
      <c r="J599" s="136">
        <f>ROUND(I599*H599,2)</f>
        <v>0</v>
      </c>
      <c r="K599" s="132" t="s">
        <v>1663</v>
      </c>
      <c r="L599" s="32"/>
      <c r="M599" s="137" t="s">
        <v>1</v>
      </c>
      <c r="N599" s="138" t="s">
        <v>45</v>
      </c>
      <c r="P599" s="139">
        <f>O599*H599</f>
        <v>0</v>
      </c>
      <c r="Q599" s="139">
        <v>0</v>
      </c>
      <c r="R599" s="139">
        <f>Q599*H599</f>
        <v>0</v>
      </c>
      <c r="S599" s="139">
        <v>0.04</v>
      </c>
      <c r="T599" s="140">
        <f>S599*H599</f>
        <v>2.3376000000000001</v>
      </c>
      <c r="AR599" s="141" t="s">
        <v>359</v>
      </c>
      <c r="AT599" s="141" t="s">
        <v>249</v>
      </c>
      <c r="AU599" s="141" t="s">
        <v>89</v>
      </c>
      <c r="AY599" s="17" t="s">
        <v>248</v>
      </c>
      <c r="BE599" s="142">
        <f>IF(N599="základní",J599,0)</f>
        <v>0</v>
      </c>
      <c r="BF599" s="142">
        <f>IF(N599="snížená",J599,0)</f>
        <v>0</v>
      </c>
      <c r="BG599" s="142">
        <f>IF(N599="zákl. přenesená",J599,0)</f>
        <v>0</v>
      </c>
      <c r="BH599" s="142">
        <f>IF(N599="sníž. přenesená",J599,0)</f>
        <v>0</v>
      </c>
      <c r="BI599" s="142">
        <f>IF(N599="nulová",J599,0)</f>
        <v>0</v>
      </c>
      <c r="BJ599" s="17" t="s">
        <v>87</v>
      </c>
      <c r="BK599" s="142">
        <f>ROUND(I599*H599,2)</f>
        <v>0</v>
      </c>
      <c r="BL599" s="17" t="s">
        <v>359</v>
      </c>
      <c r="BM599" s="141" t="s">
        <v>4251</v>
      </c>
    </row>
    <row r="600" spans="2:65" s="12" customFormat="1">
      <c r="B600" s="161"/>
      <c r="D600" s="143" t="s">
        <v>1665</v>
      </c>
      <c r="E600" s="162" t="s">
        <v>1</v>
      </c>
      <c r="F600" s="163" t="s">
        <v>3869</v>
      </c>
      <c r="H600" s="162" t="s">
        <v>1</v>
      </c>
      <c r="I600" s="164"/>
      <c r="L600" s="161"/>
      <c r="M600" s="165"/>
      <c r="T600" s="166"/>
      <c r="AT600" s="162" t="s">
        <v>1665</v>
      </c>
      <c r="AU600" s="162" t="s">
        <v>89</v>
      </c>
      <c r="AV600" s="12" t="s">
        <v>87</v>
      </c>
      <c r="AW600" s="12" t="s">
        <v>36</v>
      </c>
      <c r="AX600" s="12" t="s">
        <v>80</v>
      </c>
      <c r="AY600" s="162" t="s">
        <v>248</v>
      </c>
    </row>
    <row r="601" spans="2:65" s="13" customFormat="1">
      <c r="B601" s="167"/>
      <c r="D601" s="143" t="s">
        <v>1665</v>
      </c>
      <c r="E601" s="168" t="s">
        <v>1</v>
      </c>
      <c r="F601" s="169" t="s">
        <v>3841</v>
      </c>
      <c r="H601" s="170">
        <v>7.2</v>
      </c>
      <c r="I601" s="171"/>
      <c r="L601" s="167"/>
      <c r="M601" s="172"/>
      <c r="T601" s="173"/>
      <c r="AT601" s="168" t="s">
        <v>1665</v>
      </c>
      <c r="AU601" s="168" t="s">
        <v>89</v>
      </c>
      <c r="AV601" s="13" t="s">
        <v>89</v>
      </c>
      <c r="AW601" s="13" t="s">
        <v>36</v>
      </c>
      <c r="AX601" s="13" t="s">
        <v>80</v>
      </c>
      <c r="AY601" s="168" t="s">
        <v>248</v>
      </c>
    </row>
    <row r="602" spans="2:65" s="12" customFormat="1">
      <c r="B602" s="161"/>
      <c r="D602" s="143" t="s">
        <v>1665</v>
      </c>
      <c r="E602" s="162" t="s">
        <v>1</v>
      </c>
      <c r="F602" s="163" t="s">
        <v>3836</v>
      </c>
      <c r="H602" s="162" t="s">
        <v>1</v>
      </c>
      <c r="I602" s="164"/>
      <c r="L602" s="161"/>
      <c r="M602" s="165"/>
      <c r="T602" s="166"/>
      <c r="AT602" s="162" t="s">
        <v>1665</v>
      </c>
      <c r="AU602" s="162" t="s">
        <v>89</v>
      </c>
      <c r="AV602" s="12" t="s">
        <v>87</v>
      </c>
      <c r="AW602" s="12" t="s">
        <v>36</v>
      </c>
      <c r="AX602" s="12" t="s">
        <v>80</v>
      </c>
      <c r="AY602" s="162" t="s">
        <v>248</v>
      </c>
    </row>
    <row r="603" spans="2:65" s="13" customFormat="1">
      <c r="B603" s="167"/>
      <c r="D603" s="143" t="s">
        <v>1665</v>
      </c>
      <c r="E603" s="168" t="s">
        <v>1</v>
      </c>
      <c r="F603" s="169" t="s">
        <v>4252</v>
      </c>
      <c r="H603" s="170">
        <v>51.24</v>
      </c>
      <c r="I603" s="171"/>
      <c r="L603" s="167"/>
      <c r="M603" s="172"/>
      <c r="T603" s="173"/>
      <c r="AT603" s="168" t="s">
        <v>1665</v>
      </c>
      <c r="AU603" s="168" t="s">
        <v>89</v>
      </c>
      <c r="AV603" s="13" t="s">
        <v>89</v>
      </c>
      <c r="AW603" s="13" t="s">
        <v>36</v>
      </c>
      <c r="AX603" s="13" t="s">
        <v>80</v>
      </c>
      <c r="AY603" s="168" t="s">
        <v>248</v>
      </c>
    </row>
    <row r="604" spans="2:65" s="14" customFormat="1">
      <c r="B604" s="174"/>
      <c r="D604" s="143" t="s">
        <v>1665</v>
      </c>
      <c r="E604" s="175" t="s">
        <v>1</v>
      </c>
      <c r="F604" s="176" t="s">
        <v>1668</v>
      </c>
      <c r="H604" s="177">
        <v>58.440000000000005</v>
      </c>
      <c r="I604" s="178"/>
      <c r="L604" s="174"/>
      <c r="M604" s="179"/>
      <c r="T604" s="180"/>
      <c r="AT604" s="175" t="s">
        <v>1665</v>
      </c>
      <c r="AU604" s="175" t="s">
        <v>89</v>
      </c>
      <c r="AV604" s="14" t="s">
        <v>264</v>
      </c>
      <c r="AW604" s="14" t="s">
        <v>36</v>
      </c>
      <c r="AX604" s="14" t="s">
        <v>87</v>
      </c>
      <c r="AY604" s="175" t="s">
        <v>248</v>
      </c>
    </row>
    <row r="605" spans="2:65" s="1" customFormat="1" ht="16.5" customHeight="1">
      <c r="B605" s="32"/>
      <c r="C605" s="130" t="s">
        <v>758</v>
      </c>
      <c r="D605" s="130" t="s">
        <v>249</v>
      </c>
      <c r="E605" s="131" t="s">
        <v>4253</v>
      </c>
      <c r="F605" s="132" t="s">
        <v>4254</v>
      </c>
      <c r="G605" s="133" t="s">
        <v>1839</v>
      </c>
      <c r="H605" s="134">
        <v>6</v>
      </c>
      <c r="I605" s="135"/>
      <c r="J605" s="136">
        <f>ROUND(I605*H605,2)</f>
        <v>0</v>
      </c>
      <c r="K605" s="132" t="s">
        <v>1663</v>
      </c>
      <c r="L605" s="32"/>
      <c r="M605" s="137" t="s">
        <v>1</v>
      </c>
      <c r="N605" s="138" t="s">
        <v>45</v>
      </c>
      <c r="P605" s="139">
        <f>O605*H605</f>
        <v>0</v>
      </c>
      <c r="Q605" s="139">
        <v>0</v>
      </c>
      <c r="R605" s="139">
        <f>Q605*H605</f>
        <v>0</v>
      </c>
      <c r="S605" s="139">
        <v>5.5E-2</v>
      </c>
      <c r="T605" s="140">
        <f>S605*H605</f>
        <v>0.33</v>
      </c>
      <c r="AR605" s="141" t="s">
        <v>264</v>
      </c>
      <c r="AT605" s="141" t="s">
        <v>249</v>
      </c>
      <c r="AU605" s="141" t="s">
        <v>89</v>
      </c>
      <c r="AY605" s="17" t="s">
        <v>248</v>
      </c>
      <c r="BE605" s="142">
        <f>IF(N605="základní",J605,0)</f>
        <v>0</v>
      </c>
      <c r="BF605" s="142">
        <f>IF(N605="snížená",J605,0)</f>
        <v>0</v>
      </c>
      <c r="BG605" s="142">
        <f>IF(N605="zákl. přenesená",J605,0)</f>
        <v>0</v>
      </c>
      <c r="BH605" s="142">
        <f>IF(N605="sníž. přenesená",J605,0)</f>
        <v>0</v>
      </c>
      <c r="BI605" s="142">
        <f>IF(N605="nulová",J605,0)</f>
        <v>0</v>
      </c>
      <c r="BJ605" s="17" t="s">
        <v>87</v>
      </c>
      <c r="BK605" s="142">
        <f>ROUND(I605*H605,2)</f>
        <v>0</v>
      </c>
      <c r="BL605" s="17" t="s">
        <v>264</v>
      </c>
      <c r="BM605" s="141" t="s">
        <v>4255</v>
      </c>
    </row>
    <row r="606" spans="2:65" s="12" customFormat="1">
      <c r="B606" s="161"/>
      <c r="D606" s="143" t="s">
        <v>1665</v>
      </c>
      <c r="E606" s="162" t="s">
        <v>1</v>
      </c>
      <c r="F606" s="163" t="s">
        <v>3836</v>
      </c>
      <c r="H606" s="162" t="s">
        <v>1</v>
      </c>
      <c r="I606" s="164"/>
      <c r="L606" s="161"/>
      <c r="M606" s="165"/>
      <c r="T606" s="166"/>
      <c r="AT606" s="162" t="s">
        <v>1665</v>
      </c>
      <c r="AU606" s="162" t="s">
        <v>89</v>
      </c>
      <c r="AV606" s="12" t="s">
        <v>87</v>
      </c>
      <c r="AW606" s="12" t="s">
        <v>36</v>
      </c>
      <c r="AX606" s="12" t="s">
        <v>80</v>
      </c>
      <c r="AY606" s="162" t="s">
        <v>248</v>
      </c>
    </row>
    <row r="607" spans="2:65" s="13" customFormat="1">
      <c r="B607" s="167"/>
      <c r="D607" s="143" t="s">
        <v>1665</v>
      </c>
      <c r="E607" s="168" t="s">
        <v>1</v>
      </c>
      <c r="F607" s="169" t="s">
        <v>4256</v>
      </c>
      <c r="H607" s="170">
        <v>6</v>
      </c>
      <c r="I607" s="171"/>
      <c r="L607" s="167"/>
      <c r="M607" s="172"/>
      <c r="T607" s="173"/>
      <c r="AT607" s="168" t="s">
        <v>1665</v>
      </c>
      <c r="AU607" s="168" t="s">
        <v>89</v>
      </c>
      <c r="AV607" s="13" t="s">
        <v>89</v>
      </c>
      <c r="AW607" s="13" t="s">
        <v>36</v>
      </c>
      <c r="AX607" s="13" t="s">
        <v>87</v>
      </c>
      <c r="AY607" s="168" t="s">
        <v>248</v>
      </c>
    </row>
    <row r="608" spans="2:65" s="1" customFormat="1" ht="16.5" customHeight="1">
      <c r="B608" s="32"/>
      <c r="C608" s="130" t="s">
        <v>762</v>
      </c>
      <c r="D608" s="130" t="s">
        <v>249</v>
      </c>
      <c r="E608" s="131" t="s">
        <v>4257</v>
      </c>
      <c r="F608" s="132" t="s">
        <v>4258</v>
      </c>
      <c r="G608" s="133" t="s">
        <v>1662</v>
      </c>
      <c r="H608" s="134">
        <v>4.4390000000000001</v>
      </c>
      <c r="I608" s="135"/>
      <c r="J608" s="136">
        <f>ROUND(I608*H608,2)</f>
        <v>0</v>
      </c>
      <c r="K608" s="132" t="s">
        <v>1663</v>
      </c>
      <c r="L608" s="32"/>
      <c r="M608" s="137" t="s">
        <v>1</v>
      </c>
      <c r="N608" s="138" t="s">
        <v>45</v>
      </c>
      <c r="P608" s="139">
        <f>O608*H608</f>
        <v>0</v>
      </c>
      <c r="Q608" s="139">
        <v>0</v>
      </c>
      <c r="R608" s="139">
        <f>Q608*H608</f>
        <v>0</v>
      </c>
      <c r="S608" s="139">
        <v>0.01</v>
      </c>
      <c r="T608" s="140">
        <f>S608*H608</f>
        <v>4.4389999999999999E-2</v>
      </c>
      <c r="AR608" s="141" t="s">
        <v>359</v>
      </c>
      <c r="AT608" s="141" t="s">
        <v>249</v>
      </c>
      <c r="AU608" s="141" t="s">
        <v>89</v>
      </c>
      <c r="AY608" s="17" t="s">
        <v>248</v>
      </c>
      <c r="BE608" s="142">
        <f>IF(N608="základní",J608,0)</f>
        <v>0</v>
      </c>
      <c r="BF608" s="142">
        <f>IF(N608="snížená",J608,0)</f>
        <v>0</v>
      </c>
      <c r="BG608" s="142">
        <f>IF(N608="zákl. přenesená",J608,0)</f>
        <v>0</v>
      </c>
      <c r="BH608" s="142">
        <f>IF(N608="sníž. přenesená",J608,0)</f>
        <v>0</v>
      </c>
      <c r="BI608" s="142">
        <f>IF(N608="nulová",J608,0)</f>
        <v>0</v>
      </c>
      <c r="BJ608" s="17" t="s">
        <v>87</v>
      </c>
      <c r="BK608" s="142">
        <f>ROUND(I608*H608,2)</f>
        <v>0</v>
      </c>
      <c r="BL608" s="17" t="s">
        <v>359</v>
      </c>
      <c r="BM608" s="141" t="s">
        <v>4259</v>
      </c>
    </row>
    <row r="609" spans="2:65" s="1" customFormat="1" ht="19.5">
      <c r="B609" s="32"/>
      <c r="D609" s="143" t="s">
        <v>255</v>
      </c>
      <c r="F609" s="144" t="s">
        <v>4260</v>
      </c>
      <c r="I609" s="145"/>
      <c r="L609" s="32"/>
      <c r="M609" s="146"/>
      <c r="T609" s="56"/>
      <c r="AT609" s="17" t="s">
        <v>255</v>
      </c>
      <c r="AU609" s="17" t="s">
        <v>89</v>
      </c>
    </row>
    <row r="610" spans="2:65" s="12" customFormat="1">
      <c r="B610" s="161"/>
      <c r="D610" s="143" t="s">
        <v>1665</v>
      </c>
      <c r="E610" s="162" t="s">
        <v>1</v>
      </c>
      <c r="F610" s="163" t="s">
        <v>4099</v>
      </c>
      <c r="H610" s="162" t="s">
        <v>1</v>
      </c>
      <c r="I610" s="164"/>
      <c r="L610" s="161"/>
      <c r="M610" s="165"/>
      <c r="T610" s="166"/>
      <c r="AT610" s="162" t="s">
        <v>1665</v>
      </c>
      <c r="AU610" s="162" t="s">
        <v>89</v>
      </c>
      <c r="AV610" s="12" t="s">
        <v>87</v>
      </c>
      <c r="AW610" s="12" t="s">
        <v>36</v>
      </c>
      <c r="AX610" s="12" t="s">
        <v>80</v>
      </c>
      <c r="AY610" s="162" t="s">
        <v>248</v>
      </c>
    </row>
    <row r="611" spans="2:65" s="13" customFormat="1">
      <c r="B611" s="167"/>
      <c r="D611" s="143" t="s">
        <v>1665</v>
      </c>
      <c r="E611" s="168" t="s">
        <v>1</v>
      </c>
      <c r="F611" s="169" t="s">
        <v>4261</v>
      </c>
      <c r="H611" s="170">
        <v>4.4390000000000001</v>
      </c>
      <c r="I611" s="171"/>
      <c r="L611" s="167"/>
      <c r="M611" s="172"/>
      <c r="T611" s="173"/>
      <c r="AT611" s="168" t="s">
        <v>1665</v>
      </c>
      <c r="AU611" s="168" t="s">
        <v>89</v>
      </c>
      <c r="AV611" s="13" t="s">
        <v>89</v>
      </c>
      <c r="AW611" s="13" t="s">
        <v>36</v>
      </c>
      <c r="AX611" s="13" t="s">
        <v>87</v>
      </c>
      <c r="AY611" s="168" t="s">
        <v>248</v>
      </c>
    </row>
    <row r="612" spans="2:65" s="1" customFormat="1" ht="24.2" customHeight="1">
      <c r="B612" s="32"/>
      <c r="C612" s="130" t="s">
        <v>767</v>
      </c>
      <c r="D612" s="130" t="s">
        <v>249</v>
      </c>
      <c r="E612" s="131" t="s">
        <v>4262</v>
      </c>
      <c r="F612" s="132" t="s">
        <v>4263</v>
      </c>
      <c r="G612" s="133" t="s">
        <v>1839</v>
      </c>
      <c r="H612" s="134">
        <v>7</v>
      </c>
      <c r="I612" s="135"/>
      <c r="J612" s="136">
        <f>ROUND(I612*H612,2)</f>
        <v>0</v>
      </c>
      <c r="K612" s="132" t="s">
        <v>1663</v>
      </c>
      <c r="L612" s="32"/>
      <c r="M612" s="137" t="s">
        <v>1</v>
      </c>
      <c r="N612" s="138" t="s">
        <v>45</v>
      </c>
      <c r="P612" s="139">
        <f>O612*H612</f>
        <v>0</v>
      </c>
      <c r="Q612" s="139">
        <v>0</v>
      </c>
      <c r="R612" s="139">
        <f>Q612*H612</f>
        <v>0</v>
      </c>
      <c r="S612" s="139">
        <v>0</v>
      </c>
      <c r="T612" s="140">
        <f>S612*H612</f>
        <v>0</v>
      </c>
      <c r="AR612" s="141" t="s">
        <v>359</v>
      </c>
      <c r="AT612" s="141" t="s">
        <v>249</v>
      </c>
      <c r="AU612" s="141" t="s">
        <v>89</v>
      </c>
      <c r="AY612" s="17" t="s">
        <v>248</v>
      </c>
      <c r="BE612" s="142">
        <f>IF(N612="základní",J612,0)</f>
        <v>0</v>
      </c>
      <c r="BF612" s="142">
        <f>IF(N612="snížená",J612,0)</f>
        <v>0</v>
      </c>
      <c r="BG612" s="142">
        <f>IF(N612="zákl. přenesená",J612,0)</f>
        <v>0</v>
      </c>
      <c r="BH612" s="142">
        <f>IF(N612="sníž. přenesená",J612,0)</f>
        <v>0</v>
      </c>
      <c r="BI612" s="142">
        <f>IF(N612="nulová",J612,0)</f>
        <v>0</v>
      </c>
      <c r="BJ612" s="17" t="s">
        <v>87</v>
      </c>
      <c r="BK612" s="142">
        <f>ROUND(I612*H612,2)</f>
        <v>0</v>
      </c>
      <c r="BL612" s="17" t="s">
        <v>359</v>
      </c>
      <c r="BM612" s="141" t="s">
        <v>4264</v>
      </c>
    </row>
    <row r="613" spans="2:65" s="12" customFormat="1">
      <c r="B613" s="161"/>
      <c r="D613" s="143" t="s">
        <v>1665</v>
      </c>
      <c r="E613" s="162" t="s">
        <v>1</v>
      </c>
      <c r="F613" s="163" t="s">
        <v>3836</v>
      </c>
      <c r="H613" s="162" t="s">
        <v>1</v>
      </c>
      <c r="I613" s="164"/>
      <c r="L613" s="161"/>
      <c r="M613" s="165"/>
      <c r="T613" s="166"/>
      <c r="AT613" s="162" t="s">
        <v>1665</v>
      </c>
      <c r="AU613" s="162" t="s">
        <v>89</v>
      </c>
      <c r="AV613" s="12" t="s">
        <v>87</v>
      </c>
      <c r="AW613" s="12" t="s">
        <v>36</v>
      </c>
      <c r="AX613" s="12" t="s">
        <v>80</v>
      </c>
      <c r="AY613" s="162" t="s">
        <v>248</v>
      </c>
    </row>
    <row r="614" spans="2:65" s="13" customFormat="1">
      <c r="B614" s="167"/>
      <c r="D614" s="143" t="s">
        <v>1665</v>
      </c>
      <c r="E614" s="168" t="s">
        <v>1</v>
      </c>
      <c r="F614" s="169" t="s">
        <v>4265</v>
      </c>
      <c r="H614" s="170">
        <v>5</v>
      </c>
      <c r="I614" s="171"/>
      <c r="L614" s="167"/>
      <c r="M614" s="172"/>
      <c r="T614" s="173"/>
      <c r="AT614" s="168" t="s">
        <v>1665</v>
      </c>
      <c r="AU614" s="168" t="s">
        <v>89</v>
      </c>
      <c r="AV614" s="13" t="s">
        <v>89</v>
      </c>
      <c r="AW614" s="13" t="s">
        <v>36</v>
      </c>
      <c r="AX614" s="13" t="s">
        <v>80</v>
      </c>
      <c r="AY614" s="168" t="s">
        <v>248</v>
      </c>
    </row>
    <row r="615" spans="2:65" s="13" customFormat="1">
      <c r="B615" s="167"/>
      <c r="D615" s="143" t="s">
        <v>1665</v>
      </c>
      <c r="E615" s="168" t="s">
        <v>1</v>
      </c>
      <c r="F615" s="169" t="s">
        <v>4266</v>
      </c>
      <c r="H615" s="170">
        <v>1</v>
      </c>
      <c r="I615" s="171"/>
      <c r="L615" s="167"/>
      <c r="M615" s="172"/>
      <c r="T615" s="173"/>
      <c r="AT615" s="168" t="s">
        <v>1665</v>
      </c>
      <c r="AU615" s="168" t="s">
        <v>89</v>
      </c>
      <c r="AV615" s="13" t="s">
        <v>89</v>
      </c>
      <c r="AW615" s="13" t="s">
        <v>36</v>
      </c>
      <c r="AX615" s="13" t="s">
        <v>80</v>
      </c>
      <c r="AY615" s="168" t="s">
        <v>248</v>
      </c>
    </row>
    <row r="616" spans="2:65" s="13" customFormat="1" ht="22.5">
      <c r="B616" s="167"/>
      <c r="D616" s="143" t="s">
        <v>1665</v>
      </c>
      <c r="E616" s="168" t="s">
        <v>1</v>
      </c>
      <c r="F616" s="169" t="s">
        <v>4267</v>
      </c>
      <c r="H616" s="170">
        <v>1</v>
      </c>
      <c r="I616" s="171"/>
      <c r="L616" s="167"/>
      <c r="M616" s="172"/>
      <c r="T616" s="173"/>
      <c r="AT616" s="168" t="s">
        <v>1665</v>
      </c>
      <c r="AU616" s="168" t="s">
        <v>89</v>
      </c>
      <c r="AV616" s="13" t="s">
        <v>89</v>
      </c>
      <c r="AW616" s="13" t="s">
        <v>36</v>
      </c>
      <c r="AX616" s="13" t="s">
        <v>80</v>
      </c>
      <c r="AY616" s="168" t="s">
        <v>248</v>
      </c>
    </row>
    <row r="617" spans="2:65" s="14" customFormat="1">
      <c r="B617" s="174"/>
      <c r="D617" s="143" t="s">
        <v>1665</v>
      </c>
      <c r="E617" s="175" t="s">
        <v>1</v>
      </c>
      <c r="F617" s="176" t="s">
        <v>1668</v>
      </c>
      <c r="H617" s="177">
        <v>7</v>
      </c>
      <c r="I617" s="178"/>
      <c r="L617" s="174"/>
      <c r="M617" s="179"/>
      <c r="T617" s="180"/>
      <c r="AT617" s="175" t="s">
        <v>1665</v>
      </c>
      <c r="AU617" s="175" t="s">
        <v>89</v>
      </c>
      <c r="AV617" s="14" t="s">
        <v>264</v>
      </c>
      <c r="AW617" s="14" t="s">
        <v>36</v>
      </c>
      <c r="AX617" s="14" t="s">
        <v>87</v>
      </c>
      <c r="AY617" s="175" t="s">
        <v>248</v>
      </c>
    </row>
    <row r="618" spans="2:65" s="1" customFormat="1" ht="24.2" customHeight="1">
      <c r="B618" s="32"/>
      <c r="C618" s="130" t="s">
        <v>774</v>
      </c>
      <c r="D618" s="130" t="s">
        <v>249</v>
      </c>
      <c r="E618" s="131" t="s">
        <v>4268</v>
      </c>
      <c r="F618" s="132" t="s">
        <v>4269</v>
      </c>
      <c r="G618" s="133" t="s">
        <v>1839</v>
      </c>
      <c r="H618" s="134">
        <v>22</v>
      </c>
      <c r="I618" s="135"/>
      <c r="J618" s="136">
        <f>ROUND(I618*H618,2)</f>
        <v>0</v>
      </c>
      <c r="K618" s="132" t="s">
        <v>1663</v>
      </c>
      <c r="L618" s="32"/>
      <c r="M618" s="137" t="s">
        <v>1</v>
      </c>
      <c r="N618" s="138" t="s">
        <v>45</v>
      </c>
      <c r="P618" s="139">
        <f>O618*H618</f>
        <v>0</v>
      </c>
      <c r="Q618" s="139">
        <v>0</v>
      </c>
      <c r="R618" s="139">
        <f>Q618*H618</f>
        <v>0</v>
      </c>
      <c r="S618" s="139">
        <v>0</v>
      </c>
      <c r="T618" s="140">
        <f>S618*H618</f>
        <v>0</v>
      </c>
      <c r="AR618" s="141" t="s">
        <v>359</v>
      </c>
      <c r="AT618" s="141" t="s">
        <v>249</v>
      </c>
      <c r="AU618" s="141" t="s">
        <v>89</v>
      </c>
      <c r="AY618" s="17" t="s">
        <v>248</v>
      </c>
      <c r="BE618" s="142">
        <f>IF(N618="základní",J618,0)</f>
        <v>0</v>
      </c>
      <c r="BF618" s="142">
        <f>IF(N618="snížená",J618,0)</f>
        <v>0</v>
      </c>
      <c r="BG618" s="142">
        <f>IF(N618="zákl. přenesená",J618,0)</f>
        <v>0</v>
      </c>
      <c r="BH618" s="142">
        <f>IF(N618="sníž. přenesená",J618,0)</f>
        <v>0</v>
      </c>
      <c r="BI618" s="142">
        <f>IF(N618="nulová",J618,0)</f>
        <v>0</v>
      </c>
      <c r="BJ618" s="17" t="s">
        <v>87</v>
      </c>
      <c r="BK618" s="142">
        <f>ROUND(I618*H618,2)</f>
        <v>0</v>
      </c>
      <c r="BL618" s="17" t="s">
        <v>359</v>
      </c>
      <c r="BM618" s="141" t="s">
        <v>4270</v>
      </c>
    </row>
    <row r="619" spans="2:65" s="12" customFormat="1">
      <c r="B619" s="161"/>
      <c r="D619" s="143" t="s">
        <v>1665</v>
      </c>
      <c r="E619" s="162" t="s">
        <v>1</v>
      </c>
      <c r="F619" s="163" t="s">
        <v>3869</v>
      </c>
      <c r="H619" s="162" t="s">
        <v>1</v>
      </c>
      <c r="I619" s="164"/>
      <c r="L619" s="161"/>
      <c r="M619" s="165"/>
      <c r="T619" s="166"/>
      <c r="AT619" s="162" t="s">
        <v>1665</v>
      </c>
      <c r="AU619" s="162" t="s">
        <v>89</v>
      </c>
      <c r="AV619" s="12" t="s">
        <v>87</v>
      </c>
      <c r="AW619" s="12" t="s">
        <v>36</v>
      </c>
      <c r="AX619" s="12" t="s">
        <v>80</v>
      </c>
      <c r="AY619" s="162" t="s">
        <v>248</v>
      </c>
    </row>
    <row r="620" spans="2:65" s="13" customFormat="1">
      <c r="B620" s="167"/>
      <c r="D620" s="143" t="s">
        <v>1665</v>
      </c>
      <c r="E620" s="168" t="s">
        <v>1</v>
      </c>
      <c r="F620" s="169" t="s">
        <v>4271</v>
      </c>
      <c r="H620" s="170">
        <v>2</v>
      </c>
      <c r="I620" s="171"/>
      <c r="L620" s="167"/>
      <c r="M620" s="172"/>
      <c r="T620" s="173"/>
      <c r="AT620" s="168" t="s">
        <v>1665</v>
      </c>
      <c r="AU620" s="168" t="s">
        <v>89</v>
      </c>
      <c r="AV620" s="13" t="s">
        <v>89</v>
      </c>
      <c r="AW620" s="13" t="s">
        <v>36</v>
      </c>
      <c r="AX620" s="13" t="s">
        <v>80</v>
      </c>
      <c r="AY620" s="168" t="s">
        <v>248</v>
      </c>
    </row>
    <row r="621" spans="2:65" s="12" customFormat="1">
      <c r="B621" s="161"/>
      <c r="D621" s="143" t="s">
        <v>1665</v>
      </c>
      <c r="E621" s="162" t="s">
        <v>1</v>
      </c>
      <c r="F621" s="163" t="s">
        <v>3836</v>
      </c>
      <c r="H621" s="162" t="s">
        <v>1</v>
      </c>
      <c r="I621" s="164"/>
      <c r="L621" s="161"/>
      <c r="M621" s="165"/>
      <c r="T621" s="166"/>
      <c r="AT621" s="162" t="s">
        <v>1665</v>
      </c>
      <c r="AU621" s="162" t="s">
        <v>89</v>
      </c>
      <c r="AV621" s="12" t="s">
        <v>87</v>
      </c>
      <c r="AW621" s="12" t="s">
        <v>36</v>
      </c>
      <c r="AX621" s="12" t="s">
        <v>80</v>
      </c>
      <c r="AY621" s="162" t="s">
        <v>248</v>
      </c>
    </row>
    <row r="622" spans="2:65" s="13" customFormat="1">
      <c r="B622" s="167"/>
      <c r="D622" s="143" t="s">
        <v>1665</v>
      </c>
      <c r="E622" s="168" t="s">
        <v>1</v>
      </c>
      <c r="F622" s="169" t="s">
        <v>4272</v>
      </c>
      <c r="H622" s="170">
        <v>20</v>
      </c>
      <c r="I622" s="171"/>
      <c r="L622" s="167"/>
      <c r="M622" s="172"/>
      <c r="T622" s="173"/>
      <c r="AT622" s="168" t="s">
        <v>1665</v>
      </c>
      <c r="AU622" s="168" t="s">
        <v>89</v>
      </c>
      <c r="AV622" s="13" t="s">
        <v>89</v>
      </c>
      <c r="AW622" s="13" t="s">
        <v>36</v>
      </c>
      <c r="AX622" s="13" t="s">
        <v>80</v>
      </c>
      <c r="AY622" s="168" t="s">
        <v>248</v>
      </c>
    </row>
    <row r="623" spans="2:65" s="14" customFormat="1">
      <c r="B623" s="174"/>
      <c r="D623" s="143" t="s">
        <v>1665</v>
      </c>
      <c r="E623" s="175" t="s">
        <v>1</v>
      </c>
      <c r="F623" s="176" t="s">
        <v>1668</v>
      </c>
      <c r="H623" s="177">
        <v>22</v>
      </c>
      <c r="I623" s="178"/>
      <c r="L623" s="174"/>
      <c r="M623" s="179"/>
      <c r="T623" s="180"/>
      <c r="AT623" s="175" t="s">
        <v>1665</v>
      </c>
      <c r="AU623" s="175" t="s">
        <v>89</v>
      </c>
      <c r="AV623" s="14" t="s">
        <v>264</v>
      </c>
      <c r="AW623" s="14" t="s">
        <v>36</v>
      </c>
      <c r="AX623" s="14" t="s">
        <v>87</v>
      </c>
      <c r="AY623" s="175" t="s">
        <v>248</v>
      </c>
    </row>
    <row r="624" spans="2:65" s="1" customFormat="1" ht="21.75" customHeight="1">
      <c r="B624" s="32"/>
      <c r="C624" s="130" t="s">
        <v>779</v>
      </c>
      <c r="D624" s="130" t="s">
        <v>249</v>
      </c>
      <c r="E624" s="131" t="s">
        <v>4273</v>
      </c>
      <c r="F624" s="132" t="s">
        <v>4274</v>
      </c>
      <c r="G624" s="133" t="s">
        <v>1839</v>
      </c>
      <c r="H624" s="134">
        <v>5</v>
      </c>
      <c r="I624" s="135"/>
      <c r="J624" s="136">
        <f>ROUND(I624*H624,2)</f>
        <v>0</v>
      </c>
      <c r="K624" s="132" t="s">
        <v>1663</v>
      </c>
      <c r="L624" s="32"/>
      <c r="M624" s="137" t="s">
        <v>1</v>
      </c>
      <c r="N624" s="138" t="s">
        <v>45</v>
      </c>
      <c r="P624" s="139">
        <f>O624*H624</f>
        <v>0</v>
      </c>
      <c r="Q624" s="139">
        <v>0</v>
      </c>
      <c r="R624" s="139">
        <f>Q624*H624</f>
        <v>0</v>
      </c>
      <c r="S624" s="139">
        <v>0</v>
      </c>
      <c r="T624" s="140">
        <f>S624*H624</f>
        <v>0</v>
      </c>
      <c r="AR624" s="141" t="s">
        <v>359</v>
      </c>
      <c r="AT624" s="141" t="s">
        <v>249</v>
      </c>
      <c r="AU624" s="141" t="s">
        <v>89</v>
      </c>
      <c r="AY624" s="17" t="s">
        <v>248</v>
      </c>
      <c r="BE624" s="142">
        <f>IF(N624="základní",J624,0)</f>
        <v>0</v>
      </c>
      <c r="BF624" s="142">
        <f>IF(N624="snížená",J624,0)</f>
        <v>0</v>
      </c>
      <c r="BG624" s="142">
        <f>IF(N624="zákl. přenesená",J624,0)</f>
        <v>0</v>
      </c>
      <c r="BH624" s="142">
        <f>IF(N624="sníž. přenesená",J624,0)</f>
        <v>0</v>
      </c>
      <c r="BI624" s="142">
        <f>IF(N624="nulová",J624,0)</f>
        <v>0</v>
      </c>
      <c r="BJ624" s="17" t="s">
        <v>87</v>
      </c>
      <c r="BK624" s="142">
        <f>ROUND(I624*H624,2)</f>
        <v>0</v>
      </c>
      <c r="BL624" s="17" t="s">
        <v>359</v>
      </c>
      <c r="BM624" s="141" t="s">
        <v>4275</v>
      </c>
    </row>
    <row r="625" spans="2:65" s="12" customFormat="1">
      <c r="B625" s="161"/>
      <c r="D625" s="143" t="s">
        <v>1665</v>
      </c>
      <c r="E625" s="162" t="s">
        <v>1</v>
      </c>
      <c r="F625" s="163" t="s">
        <v>3869</v>
      </c>
      <c r="H625" s="162" t="s">
        <v>1</v>
      </c>
      <c r="I625" s="164"/>
      <c r="L625" s="161"/>
      <c r="M625" s="165"/>
      <c r="T625" s="166"/>
      <c r="AT625" s="162" t="s">
        <v>1665</v>
      </c>
      <c r="AU625" s="162" t="s">
        <v>89</v>
      </c>
      <c r="AV625" s="12" t="s">
        <v>87</v>
      </c>
      <c r="AW625" s="12" t="s">
        <v>36</v>
      </c>
      <c r="AX625" s="12" t="s">
        <v>80</v>
      </c>
      <c r="AY625" s="162" t="s">
        <v>248</v>
      </c>
    </row>
    <row r="626" spans="2:65" s="13" customFormat="1">
      <c r="B626" s="167"/>
      <c r="D626" s="143" t="s">
        <v>1665</v>
      </c>
      <c r="E626" s="168" t="s">
        <v>1</v>
      </c>
      <c r="F626" s="169" t="s">
        <v>4276</v>
      </c>
      <c r="H626" s="170">
        <v>1</v>
      </c>
      <c r="I626" s="171"/>
      <c r="L626" s="167"/>
      <c r="M626" s="172"/>
      <c r="T626" s="173"/>
      <c r="AT626" s="168" t="s">
        <v>1665</v>
      </c>
      <c r="AU626" s="168" t="s">
        <v>89</v>
      </c>
      <c r="AV626" s="13" t="s">
        <v>89</v>
      </c>
      <c r="AW626" s="13" t="s">
        <v>36</v>
      </c>
      <c r="AX626" s="13" t="s">
        <v>80</v>
      </c>
      <c r="AY626" s="168" t="s">
        <v>248</v>
      </c>
    </row>
    <row r="627" spans="2:65" s="13" customFormat="1">
      <c r="B627" s="167"/>
      <c r="D627" s="143" t="s">
        <v>1665</v>
      </c>
      <c r="E627" s="168" t="s">
        <v>1</v>
      </c>
      <c r="F627" s="169" t="s">
        <v>4277</v>
      </c>
      <c r="H627" s="170">
        <v>1</v>
      </c>
      <c r="I627" s="171"/>
      <c r="L627" s="167"/>
      <c r="M627" s="172"/>
      <c r="T627" s="173"/>
      <c r="AT627" s="168" t="s">
        <v>1665</v>
      </c>
      <c r="AU627" s="168" t="s">
        <v>89</v>
      </c>
      <c r="AV627" s="13" t="s">
        <v>89</v>
      </c>
      <c r="AW627" s="13" t="s">
        <v>36</v>
      </c>
      <c r="AX627" s="13" t="s">
        <v>80</v>
      </c>
      <c r="AY627" s="168" t="s">
        <v>248</v>
      </c>
    </row>
    <row r="628" spans="2:65" s="13" customFormat="1">
      <c r="B628" s="167"/>
      <c r="D628" s="143" t="s">
        <v>1665</v>
      </c>
      <c r="E628" s="168" t="s">
        <v>1</v>
      </c>
      <c r="F628" s="169" t="s">
        <v>4278</v>
      </c>
      <c r="H628" s="170">
        <v>1</v>
      </c>
      <c r="I628" s="171"/>
      <c r="L628" s="167"/>
      <c r="M628" s="172"/>
      <c r="T628" s="173"/>
      <c r="AT628" s="168" t="s">
        <v>1665</v>
      </c>
      <c r="AU628" s="168" t="s">
        <v>89</v>
      </c>
      <c r="AV628" s="13" t="s">
        <v>89</v>
      </c>
      <c r="AW628" s="13" t="s">
        <v>36</v>
      </c>
      <c r="AX628" s="13" t="s">
        <v>80</v>
      </c>
      <c r="AY628" s="168" t="s">
        <v>248</v>
      </c>
    </row>
    <row r="629" spans="2:65" s="13" customFormat="1">
      <c r="B629" s="167"/>
      <c r="D629" s="143" t="s">
        <v>1665</v>
      </c>
      <c r="E629" s="168" t="s">
        <v>1</v>
      </c>
      <c r="F629" s="169" t="s">
        <v>4279</v>
      </c>
      <c r="H629" s="170">
        <v>1</v>
      </c>
      <c r="I629" s="171"/>
      <c r="L629" s="167"/>
      <c r="M629" s="172"/>
      <c r="T629" s="173"/>
      <c r="AT629" s="168" t="s">
        <v>1665</v>
      </c>
      <c r="AU629" s="168" t="s">
        <v>89</v>
      </c>
      <c r="AV629" s="13" t="s">
        <v>89</v>
      </c>
      <c r="AW629" s="13" t="s">
        <v>36</v>
      </c>
      <c r="AX629" s="13" t="s">
        <v>80</v>
      </c>
      <c r="AY629" s="168" t="s">
        <v>248</v>
      </c>
    </row>
    <row r="630" spans="2:65" s="12" customFormat="1">
      <c r="B630" s="161"/>
      <c r="D630" s="143" t="s">
        <v>1665</v>
      </c>
      <c r="E630" s="162" t="s">
        <v>1</v>
      </c>
      <c r="F630" s="163" t="s">
        <v>3836</v>
      </c>
      <c r="H630" s="162" t="s">
        <v>1</v>
      </c>
      <c r="I630" s="164"/>
      <c r="L630" s="161"/>
      <c r="M630" s="165"/>
      <c r="T630" s="166"/>
      <c r="AT630" s="162" t="s">
        <v>1665</v>
      </c>
      <c r="AU630" s="162" t="s">
        <v>89</v>
      </c>
      <c r="AV630" s="12" t="s">
        <v>87</v>
      </c>
      <c r="AW630" s="12" t="s">
        <v>36</v>
      </c>
      <c r="AX630" s="12" t="s">
        <v>80</v>
      </c>
      <c r="AY630" s="162" t="s">
        <v>248</v>
      </c>
    </row>
    <row r="631" spans="2:65" s="13" customFormat="1">
      <c r="B631" s="167"/>
      <c r="D631" s="143" t="s">
        <v>1665</v>
      </c>
      <c r="E631" s="168" t="s">
        <v>1</v>
      </c>
      <c r="F631" s="169" t="s">
        <v>4280</v>
      </c>
      <c r="H631" s="170">
        <v>1</v>
      </c>
      <c r="I631" s="171"/>
      <c r="L631" s="167"/>
      <c r="M631" s="172"/>
      <c r="T631" s="173"/>
      <c r="AT631" s="168" t="s">
        <v>1665</v>
      </c>
      <c r="AU631" s="168" t="s">
        <v>89</v>
      </c>
      <c r="AV631" s="13" t="s">
        <v>89</v>
      </c>
      <c r="AW631" s="13" t="s">
        <v>36</v>
      </c>
      <c r="AX631" s="13" t="s">
        <v>80</v>
      </c>
      <c r="AY631" s="168" t="s">
        <v>248</v>
      </c>
    </row>
    <row r="632" spans="2:65" s="14" customFormat="1">
      <c r="B632" s="174"/>
      <c r="D632" s="143" t="s">
        <v>1665</v>
      </c>
      <c r="E632" s="175" t="s">
        <v>1</v>
      </c>
      <c r="F632" s="176" t="s">
        <v>1668</v>
      </c>
      <c r="H632" s="177">
        <v>5</v>
      </c>
      <c r="I632" s="178"/>
      <c r="L632" s="174"/>
      <c r="M632" s="179"/>
      <c r="T632" s="180"/>
      <c r="AT632" s="175" t="s">
        <v>1665</v>
      </c>
      <c r="AU632" s="175" t="s">
        <v>89</v>
      </c>
      <c r="AV632" s="14" t="s">
        <v>264</v>
      </c>
      <c r="AW632" s="14" t="s">
        <v>36</v>
      </c>
      <c r="AX632" s="14" t="s">
        <v>87</v>
      </c>
      <c r="AY632" s="175" t="s">
        <v>248</v>
      </c>
    </row>
    <row r="633" spans="2:65" s="1" customFormat="1" ht="21.75" customHeight="1">
      <c r="B633" s="32"/>
      <c r="C633" s="130" t="s">
        <v>784</v>
      </c>
      <c r="D633" s="130" t="s">
        <v>249</v>
      </c>
      <c r="E633" s="131" t="s">
        <v>4281</v>
      </c>
      <c r="F633" s="132" t="s">
        <v>4282</v>
      </c>
      <c r="G633" s="133" t="s">
        <v>1839</v>
      </c>
      <c r="H633" s="134">
        <v>7</v>
      </c>
      <c r="I633" s="135"/>
      <c r="J633" s="136">
        <f>ROUND(I633*H633,2)</f>
        <v>0</v>
      </c>
      <c r="K633" s="132" t="s">
        <v>1663</v>
      </c>
      <c r="L633" s="32"/>
      <c r="M633" s="137" t="s">
        <v>1</v>
      </c>
      <c r="N633" s="138" t="s">
        <v>45</v>
      </c>
      <c r="P633" s="139">
        <f>O633*H633</f>
        <v>0</v>
      </c>
      <c r="Q633" s="139">
        <v>0</v>
      </c>
      <c r="R633" s="139">
        <f>Q633*H633</f>
        <v>0</v>
      </c>
      <c r="S633" s="139">
        <v>0</v>
      </c>
      <c r="T633" s="140">
        <f>S633*H633</f>
        <v>0</v>
      </c>
      <c r="AR633" s="141" t="s">
        <v>359</v>
      </c>
      <c r="AT633" s="141" t="s">
        <v>249</v>
      </c>
      <c r="AU633" s="141" t="s">
        <v>89</v>
      </c>
      <c r="AY633" s="17" t="s">
        <v>248</v>
      </c>
      <c r="BE633" s="142">
        <f>IF(N633="základní",J633,0)</f>
        <v>0</v>
      </c>
      <c r="BF633" s="142">
        <f>IF(N633="snížená",J633,0)</f>
        <v>0</v>
      </c>
      <c r="BG633" s="142">
        <f>IF(N633="zákl. přenesená",J633,0)</f>
        <v>0</v>
      </c>
      <c r="BH633" s="142">
        <f>IF(N633="sníž. přenesená",J633,0)</f>
        <v>0</v>
      </c>
      <c r="BI633" s="142">
        <f>IF(N633="nulová",J633,0)</f>
        <v>0</v>
      </c>
      <c r="BJ633" s="17" t="s">
        <v>87</v>
      </c>
      <c r="BK633" s="142">
        <f>ROUND(I633*H633,2)</f>
        <v>0</v>
      </c>
      <c r="BL633" s="17" t="s">
        <v>359</v>
      </c>
      <c r="BM633" s="141" t="s">
        <v>4283</v>
      </c>
    </row>
    <row r="634" spans="2:65" s="12" customFormat="1">
      <c r="B634" s="161"/>
      <c r="D634" s="143" t="s">
        <v>1665</v>
      </c>
      <c r="E634" s="162" t="s">
        <v>1</v>
      </c>
      <c r="F634" s="163" t="s">
        <v>3869</v>
      </c>
      <c r="H634" s="162" t="s">
        <v>1</v>
      </c>
      <c r="I634" s="164"/>
      <c r="L634" s="161"/>
      <c r="M634" s="165"/>
      <c r="T634" s="166"/>
      <c r="AT634" s="162" t="s">
        <v>1665</v>
      </c>
      <c r="AU634" s="162" t="s">
        <v>89</v>
      </c>
      <c r="AV634" s="12" t="s">
        <v>87</v>
      </c>
      <c r="AW634" s="12" t="s">
        <v>36</v>
      </c>
      <c r="AX634" s="12" t="s">
        <v>80</v>
      </c>
      <c r="AY634" s="162" t="s">
        <v>248</v>
      </c>
    </row>
    <row r="635" spans="2:65" s="13" customFormat="1">
      <c r="B635" s="167"/>
      <c r="D635" s="143" t="s">
        <v>1665</v>
      </c>
      <c r="E635" s="168" t="s">
        <v>1</v>
      </c>
      <c r="F635" s="169" t="s">
        <v>4284</v>
      </c>
      <c r="H635" s="170">
        <v>1</v>
      </c>
      <c r="I635" s="171"/>
      <c r="L635" s="167"/>
      <c r="M635" s="172"/>
      <c r="T635" s="173"/>
      <c r="AT635" s="168" t="s">
        <v>1665</v>
      </c>
      <c r="AU635" s="168" t="s">
        <v>89</v>
      </c>
      <c r="AV635" s="13" t="s">
        <v>89</v>
      </c>
      <c r="AW635" s="13" t="s">
        <v>36</v>
      </c>
      <c r="AX635" s="13" t="s">
        <v>80</v>
      </c>
      <c r="AY635" s="168" t="s">
        <v>248</v>
      </c>
    </row>
    <row r="636" spans="2:65" s="12" customFormat="1">
      <c r="B636" s="161"/>
      <c r="D636" s="143" t="s">
        <v>1665</v>
      </c>
      <c r="E636" s="162" t="s">
        <v>1</v>
      </c>
      <c r="F636" s="163" t="s">
        <v>3836</v>
      </c>
      <c r="H636" s="162" t="s">
        <v>1</v>
      </c>
      <c r="I636" s="164"/>
      <c r="L636" s="161"/>
      <c r="M636" s="165"/>
      <c r="T636" s="166"/>
      <c r="AT636" s="162" t="s">
        <v>1665</v>
      </c>
      <c r="AU636" s="162" t="s">
        <v>89</v>
      </c>
      <c r="AV636" s="12" t="s">
        <v>87</v>
      </c>
      <c r="AW636" s="12" t="s">
        <v>36</v>
      </c>
      <c r="AX636" s="12" t="s">
        <v>80</v>
      </c>
      <c r="AY636" s="162" t="s">
        <v>248</v>
      </c>
    </row>
    <row r="637" spans="2:65" s="13" customFormat="1">
      <c r="B637" s="167"/>
      <c r="D637" s="143" t="s">
        <v>1665</v>
      </c>
      <c r="E637" s="168" t="s">
        <v>1</v>
      </c>
      <c r="F637" s="169" t="s">
        <v>4285</v>
      </c>
      <c r="H637" s="170">
        <v>4</v>
      </c>
      <c r="I637" s="171"/>
      <c r="L637" s="167"/>
      <c r="M637" s="172"/>
      <c r="T637" s="173"/>
      <c r="AT637" s="168" t="s">
        <v>1665</v>
      </c>
      <c r="AU637" s="168" t="s">
        <v>89</v>
      </c>
      <c r="AV637" s="13" t="s">
        <v>89</v>
      </c>
      <c r="AW637" s="13" t="s">
        <v>36</v>
      </c>
      <c r="AX637" s="13" t="s">
        <v>80</v>
      </c>
      <c r="AY637" s="168" t="s">
        <v>248</v>
      </c>
    </row>
    <row r="638" spans="2:65" s="13" customFormat="1">
      <c r="B638" s="167"/>
      <c r="D638" s="143" t="s">
        <v>1665</v>
      </c>
      <c r="E638" s="168" t="s">
        <v>1</v>
      </c>
      <c r="F638" s="169" t="s">
        <v>4286</v>
      </c>
      <c r="H638" s="170">
        <v>2</v>
      </c>
      <c r="I638" s="171"/>
      <c r="L638" s="167"/>
      <c r="M638" s="172"/>
      <c r="T638" s="173"/>
      <c r="AT638" s="168" t="s">
        <v>1665</v>
      </c>
      <c r="AU638" s="168" t="s">
        <v>89</v>
      </c>
      <c r="AV638" s="13" t="s">
        <v>89</v>
      </c>
      <c r="AW638" s="13" t="s">
        <v>36</v>
      </c>
      <c r="AX638" s="13" t="s">
        <v>80</v>
      </c>
      <c r="AY638" s="168" t="s">
        <v>248</v>
      </c>
    </row>
    <row r="639" spans="2:65" s="14" customFormat="1">
      <c r="B639" s="174"/>
      <c r="D639" s="143" t="s">
        <v>1665</v>
      </c>
      <c r="E639" s="175" t="s">
        <v>1</v>
      </c>
      <c r="F639" s="176" t="s">
        <v>1668</v>
      </c>
      <c r="H639" s="177">
        <v>7</v>
      </c>
      <c r="I639" s="178"/>
      <c r="L639" s="174"/>
      <c r="M639" s="179"/>
      <c r="T639" s="180"/>
      <c r="AT639" s="175" t="s">
        <v>1665</v>
      </c>
      <c r="AU639" s="175" t="s">
        <v>89</v>
      </c>
      <c r="AV639" s="14" t="s">
        <v>264</v>
      </c>
      <c r="AW639" s="14" t="s">
        <v>36</v>
      </c>
      <c r="AX639" s="14" t="s">
        <v>87</v>
      </c>
      <c r="AY639" s="175" t="s">
        <v>248</v>
      </c>
    </row>
    <row r="640" spans="2:65" s="1" customFormat="1" ht="24.2" customHeight="1">
      <c r="B640" s="32"/>
      <c r="C640" s="130" t="s">
        <v>789</v>
      </c>
      <c r="D640" s="130" t="s">
        <v>249</v>
      </c>
      <c r="E640" s="131" t="s">
        <v>4287</v>
      </c>
      <c r="F640" s="132" t="s">
        <v>4288</v>
      </c>
      <c r="G640" s="133" t="s">
        <v>1839</v>
      </c>
      <c r="H640" s="134">
        <v>33</v>
      </c>
      <c r="I640" s="135"/>
      <c r="J640" s="136">
        <f>ROUND(I640*H640,2)</f>
        <v>0</v>
      </c>
      <c r="K640" s="132" t="s">
        <v>1663</v>
      </c>
      <c r="L640" s="32"/>
      <c r="M640" s="137" t="s">
        <v>1</v>
      </c>
      <c r="N640" s="138" t="s">
        <v>45</v>
      </c>
      <c r="P640" s="139">
        <f>O640*H640</f>
        <v>0</v>
      </c>
      <c r="Q640" s="139">
        <v>0</v>
      </c>
      <c r="R640" s="139">
        <f>Q640*H640</f>
        <v>0</v>
      </c>
      <c r="S640" s="139">
        <v>4.0000000000000002E-4</v>
      </c>
      <c r="T640" s="140">
        <f>S640*H640</f>
        <v>1.32E-2</v>
      </c>
      <c r="AR640" s="141" t="s">
        <v>359</v>
      </c>
      <c r="AT640" s="141" t="s">
        <v>249</v>
      </c>
      <c r="AU640" s="141" t="s">
        <v>89</v>
      </c>
      <c r="AY640" s="17" t="s">
        <v>248</v>
      </c>
      <c r="BE640" s="142">
        <f>IF(N640="základní",J640,0)</f>
        <v>0</v>
      </c>
      <c r="BF640" s="142">
        <f>IF(N640="snížená",J640,0)</f>
        <v>0</v>
      </c>
      <c r="BG640" s="142">
        <f>IF(N640="zákl. přenesená",J640,0)</f>
        <v>0</v>
      </c>
      <c r="BH640" s="142">
        <f>IF(N640="sníž. přenesená",J640,0)</f>
        <v>0</v>
      </c>
      <c r="BI640" s="142">
        <f>IF(N640="nulová",J640,0)</f>
        <v>0</v>
      </c>
      <c r="BJ640" s="17" t="s">
        <v>87</v>
      </c>
      <c r="BK640" s="142">
        <f>ROUND(I640*H640,2)</f>
        <v>0</v>
      </c>
      <c r="BL640" s="17" t="s">
        <v>359</v>
      </c>
      <c r="BM640" s="141" t="s">
        <v>4289</v>
      </c>
    </row>
    <row r="641" spans="2:65" s="12" customFormat="1">
      <c r="B641" s="161"/>
      <c r="D641" s="143" t="s">
        <v>1665</v>
      </c>
      <c r="E641" s="162" t="s">
        <v>1</v>
      </c>
      <c r="F641" s="163" t="s">
        <v>3836</v>
      </c>
      <c r="H641" s="162" t="s">
        <v>1</v>
      </c>
      <c r="I641" s="164"/>
      <c r="L641" s="161"/>
      <c r="M641" s="165"/>
      <c r="T641" s="166"/>
      <c r="AT641" s="162" t="s">
        <v>1665</v>
      </c>
      <c r="AU641" s="162" t="s">
        <v>89</v>
      </c>
      <c r="AV641" s="12" t="s">
        <v>87</v>
      </c>
      <c r="AW641" s="12" t="s">
        <v>36</v>
      </c>
      <c r="AX641" s="12" t="s">
        <v>80</v>
      </c>
      <c r="AY641" s="162" t="s">
        <v>248</v>
      </c>
    </row>
    <row r="642" spans="2:65" s="13" customFormat="1">
      <c r="B642" s="167"/>
      <c r="D642" s="143" t="s">
        <v>1665</v>
      </c>
      <c r="E642" s="168" t="s">
        <v>1</v>
      </c>
      <c r="F642" s="169" t="s">
        <v>4290</v>
      </c>
      <c r="H642" s="170">
        <v>1</v>
      </c>
      <c r="I642" s="171"/>
      <c r="L642" s="167"/>
      <c r="M642" s="172"/>
      <c r="T642" s="173"/>
      <c r="AT642" s="168" t="s">
        <v>1665</v>
      </c>
      <c r="AU642" s="168" t="s">
        <v>89</v>
      </c>
      <c r="AV642" s="13" t="s">
        <v>89</v>
      </c>
      <c r="AW642" s="13" t="s">
        <v>36</v>
      </c>
      <c r="AX642" s="13" t="s">
        <v>80</v>
      </c>
      <c r="AY642" s="168" t="s">
        <v>248</v>
      </c>
    </row>
    <row r="643" spans="2:65" s="13" customFormat="1">
      <c r="B643" s="167"/>
      <c r="D643" s="143" t="s">
        <v>1665</v>
      </c>
      <c r="E643" s="168" t="s">
        <v>1</v>
      </c>
      <c r="F643" s="169" t="s">
        <v>4291</v>
      </c>
      <c r="H643" s="170">
        <v>16</v>
      </c>
      <c r="I643" s="171"/>
      <c r="L643" s="167"/>
      <c r="M643" s="172"/>
      <c r="T643" s="173"/>
      <c r="AT643" s="168" t="s">
        <v>1665</v>
      </c>
      <c r="AU643" s="168" t="s">
        <v>89</v>
      </c>
      <c r="AV643" s="13" t="s">
        <v>89</v>
      </c>
      <c r="AW643" s="13" t="s">
        <v>36</v>
      </c>
      <c r="AX643" s="13" t="s">
        <v>80</v>
      </c>
      <c r="AY643" s="168" t="s">
        <v>248</v>
      </c>
    </row>
    <row r="644" spans="2:65" s="13" customFormat="1">
      <c r="B644" s="167"/>
      <c r="D644" s="143" t="s">
        <v>1665</v>
      </c>
      <c r="E644" s="168" t="s">
        <v>1</v>
      </c>
      <c r="F644" s="169" t="s">
        <v>4292</v>
      </c>
      <c r="H644" s="170">
        <v>8</v>
      </c>
      <c r="I644" s="171"/>
      <c r="L644" s="167"/>
      <c r="M644" s="172"/>
      <c r="T644" s="173"/>
      <c r="AT644" s="168" t="s">
        <v>1665</v>
      </c>
      <c r="AU644" s="168" t="s">
        <v>89</v>
      </c>
      <c r="AV644" s="13" t="s">
        <v>89</v>
      </c>
      <c r="AW644" s="13" t="s">
        <v>36</v>
      </c>
      <c r="AX644" s="13" t="s">
        <v>80</v>
      </c>
      <c r="AY644" s="168" t="s">
        <v>248</v>
      </c>
    </row>
    <row r="645" spans="2:65" s="13" customFormat="1">
      <c r="B645" s="167"/>
      <c r="D645" s="143" t="s">
        <v>1665</v>
      </c>
      <c r="E645" s="168" t="s">
        <v>1</v>
      </c>
      <c r="F645" s="169" t="s">
        <v>4293</v>
      </c>
      <c r="H645" s="170">
        <v>8</v>
      </c>
      <c r="I645" s="171"/>
      <c r="L645" s="167"/>
      <c r="M645" s="172"/>
      <c r="T645" s="173"/>
      <c r="AT645" s="168" t="s">
        <v>1665</v>
      </c>
      <c r="AU645" s="168" t="s">
        <v>89</v>
      </c>
      <c r="AV645" s="13" t="s">
        <v>89</v>
      </c>
      <c r="AW645" s="13" t="s">
        <v>36</v>
      </c>
      <c r="AX645" s="13" t="s">
        <v>80</v>
      </c>
      <c r="AY645" s="168" t="s">
        <v>248</v>
      </c>
    </row>
    <row r="646" spans="2:65" s="14" customFormat="1">
      <c r="B646" s="174"/>
      <c r="D646" s="143" t="s">
        <v>1665</v>
      </c>
      <c r="E646" s="175" t="s">
        <v>1</v>
      </c>
      <c r="F646" s="176" t="s">
        <v>1668</v>
      </c>
      <c r="H646" s="177">
        <v>33</v>
      </c>
      <c r="I646" s="178"/>
      <c r="L646" s="174"/>
      <c r="M646" s="179"/>
      <c r="T646" s="180"/>
      <c r="AT646" s="175" t="s">
        <v>1665</v>
      </c>
      <c r="AU646" s="175" t="s">
        <v>89</v>
      </c>
      <c r="AV646" s="14" t="s">
        <v>264</v>
      </c>
      <c r="AW646" s="14" t="s">
        <v>36</v>
      </c>
      <c r="AX646" s="14" t="s">
        <v>87</v>
      </c>
      <c r="AY646" s="175" t="s">
        <v>248</v>
      </c>
    </row>
    <row r="647" spans="2:65" s="1" customFormat="1" ht="24.2" customHeight="1">
      <c r="B647" s="32"/>
      <c r="C647" s="130" t="s">
        <v>794</v>
      </c>
      <c r="D647" s="130" t="s">
        <v>249</v>
      </c>
      <c r="E647" s="131" t="s">
        <v>1954</v>
      </c>
      <c r="F647" s="132" t="s">
        <v>1955</v>
      </c>
      <c r="G647" s="133" t="s">
        <v>528</v>
      </c>
      <c r="H647" s="134">
        <v>8.1999999999999993</v>
      </c>
      <c r="I647" s="135"/>
      <c r="J647" s="136">
        <f>ROUND(I647*H647,2)</f>
        <v>0</v>
      </c>
      <c r="K647" s="132" t="s">
        <v>1663</v>
      </c>
      <c r="L647" s="32"/>
      <c r="M647" s="137" t="s">
        <v>1</v>
      </c>
      <c r="N647" s="138" t="s">
        <v>45</v>
      </c>
      <c r="P647" s="139">
        <f>O647*H647</f>
        <v>0</v>
      </c>
      <c r="Q647" s="139">
        <v>0</v>
      </c>
      <c r="R647" s="139">
        <f>Q647*H647</f>
        <v>0</v>
      </c>
      <c r="S647" s="139">
        <v>0.05</v>
      </c>
      <c r="T647" s="140">
        <f>S647*H647</f>
        <v>0.41</v>
      </c>
      <c r="AR647" s="141" t="s">
        <v>359</v>
      </c>
      <c r="AT647" s="141" t="s">
        <v>249</v>
      </c>
      <c r="AU647" s="141" t="s">
        <v>89</v>
      </c>
      <c r="AY647" s="17" t="s">
        <v>248</v>
      </c>
      <c r="BE647" s="142">
        <f>IF(N647="základní",J647,0)</f>
        <v>0</v>
      </c>
      <c r="BF647" s="142">
        <f>IF(N647="snížená",J647,0)</f>
        <v>0</v>
      </c>
      <c r="BG647" s="142">
        <f>IF(N647="zákl. přenesená",J647,0)</f>
        <v>0</v>
      </c>
      <c r="BH647" s="142">
        <f>IF(N647="sníž. přenesená",J647,0)</f>
        <v>0</v>
      </c>
      <c r="BI647" s="142">
        <f>IF(N647="nulová",J647,0)</f>
        <v>0</v>
      </c>
      <c r="BJ647" s="17" t="s">
        <v>87</v>
      </c>
      <c r="BK647" s="142">
        <f>ROUND(I647*H647,2)</f>
        <v>0</v>
      </c>
      <c r="BL647" s="17" t="s">
        <v>359</v>
      </c>
      <c r="BM647" s="141" t="s">
        <v>4294</v>
      </c>
    </row>
    <row r="648" spans="2:65" s="1" customFormat="1" ht="19.5">
      <c r="B648" s="32"/>
      <c r="D648" s="143" t="s">
        <v>255</v>
      </c>
      <c r="F648" s="144" t="s">
        <v>4295</v>
      </c>
      <c r="I648" s="145"/>
      <c r="L648" s="32"/>
      <c r="M648" s="146"/>
      <c r="T648" s="56"/>
      <c r="AT648" s="17" t="s">
        <v>255</v>
      </c>
      <c r="AU648" s="17" t="s">
        <v>89</v>
      </c>
    </row>
    <row r="649" spans="2:65" s="13" customFormat="1">
      <c r="B649" s="167"/>
      <c r="D649" s="143" t="s">
        <v>1665</v>
      </c>
      <c r="E649" s="168" t="s">
        <v>1</v>
      </c>
      <c r="F649" s="169" t="s">
        <v>4296</v>
      </c>
      <c r="H649" s="170">
        <v>8.1999999999999993</v>
      </c>
      <c r="I649" s="171"/>
      <c r="L649" s="167"/>
      <c r="M649" s="172"/>
      <c r="T649" s="173"/>
      <c r="AT649" s="168" t="s">
        <v>1665</v>
      </c>
      <c r="AU649" s="168" t="s">
        <v>89</v>
      </c>
      <c r="AV649" s="13" t="s">
        <v>89</v>
      </c>
      <c r="AW649" s="13" t="s">
        <v>36</v>
      </c>
      <c r="AX649" s="13" t="s">
        <v>87</v>
      </c>
      <c r="AY649" s="168" t="s">
        <v>248</v>
      </c>
    </row>
    <row r="650" spans="2:65" s="1" customFormat="1" ht="24.2" customHeight="1">
      <c r="B650" s="32"/>
      <c r="C650" s="130" t="s">
        <v>799</v>
      </c>
      <c r="D650" s="130" t="s">
        <v>249</v>
      </c>
      <c r="E650" s="131" t="s">
        <v>4297</v>
      </c>
      <c r="F650" s="132" t="s">
        <v>4298</v>
      </c>
      <c r="G650" s="133" t="s">
        <v>528</v>
      </c>
      <c r="H650" s="134">
        <v>4.5</v>
      </c>
      <c r="I650" s="135"/>
      <c r="J650" s="136">
        <f>ROUND(I650*H650,2)</f>
        <v>0</v>
      </c>
      <c r="K650" s="132" t="s">
        <v>1663</v>
      </c>
      <c r="L650" s="32"/>
      <c r="M650" s="137" t="s">
        <v>1</v>
      </c>
      <c r="N650" s="138" t="s">
        <v>45</v>
      </c>
      <c r="P650" s="139">
        <f>O650*H650</f>
        <v>0</v>
      </c>
      <c r="Q650" s="139">
        <v>0</v>
      </c>
      <c r="R650" s="139">
        <f>Q650*H650</f>
        <v>0</v>
      </c>
      <c r="S650" s="139">
        <v>0.03</v>
      </c>
      <c r="T650" s="140">
        <f>S650*H650</f>
        <v>0.13500000000000001</v>
      </c>
      <c r="AR650" s="141" t="s">
        <v>359</v>
      </c>
      <c r="AT650" s="141" t="s">
        <v>249</v>
      </c>
      <c r="AU650" s="141" t="s">
        <v>89</v>
      </c>
      <c r="AY650" s="17" t="s">
        <v>248</v>
      </c>
      <c r="BE650" s="142">
        <f>IF(N650="základní",J650,0)</f>
        <v>0</v>
      </c>
      <c r="BF650" s="142">
        <f>IF(N650="snížená",J650,0)</f>
        <v>0</v>
      </c>
      <c r="BG650" s="142">
        <f>IF(N650="zákl. přenesená",J650,0)</f>
        <v>0</v>
      </c>
      <c r="BH650" s="142">
        <f>IF(N650="sníž. přenesená",J650,0)</f>
        <v>0</v>
      </c>
      <c r="BI650" s="142">
        <f>IF(N650="nulová",J650,0)</f>
        <v>0</v>
      </c>
      <c r="BJ650" s="17" t="s">
        <v>87</v>
      </c>
      <c r="BK650" s="142">
        <f>ROUND(I650*H650,2)</f>
        <v>0</v>
      </c>
      <c r="BL650" s="17" t="s">
        <v>359</v>
      </c>
      <c r="BM650" s="141" t="s">
        <v>4299</v>
      </c>
    </row>
    <row r="651" spans="2:65" s="1" customFormat="1" ht="19.5">
      <c r="B651" s="32"/>
      <c r="D651" s="143" t="s">
        <v>255</v>
      </c>
      <c r="F651" s="144" t="s">
        <v>4295</v>
      </c>
      <c r="I651" s="145"/>
      <c r="L651" s="32"/>
      <c r="M651" s="146"/>
      <c r="T651" s="56"/>
      <c r="AT651" s="17" t="s">
        <v>255</v>
      </c>
      <c r="AU651" s="17" t="s">
        <v>89</v>
      </c>
    </row>
    <row r="652" spans="2:65" s="13" customFormat="1">
      <c r="B652" s="167"/>
      <c r="D652" s="143" t="s">
        <v>1665</v>
      </c>
      <c r="E652" s="168" t="s">
        <v>1</v>
      </c>
      <c r="F652" s="169" t="s">
        <v>4300</v>
      </c>
      <c r="H652" s="170">
        <v>4.5</v>
      </c>
      <c r="I652" s="171"/>
      <c r="L652" s="167"/>
      <c r="M652" s="172"/>
      <c r="T652" s="173"/>
      <c r="AT652" s="168" t="s">
        <v>1665</v>
      </c>
      <c r="AU652" s="168" t="s">
        <v>89</v>
      </c>
      <c r="AV652" s="13" t="s">
        <v>89</v>
      </c>
      <c r="AW652" s="13" t="s">
        <v>36</v>
      </c>
      <c r="AX652" s="13" t="s">
        <v>87</v>
      </c>
      <c r="AY652" s="168" t="s">
        <v>248</v>
      </c>
    </row>
    <row r="653" spans="2:65" s="1" customFormat="1" ht="16.5" customHeight="1">
      <c r="B653" s="32"/>
      <c r="C653" s="130" t="s">
        <v>806</v>
      </c>
      <c r="D653" s="130" t="s">
        <v>249</v>
      </c>
      <c r="E653" s="131" t="s">
        <v>4301</v>
      </c>
      <c r="F653" s="132" t="s">
        <v>4302</v>
      </c>
      <c r="G653" s="133" t="s">
        <v>528</v>
      </c>
      <c r="H653" s="134">
        <v>12</v>
      </c>
      <c r="I653" s="135"/>
      <c r="J653" s="136">
        <f>ROUND(I653*H653,2)</f>
        <v>0</v>
      </c>
      <c r="K653" s="132" t="s">
        <v>1</v>
      </c>
      <c r="L653" s="32"/>
      <c r="M653" s="137" t="s">
        <v>1</v>
      </c>
      <c r="N653" s="138" t="s">
        <v>45</v>
      </c>
      <c r="P653" s="139">
        <f>O653*H653</f>
        <v>0</v>
      </c>
      <c r="Q653" s="139">
        <v>0</v>
      </c>
      <c r="R653" s="139">
        <f>Q653*H653</f>
        <v>0</v>
      </c>
      <c r="S653" s="139">
        <v>3.5000000000000003E-2</v>
      </c>
      <c r="T653" s="140">
        <f>S653*H653</f>
        <v>0.42000000000000004</v>
      </c>
      <c r="AR653" s="141" t="s">
        <v>359</v>
      </c>
      <c r="AT653" s="141" t="s">
        <v>249</v>
      </c>
      <c r="AU653" s="141" t="s">
        <v>89</v>
      </c>
      <c r="AY653" s="17" t="s">
        <v>248</v>
      </c>
      <c r="BE653" s="142">
        <f>IF(N653="základní",J653,0)</f>
        <v>0</v>
      </c>
      <c r="BF653" s="142">
        <f>IF(N653="snížená",J653,0)</f>
        <v>0</v>
      </c>
      <c r="BG653" s="142">
        <f>IF(N653="zákl. přenesená",J653,0)</f>
        <v>0</v>
      </c>
      <c r="BH653" s="142">
        <f>IF(N653="sníž. přenesená",J653,0)</f>
        <v>0</v>
      </c>
      <c r="BI653" s="142">
        <f>IF(N653="nulová",J653,0)</f>
        <v>0</v>
      </c>
      <c r="BJ653" s="17" t="s">
        <v>87</v>
      </c>
      <c r="BK653" s="142">
        <f>ROUND(I653*H653,2)</f>
        <v>0</v>
      </c>
      <c r="BL653" s="17" t="s">
        <v>359</v>
      </c>
      <c r="BM653" s="141" t="s">
        <v>4303</v>
      </c>
    </row>
    <row r="654" spans="2:65" s="1" customFormat="1" ht="19.5">
      <c r="B654" s="32"/>
      <c r="D654" s="143" t="s">
        <v>255</v>
      </c>
      <c r="F654" s="144" t="s">
        <v>4304</v>
      </c>
      <c r="I654" s="145"/>
      <c r="L654" s="32"/>
      <c r="M654" s="146"/>
      <c r="T654" s="56"/>
      <c r="AT654" s="17" t="s">
        <v>255</v>
      </c>
      <c r="AU654" s="17" t="s">
        <v>89</v>
      </c>
    </row>
    <row r="655" spans="2:65" s="12" customFormat="1">
      <c r="B655" s="161"/>
      <c r="D655" s="143" t="s">
        <v>1665</v>
      </c>
      <c r="E655" s="162" t="s">
        <v>1</v>
      </c>
      <c r="F655" s="163" t="s">
        <v>3836</v>
      </c>
      <c r="H655" s="162" t="s">
        <v>1</v>
      </c>
      <c r="I655" s="164"/>
      <c r="L655" s="161"/>
      <c r="M655" s="165"/>
      <c r="T655" s="166"/>
      <c r="AT655" s="162" t="s">
        <v>1665</v>
      </c>
      <c r="AU655" s="162" t="s">
        <v>89</v>
      </c>
      <c r="AV655" s="12" t="s">
        <v>87</v>
      </c>
      <c r="AW655" s="12" t="s">
        <v>36</v>
      </c>
      <c r="AX655" s="12" t="s">
        <v>80</v>
      </c>
      <c r="AY655" s="162" t="s">
        <v>248</v>
      </c>
    </row>
    <row r="656" spans="2:65" s="13" customFormat="1">
      <c r="B656" s="167"/>
      <c r="D656" s="143" t="s">
        <v>1665</v>
      </c>
      <c r="E656" s="168" t="s">
        <v>1</v>
      </c>
      <c r="F656" s="169" t="s">
        <v>4305</v>
      </c>
      <c r="H656" s="170">
        <v>12</v>
      </c>
      <c r="I656" s="171"/>
      <c r="L656" s="167"/>
      <c r="M656" s="172"/>
      <c r="T656" s="173"/>
      <c r="AT656" s="168" t="s">
        <v>1665</v>
      </c>
      <c r="AU656" s="168" t="s">
        <v>89</v>
      </c>
      <c r="AV656" s="13" t="s">
        <v>89</v>
      </c>
      <c r="AW656" s="13" t="s">
        <v>36</v>
      </c>
      <c r="AX656" s="13" t="s">
        <v>87</v>
      </c>
      <c r="AY656" s="168" t="s">
        <v>248</v>
      </c>
    </row>
    <row r="657" spans="2:65" s="1" customFormat="1" ht="24.2" customHeight="1">
      <c r="B657" s="32"/>
      <c r="C657" s="130" t="s">
        <v>811</v>
      </c>
      <c r="D657" s="130" t="s">
        <v>249</v>
      </c>
      <c r="E657" s="131" t="s">
        <v>4306</v>
      </c>
      <c r="F657" s="132" t="s">
        <v>4307</v>
      </c>
      <c r="G657" s="133" t="s">
        <v>2455</v>
      </c>
      <c r="H657" s="134">
        <v>70</v>
      </c>
      <c r="I657" s="135"/>
      <c r="J657" s="136">
        <f>ROUND(I657*H657,2)</f>
        <v>0</v>
      </c>
      <c r="K657" s="132" t="s">
        <v>1663</v>
      </c>
      <c r="L657" s="32"/>
      <c r="M657" s="137" t="s">
        <v>1</v>
      </c>
      <c r="N657" s="138" t="s">
        <v>45</v>
      </c>
      <c r="P657" s="139">
        <f>O657*H657</f>
        <v>0</v>
      </c>
      <c r="Q657" s="139">
        <v>0</v>
      </c>
      <c r="R657" s="139">
        <f>Q657*H657</f>
        <v>0</v>
      </c>
      <c r="S657" s="139">
        <v>1E-3</v>
      </c>
      <c r="T657" s="140">
        <f>S657*H657</f>
        <v>7.0000000000000007E-2</v>
      </c>
      <c r="AR657" s="141" t="s">
        <v>359</v>
      </c>
      <c r="AT657" s="141" t="s">
        <v>249</v>
      </c>
      <c r="AU657" s="141" t="s">
        <v>89</v>
      </c>
      <c r="AY657" s="17" t="s">
        <v>248</v>
      </c>
      <c r="BE657" s="142">
        <f>IF(N657="základní",J657,0)</f>
        <v>0</v>
      </c>
      <c r="BF657" s="142">
        <f>IF(N657="snížená",J657,0)</f>
        <v>0</v>
      </c>
      <c r="BG657" s="142">
        <f>IF(N657="zákl. přenesená",J657,0)</f>
        <v>0</v>
      </c>
      <c r="BH657" s="142">
        <f>IF(N657="sníž. přenesená",J657,0)</f>
        <v>0</v>
      </c>
      <c r="BI657" s="142">
        <f>IF(N657="nulová",J657,0)</f>
        <v>0</v>
      </c>
      <c r="BJ657" s="17" t="s">
        <v>87</v>
      </c>
      <c r="BK657" s="142">
        <f>ROUND(I657*H657,2)</f>
        <v>0</v>
      </c>
      <c r="BL657" s="17" t="s">
        <v>359</v>
      </c>
      <c r="BM657" s="141" t="s">
        <v>4308</v>
      </c>
    </row>
    <row r="658" spans="2:65" s="1" customFormat="1" ht="29.25">
      <c r="B658" s="32"/>
      <c r="D658" s="143" t="s">
        <v>255</v>
      </c>
      <c r="F658" s="144" t="s">
        <v>4309</v>
      </c>
      <c r="I658" s="145"/>
      <c r="L658" s="32"/>
      <c r="M658" s="146"/>
      <c r="T658" s="56"/>
      <c r="AT658" s="17" t="s">
        <v>255</v>
      </c>
      <c r="AU658" s="17" t="s">
        <v>89</v>
      </c>
    </row>
    <row r="659" spans="2:65" s="12" customFormat="1">
      <c r="B659" s="161"/>
      <c r="D659" s="143" t="s">
        <v>1665</v>
      </c>
      <c r="E659" s="162" t="s">
        <v>1</v>
      </c>
      <c r="F659" s="163" t="s">
        <v>4099</v>
      </c>
      <c r="H659" s="162" t="s">
        <v>1</v>
      </c>
      <c r="I659" s="164"/>
      <c r="L659" s="161"/>
      <c r="M659" s="165"/>
      <c r="T659" s="166"/>
      <c r="AT659" s="162" t="s">
        <v>1665</v>
      </c>
      <c r="AU659" s="162" t="s">
        <v>89</v>
      </c>
      <c r="AV659" s="12" t="s">
        <v>87</v>
      </c>
      <c r="AW659" s="12" t="s">
        <v>36</v>
      </c>
      <c r="AX659" s="12" t="s">
        <v>80</v>
      </c>
      <c r="AY659" s="162" t="s">
        <v>248</v>
      </c>
    </row>
    <row r="660" spans="2:65" s="13" customFormat="1">
      <c r="B660" s="167"/>
      <c r="D660" s="143" t="s">
        <v>1665</v>
      </c>
      <c r="E660" s="168" t="s">
        <v>1</v>
      </c>
      <c r="F660" s="169" t="s">
        <v>4310</v>
      </c>
      <c r="H660" s="170">
        <v>70</v>
      </c>
      <c r="I660" s="171"/>
      <c r="L660" s="167"/>
      <c r="M660" s="172"/>
      <c r="T660" s="173"/>
      <c r="AT660" s="168" t="s">
        <v>1665</v>
      </c>
      <c r="AU660" s="168" t="s">
        <v>89</v>
      </c>
      <c r="AV660" s="13" t="s">
        <v>89</v>
      </c>
      <c r="AW660" s="13" t="s">
        <v>36</v>
      </c>
      <c r="AX660" s="13" t="s">
        <v>87</v>
      </c>
      <c r="AY660" s="168" t="s">
        <v>248</v>
      </c>
    </row>
    <row r="661" spans="2:65" s="10" customFormat="1" ht="22.9" customHeight="1">
      <c r="B661" s="120"/>
      <c r="D661" s="121" t="s">
        <v>79</v>
      </c>
      <c r="E661" s="155" t="s">
        <v>2060</v>
      </c>
      <c r="F661" s="155" t="s">
        <v>2061</v>
      </c>
      <c r="I661" s="123"/>
      <c r="J661" s="156">
        <f>BK661</f>
        <v>0</v>
      </c>
      <c r="L661" s="120"/>
      <c r="M661" s="125"/>
      <c r="P661" s="126">
        <f>SUM(P662:P693)</f>
        <v>0</v>
      </c>
      <c r="R661" s="126">
        <f>SUM(R662:R693)</f>
        <v>0</v>
      </c>
      <c r="T661" s="127">
        <f>SUM(T662:T693)</f>
        <v>0</v>
      </c>
      <c r="AR661" s="121" t="s">
        <v>87</v>
      </c>
      <c r="AT661" s="128" t="s">
        <v>79</v>
      </c>
      <c r="AU661" s="128" t="s">
        <v>87</v>
      </c>
      <c r="AY661" s="121" t="s">
        <v>248</v>
      </c>
      <c r="BK661" s="129">
        <f>SUM(BK662:BK693)</f>
        <v>0</v>
      </c>
    </row>
    <row r="662" spans="2:65" s="1" customFormat="1" ht="24.2" customHeight="1">
      <c r="B662" s="32"/>
      <c r="C662" s="130" t="s">
        <v>816</v>
      </c>
      <c r="D662" s="130" t="s">
        <v>249</v>
      </c>
      <c r="E662" s="131" t="s">
        <v>2062</v>
      </c>
      <c r="F662" s="132" t="s">
        <v>2063</v>
      </c>
      <c r="G662" s="133" t="s">
        <v>1263</v>
      </c>
      <c r="H662" s="134">
        <v>131.822</v>
      </c>
      <c r="I662" s="135"/>
      <c r="J662" s="136">
        <f>ROUND(I662*H662,2)</f>
        <v>0</v>
      </c>
      <c r="K662" s="132" t="s">
        <v>1663</v>
      </c>
      <c r="L662" s="32"/>
      <c r="M662" s="137" t="s">
        <v>1</v>
      </c>
      <c r="N662" s="138" t="s">
        <v>45</v>
      </c>
      <c r="P662" s="139">
        <f>O662*H662</f>
        <v>0</v>
      </c>
      <c r="Q662" s="139">
        <v>0</v>
      </c>
      <c r="R662" s="139">
        <f>Q662*H662</f>
        <v>0</v>
      </c>
      <c r="S662" s="139">
        <v>0</v>
      </c>
      <c r="T662" s="140">
        <f>S662*H662</f>
        <v>0</v>
      </c>
      <c r="AR662" s="141" t="s">
        <v>264</v>
      </c>
      <c r="AT662" s="141" t="s">
        <v>249</v>
      </c>
      <c r="AU662" s="141" t="s">
        <v>89</v>
      </c>
      <c r="AY662" s="17" t="s">
        <v>248</v>
      </c>
      <c r="BE662" s="142">
        <f>IF(N662="základní",J662,0)</f>
        <v>0</v>
      </c>
      <c r="BF662" s="142">
        <f>IF(N662="snížená",J662,0)</f>
        <v>0</v>
      </c>
      <c r="BG662" s="142">
        <f>IF(N662="zákl. přenesená",J662,0)</f>
        <v>0</v>
      </c>
      <c r="BH662" s="142">
        <f>IF(N662="sníž. přenesená",J662,0)</f>
        <v>0</v>
      </c>
      <c r="BI662" s="142">
        <f>IF(N662="nulová",J662,0)</f>
        <v>0</v>
      </c>
      <c r="BJ662" s="17" t="s">
        <v>87</v>
      </c>
      <c r="BK662" s="142">
        <f>ROUND(I662*H662,2)</f>
        <v>0</v>
      </c>
      <c r="BL662" s="17" t="s">
        <v>264</v>
      </c>
      <c r="BM662" s="141" t="s">
        <v>4311</v>
      </c>
    </row>
    <row r="663" spans="2:65" s="1" customFormat="1" ht="49.15" customHeight="1">
      <c r="B663" s="32"/>
      <c r="C663" s="130" t="s">
        <v>821</v>
      </c>
      <c r="D663" s="130" t="s">
        <v>249</v>
      </c>
      <c r="E663" s="131" t="s">
        <v>2065</v>
      </c>
      <c r="F663" s="132" t="s">
        <v>2066</v>
      </c>
      <c r="G663" s="133" t="s">
        <v>1263</v>
      </c>
      <c r="H663" s="134">
        <v>10.38</v>
      </c>
      <c r="I663" s="135"/>
      <c r="J663" s="136">
        <f>ROUND(I663*H663,2)</f>
        <v>0</v>
      </c>
      <c r="K663" s="132" t="s">
        <v>1</v>
      </c>
      <c r="L663" s="32"/>
      <c r="M663" s="137" t="s">
        <v>1</v>
      </c>
      <c r="N663" s="138" t="s">
        <v>45</v>
      </c>
      <c r="P663" s="139">
        <f>O663*H663</f>
        <v>0</v>
      </c>
      <c r="Q663" s="139">
        <v>0</v>
      </c>
      <c r="R663" s="139">
        <f>Q663*H663</f>
        <v>0</v>
      </c>
      <c r="S663" s="139">
        <v>0</v>
      </c>
      <c r="T663" s="140">
        <f>S663*H663</f>
        <v>0</v>
      </c>
      <c r="AR663" s="141" t="s">
        <v>264</v>
      </c>
      <c r="AT663" s="141" t="s">
        <v>249</v>
      </c>
      <c r="AU663" s="141" t="s">
        <v>89</v>
      </c>
      <c r="AY663" s="17" t="s">
        <v>248</v>
      </c>
      <c r="BE663" s="142">
        <f>IF(N663="základní",J663,0)</f>
        <v>0</v>
      </c>
      <c r="BF663" s="142">
        <f>IF(N663="snížená",J663,0)</f>
        <v>0</v>
      </c>
      <c r="BG663" s="142">
        <f>IF(N663="zákl. přenesená",J663,0)</f>
        <v>0</v>
      </c>
      <c r="BH663" s="142">
        <f>IF(N663="sníž. přenesená",J663,0)</f>
        <v>0</v>
      </c>
      <c r="BI663" s="142">
        <f>IF(N663="nulová",J663,0)</f>
        <v>0</v>
      </c>
      <c r="BJ663" s="17" t="s">
        <v>87</v>
      </c>
      <c r="BK663" s="142">
        <f>ROUND(I663*H663,2)</f>
        <v>0</v>
      </c>
      <c r="BL663" s="17" t="s">
        <v>264</v>
      </c>
      <c r="BM663" s="141" t="s">
        <v>4312</v>
      </c>
    </row>
    <row r="664" spans="2:65" s="1" customFormat="1" ht="39">
      <c r="B664" s="32"/>
      <c r="D664" s="143" t="s">
        <v>255</v>
      </c>
      <c r="F664" s="144" t="s">
        <v>1693</v>
      </c>
      <c r="I664" s="145"/>
      <c r="L664" s="32"/>
      <c r="M664" s="146"/>
      <c r="T664" s="56"/>
      <c r="AT664" s="17" t="s">
        <v>255</v>
      </c>
      <c r="AU664" s="17" t="s">
        <v>89</v>
      </c>
    </row>
    <row r="665" spans="2:65" s="12" customFormat="1">
      <c r="B665" s="161"/>
      <c r="D665" s="143" t="s">
        <v>1665</v>
      </c>
      <c r="E665" s="162" t="s">
        <v>1</v>
      </c>
      <c r="F665" s="163" t="s">
        <v>4313</v>
      </c>
      <c r="H665" s="162" t="s">
        <v>1</v>
      </c>
      <c r="I665" s="164"/>
      <c r="L665" s="161"/>
      <c r="M665" s="165"/>
      <c r="T665" s="166"/>
      <c r="AT665" s="162" t="s">
        <v>1665</v>
      </c>
      <c r="AU665" s="162" t="s">
        <v>89</v>
      </c>
      <c r="AV665" s="12" t="s">
        <v>87</v>
      </c>
      <c r="AW665" s="12" t="s">
        <v>36</v>
      </c>
      <c r="AX665" s="12" t="s">
        <v>80</v>
      </c>
      <c r="AY665" s="162" t="s">
        <v>248</v>
      </c>
    </row>
    <row r="666" spans="2:65" s="13" customFormat="1" ht="22.5">
      <c r="B666" s="167"/>
      <c r="D666" s="143" t="s">
        <v>1665</v>
      </c>
      <c r="E666" s="168" t="s">
        <v>1</v>
      </c>
      <c r="F666" s="169" t="s">
        <v>4314</v>
      </c>
      <c r="H666" s="170">
        <v>1.137</v>
      </c>
      <c r="I666" s="171"/>
      <c r="L666" s="167"/>
      <c r="M666" s="172"/>
      <c r="T666" s="173"/>
      <c r="AT666" s="168" t="s">
        <v>1665</v>
      </c>
      <c r="AU666" s="168" t="s">
        <v>89</v>
      </c>
      <c r="AV666" s="13" t="s">
        <v>89</v>
      </c>
      <c r="AW666" s="13" t="s">
        <v>36</v>
      </c>
      <c r="AX666" s="13" t="s">
        <v>80</v>
      </c>
      <c r="AY666" s="168" t="s">
        <v>248</v>
      </c>
    </row>
    <row r="667" spans="2:65" s="13" customFormat="1" ht="33.75">
      <c r="B667" s="167"/>
      <c r="D667" s="143" t="s">
        <v>1665</v>
      </c>
      <c r="E667" s="168" t="s">
        <v>1</v>
      </c>
      <c r="F667" s="169" t="s">
        <v>4315</v>
      </c>
      <c r="H667" s="170">
        <v>9.2430000000000003</v>
      </c>
      <c r="I667" s="171"/>
      <c r="L667" s="167"/>
      <c r="M667" s="172"/>
      <c r="T667" s="173"/>
      <c r="AT667" s="168" t="s">
        <v>1665</v>
      </c>
      <c r="AU667" s="168" t="s">
        <v>89</v>
      </c>
      <c r="AV667" s="13" t="s">
        <v>89</v>
      </c>
      <c r="AW667" s="13" t="s">
        <v>36</v>
      </c>
      <c r="AX667" s="13" t="s">
        <v>80</v>
      </c>
      <c r="AY667" s="168" t="s">
        <v>248</v>
      </c>
    </row>
    <row r="668" spans="2:65" s="14" customFormat="1">
      <c r="B668" s="174"/>
      <c r="D668" s="143" t="s">
        <v>1665</v>
      </c>
      <c r="E668" s="175" t="s">
        <v>1</v>
      </c>
      <c r="F668" s="176" t="s">
        <v>1668</v>
      </c>
      <c r="H668" s="177">
        <v>10.38</v>
      </c>
      <c r="I668" s="178"/>
      <c r="L668" s="174"/>
      <c r="M668" s="179"/>
      <c r="T668" s="180"/>
      <c r="AT668" s="175" t="s">
        <v>1665</v>
      </c>
      <c r="AU668" s="175" t="s">
        <v>89</v>
      </c>
      <c r="AV668" s="14" t="s">
        <v>264</v>
      </c>
      <c r="AW668" s="14" t="s">
        <v>36</v>
      </c>
      <c r="AX668" s="14" t="s">
        <v>87</v>
      </c>
      <c r="AY668" s="175" t="s">
        <v>248</v>
      </c>
    </row>
    <row r="669" spans="2:65" s="1" customFormat="1" ht="49.15" customHeight="1">
      <c r="B669" s="32"/>
      <c r="C669" s="130" t="s">
        <v>1604</v>
      </c>
      <c r="D669" s="130" t="s">
        <v>249</v>
      </c>
      <c r="E669" s="131" t="s">
        <v>2079</v>
      </c>
      <c r="F669" s="132" t="s">
        <v>2080</v>
      </c>
      <c r="G669" s="133" t="s">
        <v>1263</v>
      </c>
      <c r="H669" s="134">
        <v>51.188000000000002</v>
      </c>
      <c r="I669" s="135"/>
      <c r="J669" s="136">
        <f>ROUND(I669*H669,2)</f>
        <v>0</v>
      </c>
      <c r="K669" s="132" t="s">
        <v>1</v>
      </c>
      <c r="L669" s="32"/>
      <c r="M669" s="137" t="s">
        <v>1</v>
      </c>
      <c r="N669" s="138" t="s">
        <v>45</v>
      </c>
      <c r="P669" s="139">
        <f>O669*H669</f>
        <v>0</v>
      </c>
      <c r="Q669" s="139">
        <v>0</v>
      </c>
      <c r="R669" s="139">
        <f>Q669*H669</f>
        <v>0</v>
      </c>
      <c r="S669" s="139">
        <v>0</v>
      </c>
      <c r="T669" s="140">
        <f>S669*H669</f>
        <v>0</v>
      </c>
      <c r="AR669" s="141" t="s">
        <v>264</v>
      </c>
      <c r="AT669" s="141" t="s">
        <v>249</v>
      </c>
      <c r="AU669" s="141" t="s">
        <v>89</v>
      </c>
      <c r="AY669" s="17" t="s">
        <v>248</v>
      </c>
      <c r="BE669" s="142">
        <f>IF(N669="základní",J669,0)</f>
        <v>0</v>
      </c>
      <c r="BF669" s="142">
        <f>IF(N669="snížená",J669,0)</f>
        <v>0</v>
      </c>
      <c r="BG669" s="142">
        <f>IF(N669="zákl. přenesená",J669,0)</f>
        <v>0</v>
      </c>
      <c r="BH669" s="142">
        <f>IF(N669="sníž. přenesená",J669,0)</f>
        <v>0</v>
      </c>
      <c r="BI669" s="142">
        <f>IF(N669="nulová",J669,0)</f>
        <v>0</v>
      </c>
      <c r="BJ669" s="17" t="s">
        <v>87</v>
      </c>
      <c r="BK669" s="142">
        <f>ROUND(I669*H669,2)</f>
        <v>0</v>
      </c>
      <c r="BL669" s="17" t="s">
        <v>264</v>
      </c>
      <c r="BM669" s="141" t="s">
        <v>4316</v>
      </c>
    </row>
    <row r="670" spans="2:65" s="1" customFormat="1" ht="39">
      <c r="B670" s="32"/>
      <c r="D670" s="143" t="s">
        <v>255</v>
      </c>
      <c r="F670" s="144" t="s">
        <v>1693</v>
      </c>
      <c r="I670" s="145"/>
      <c r="L670" s="32"/>
      <c r="M670" s="146"/>
      <c r="T670" s="56"/>
      <c r="AT670" s="17" t="s">
        <v>255</v>
      </c>
      <c r="AU670" s="17" t="s">
        <v>89</v>
      </c>
    </row>
    <row r="671" spans="2:65" s="12" customFormat="1">
      <c r="B671" s="161"/>
      <c r="D671" s="143" t="s">
        <v>1665</v>
      </c>
      <c r="E671" s="162" t="s">
        <v>1</v>
      </c>
      <c r="F671" s="163" t="s">
        <v>4317</v>
      </c>
      <c r="H671" s="162" t="s">
        <v>1</v>
      </c>
      <c r="I671" s="164"/>
      <c r="L671" s="161"/>
      <c r="M671" s="165"/>
      <c r="T671" s="166"/>
      <c r="AT671" s="162" t="s">
        <v>1665</v>
      </c>
      <c r="AU671" s="162" t="s">
        <v>89</v>
      </c>
      <c r="AV671" s="12" t="s">
        <v>87</v>
      </c>
      <c r="AW671" s="12" t="s">
        <v>36</v>
      </c>
      <c r="AX671" s="12" t="s">
        <v>80</v>
      </c>
      <c r="AY671" s="162" t="s">
        <v>248</v>
      </c>
    </row>
    <row r="672" spans="2:65" s="13" customFormat="1">
      <c r="B672" s="167"/>
      <c r="D672" s="143" t="s">
        <v>1665</v>
      </c>
      <c r="E672" s="168" t="s">
        <v>1</v>
      </c>
      <c r="F672" s="169" t="s">
        <v>4318</v>
      </c>
      <c r="H672" s="170">
        <v>51.188000000000002</v>
      </c>
      <c r="I672" s="171"/>
      <c r="L672" s="167"/>
      <c r="M672" s="172"/>
      <c r="T672" s="173"/>
      <c r="AT672" s="168" t="s">
        <v>1665</v>
      </c>
      <c r="AU672" s="168" t="s">
        <v>89</v>
      </c>
      <c r="AV672" s="13" t="s">
        <v>89</v>
      </c>
      <c r="AW672" s="13" t="s">
        <v>36</v>
      </c>
      <c r="AX672" s="13" t="s">
        <v>87</v>
      </c>
      <c r="AY672" s="168" t="s">
        <v>248</v>
      </c>
    </row>
    <row r="673" spans="2:65" s="1" customFormat="1" ht="49.15" customHeight="1">
      <c r="B673" s="32"/>
      <c r="C673" s="130" t="s">
        <v>1609</v>
      </c>
      <c r="D673" s="130" t="s">
        <v>249</v>
      </c>
      <c r="E673" s="131" t="s">
        <v>2083</v>
      </c>
      <c r="F673" s="132" t="s">
        <v>2084</v>
      </c>
      <c r="G673" s="133" t="s">
        <v>1263</v>
      </c>
      <c r="H673" s="134">
        <v>16.242000000000001</v>
      </c>
      <c r="I673" s="135"/>
      <c r="J673" s="136">
        <f>ROUND(I673*H673,2)</f>
        <v>0</v>
      </c>
      <c r="K673" s="132" t="s">
        <v>1</v>
      </c>
      <c r="L673" s="32"/>
      <c r="M673" s="137" t="s">
        <v>1</v>
      </c>
      <c r="N673" s="138" t="s">
        <v>45</v>
      </c>
      <c r="P673" s="139">
        <f>O673*H673</f>
        <v>0</v>
      </c>
      <c r="Q673" s="139">
        <v>0</v>
      </c>
      <c r="R673" s="139">
        <f>Q673*H673</f>
        <v>0</v>
      </c>
      <c r="S673" s="139">
        <v>0</v>
      </c>
      <c r="T673" s="140">
        <f>S673*H673</f>
        <v>0</v>
      </c>
      <c r="AR673" s="141" t="s">
        <v>264</v>
      </c>
      <c r="AT673" s="141" t="s">
        <v>249</v>
      </c>
      <c r="AU673" s="141" t="s">
        <v>89</v>
      </c>
      <c r="AY673" s="17" t="s">
        <v>248</v>
      </c>
      <c r="BE673" s="142">
        <f>IF(N673="základní",J673,0)</f>
        <v>0</v>
      </c>
      <c r="BF673" s="142">
        <f>IF(N673="snížená",J673,0)</f>
        <v>0</v>
      </c>
      <c r="BG673" s="142">
        <f>IF(N673="zákl. přenesená",J673,0)</f>
        <v>0</v>
      </c>
      <c r="BH673" s="142">
        <f>IF(N673="sníž. přenesená",J673,0)</f>
        <v>0</v>
      </c>
      <c r="BI673" s="142">
        <f>IF(N673="nulová",J673,0)</f>
        <v>0</v>
      </c>
      <c r="BJ673" s="17" t="s">
        <v>87</v>
      </c>
      <c r="BK673" s="142">
        <f>ROUND(I673*H673,2)</f>
        <v>0</v>
      </c>
      <c r="BL673" s="17" t="s">
        <v>264</v>
      </c>
      <c r="BM673" s="141" t="s">
        <v>4319</v>
      </c>
    </row>
    <row r="674" spans="2:65" s="1" customFormat="1" ht="39">
      <c r="B674" s="32"/>
      <c r="D674" s="143" t="s">
        <v>255</v>
      </c>
      <c r="F674" s="144" t="s">
        <v>1693</v>
      </c>
      <c r="I674" s="145"/>
      <c r="L674" s="32"/>
      <c r="M674" s="146"/>
      <c r="T674" s="56"/>
      <c r="AT674" s="17" t="s">
        <v>255</v>
      </c>
      <c r="AU674" s="17" t="s">
        <v>89</v>
      </c>
    </row>
    <row r="675" spans="2:65" s="12" customFormat="1">
      <c r="B675" s="161"/>
      <c r="D675" s="143" t="s">
        <v>1665</v>
      </c>
      <c r="E675" s="162" t="s">
        <v>1</v>
      </c>
      <c r="F675" s="163" t="s">
        <v>3717</v>
      </c>
      <c r="H675" s="162" t="s">
        <v>1</v>
      </c>
      <c r="I675" s="164"/>
      <c r="L675" s="161"/>
      <c r="M675" s="165"/>
      <c r="T675" s="166"/>
      <c r="AT675" s="162" t="s">
        <v>1665</v>
      </c>
      <c r="AU675" s="162" t="s">
        <v>89</v>
      </c>
      <c r="AV675" s="12" t="s">
        <v>87</v>
      </c>
      <c r="AW675" s="12" t="s">
        <v>36</v>
      </c>
      <c r="AX675" s="12" t="s">
        <v>80</v>
      </c>
      <c r="AY675" s="162" t="s">
        <v>248</v>
      </c>
    </row>
    <row r="676" spans="2:65" s="13" customFormat="1">
      <c r="B676" s="167"/>
      <c r="D676" s="143" t="s">
        <v>1665</v>
      </c>
      <c r="E676" s="168" t="s">
        <v>1</v>
      </c>
      <c r="F676" s="169" t="s">
        <v>4320</v>
      </c>
      <c r="H676" s="170">
        <v>11.757</v>
      </c>
      <c r="I676" s="171"/>
      <c r="L676" s="167"/>
      <c r="M676" s="172"/>
      <c r="T676" s="173"/>
      <c r="AT676" s="168" t="s">
        <v>1665</v>
      </c>
      <c r="AU676" s="168" t="s">
        <v>89</v>
      </c>
      <c r="AV676" s="13" t="s">
        <v>89</v>
      </c>
      <c r="AW676" s="13" t="s">
        <v>36</v>
      </c>
      <c r="AX676" s="13" t="s">
        <v>80</v>
      </c>
      <c r="AY676" s="168" t="s">
        <v>248</v>
      </c>
    </row>
    <row r="677" spans="2:65" s="13" customFormat="1">
      <c r="B677" s="167"/>
      <c r="D677" s="143" t="s">
        <v>1665</v>
      </c>
      <c r="E677" s="168" t="s">
        <v>1</v>
      </c>
      <c r="F677" s="169" t="s">
        <v>4321</v>
      </c>
      <c r="H677" s="170">
        <v>4.4850000000000003</v>
      </c>
      <c r="I677" s="171"/>
      <c r="L677" s="167"/>
      <c r="M677" s="172"/>
      <c r="T677" s="173"/>
      <c r="AT677" s="168" t="s">
        <v>1665</v>
      </c>
      <c r="AU677" s="168" t="s">
        <v>89</v>
      </c>
      <c r="AV677" s="13" t="s">
        <v>89</v>
      </c>
      <c r="AW677" s="13" t="s">
        <v>36</v>
      </c>
      <c r="AX677" s="13" t="s">
        <v>80</v>
      </c>
      <c r="AY677" s="168" t="s">
        <v>248</v>
      </c>
    </row>
    <row r="678" spans="2:65" s="14" customFormat="1">
      <c r="B678" s="174"/>
      <c r="D678" s="143" t="s">
        <v>1665</v>
      </c>
      <c r="E678" s="175" t="s">
        <v>1</v>
      </c>
      <c r="F678" s="176" t="s">
        <v>1668</v>
      </c>
      <c r="H678" s="177">
        <v>16.242000000000001</v>
      </c>
      <c r="I678" s="178"/>
      <c r="L678" s="174"/>
      <c r="M678" s="179"/>
      <c r="T678" s="180"/>
      <c r="AT678" s="175" t="s">
        <v>1665</v>
      </c>
      <c r="AU678" s="175" t="s">
        <v>89</v>
      </c>
      <c r="AV678" s="14" t="s">
        <v>264</v>
      </c>
      <c r="AW678" s="14" t="s">
        <v>36</v>
      </c>
      <c r="AX678" s="14" t="s">
        <v>87</v>
      </c>
      <c r="AY678" s="175" t="s">
        <v>248</v>
      </c>
    </row>
    <row r="679" spans="2:65" s="1" customFormat="1" ht="49.15" customHeight="1">
      <c r="B679" s="32"/>
      <c r="C679" s="130" t="s">
        <v>1612</v>
      </c>
      <c r="D679" s="130" t="s">
        <v>249</v>
      </c>
      <c r="E679" s="131" t="s">
        <v>2087</v>
      </c>
      <c r="F679" s="132" t="s">
        <v>2088</v>
      </c>
      <c r="G679" s="133" t="s">
        <v>1263</v>
      </c>
      <c r="H679" s="134">
        <v>10.048999999999999</v>
      </c>
      <c r="I679" s="135"/>
      <c r="J679" s="136">
        <f>ROUND(I679*H679,2)</f>
        <v>0</v>
      </c>
      <c r="K679" s="132" t="s">
        <v>1</v>
      </c>
      <c r="L679" s="32"/>
      <c r="M679" s="137" t="s">
        <v>1</v>
      </c>
      <c r="N679" s="138" t="s">
        <v>45</v>
      </c>
      <c r="P679" s="139">
        <f>O679*H679</f>
        <v>0</v>
      </c>
      <c r="Q679" s="139">
        <v>0</v>
      </c>
      <c r="R679" s="139">
        <f>Q679*H679</f>
        <v>0</v>
      </c>
      <c r="S679" s="139">
        <v>0</v>
      </c>
      <c r="T679" s="140">
        <f>S679*H679</f>
        <v>0</v>
      </c>
      <c r="AR679" s="141" t="s">
        <v>264</v>
      </c>
      <c r="AT679" s="141" t="s">
        <v>249</v>
      </c>
      <c r="AU679" s="141" t="s">
        <v>89</v>
      </c>
      <c r="AY679" s="17" t="s">
        <v>248</v>
      </c>
      <c r="BE679" s="142">
        <f>IF(N679="základní",J679,0)</f>
        <v>0</v>
      </c>
      <c r="BF679" s="142">
        <f>IF(N679="snížená",J679,0)</f>
        <v>0</v>
      </c>
      <c r="BG679" s="142">
        <f>IF(N679="zákl. přenesená",J679,0)</f>
        <v>0</v>
      </c>
      <c r="BH679" s="142">
        <f>IF(N679="sníž. přenesená",J679,0)</f>
        <v>0</v>
      </c>
      <c r="BI679" s="142">
        <f>IF(N679="nulová",J679,0)</f>
        <v>0</v>
      </c>
      <c r="BJ679" s="17" t="s">
        <v>87</v>
      </c>
      <c r="BK679" s="142">
        <f>ROUND(I679*H679,2)</f>
        <v>0</v>
      </c>
      <c r="BL679" s="17" t="s">
        <v>264</v>
      </c>
      <c r="BM679" s="141" t="s">
        <v>4322</v>
      </c>
    </row>
    <row r="680" spans="2:65" s="1" customFormat="1" ht="39">
      <c r="B680" s="32"/>
      <c r="D680" s="143" t="s">
        <v>255</v>
      </c>
      <c r="F680" s="144" t="s">
        <v>1693</v>
      </c>
      <c r="I680" s="145"/>
      <c r="L680" s="32"/>
      <c r="M680" s="146"/>
      <c r="T680" s="56"/>
      <c r="AT680" s="17" t="s">
        <v>255</v>
      </c>
      <c r="AU680" s="17" t="s">
        <v>89</v>
      </c>
    </row>
    <row r="681" spans="2:65" s="12" customFormat="1">
      <c r="B681" s="161"/>
      <c r="D681" s="143" t="s">
        <v>1665</v>
      </c>
      <c r="E681" s="162" t="s">
        <v>1</v>
      </c>
      <c r="F681" s="163" t="s">
        <v>4323</v>
      </c>
      <c r="H681" s="162" t="s">
        <v>1</v>
      </c>
      <c r="I681" s="164"/>
      <c r="L681" s="161"/>
      <c r="M681" s="165"/>
      <c r="T681" s="166"/>
      <c r="AT681" s="162" t="s">
        <v>1665</v>
      </c>
      <c r="AU681" s="162" t="s">
        <v>89</v>
      </c>
      <c r="AV681" s="12" t="s">
        <v>87</v>
      </c>
      <c r="AW681" s="12" t="s">
        <v>36</v>
      </c>
      <c r="AX681" s="12" t="s">
        <v>80</v>
      </c>
      <c r="AY681" s="162" t="s">
        <v>248</v>
      </c>
    </row>
    <row r="682" spans="2:65" s="13" customFormat="1">
      <c r="B682" s="167"/>
      <c r="D682" s="143" t="s">
        <v>1665</v>
      </c>
      <c r="E682" s="168" t="s">
        <v>1</v>
      </c>
      <c r="F682" s="169" t="s">
        <v>4324</v>
      </c>
      <c r="H682" s="170">
        <v>10.048999999999999</v>
      </c>
      <c r="I682" s="171"/>
      <c r="L682" s="167"/>
      <c r="M682" s="172"/>
      <c r="T682" s="173"/>
      <c r="AT682" s="168" t="s">
        <v>1665</v>
      </c>
      <c r="AU682" s="168" t="s">
        <v>89</v>
      </c>
      <c r="AV682" s="13" t="s">
        <v>89</v>
      </c>
      <c r="AW682" s="13" t="s">
        <v>36</v>
      </c>
      <c r="AX682" s="13" t="s">
        <v>87</v>
      </c>
      <c r="AY682" s="168" t="s">
        <v>248</v>
      </c>
    </row>
    <row r="683" spans="2:65" s="1" customFormat="1" ht="49.15" customHeight="1">
      <c r="B683" s="32"/>
      <c r="C683" s="130" t="s">
        <v>1616</v>
      </c>
      <c r="D683" s="130" t="s">
        <v>249</v>
      </c>
      <c r="E683" s="131" t="s">
        <v>3245</v>
      </c>
      <c r="F683" s="132" t="s">
        <v>3246</v>
      </c>
      <c r="G683" s="133" t="s">
        <v>1263</v>
      </c>
      <c r="H683" s="134">
        <v>23.690999999999999</v>
      </c>
      <c r="I683" s="135"/>
      <c r="J683" s="136">
        <f>ROUND(I683*H683,2)</f>
        <v>0</v>
      </c>
      <c r="K683" s="132" t="s">
        <v>1</v>
      </c>
      <c r="L683" s="32"/>
      <c r="M683" s="137" t="s">
        <v>1</v>
      </c>
      <c r="N683" s="138" t="s">
        <v>45</v>
      </c>
      <c r="P683" s="139">
        <f>O683*H683</f>
        <v>0</v>
      </c>
      <c r="Q683" s="139">
        <v>0</v>
      </c>
      <c r="R683" s="139">
        <f>Q683*H683</f>
        <v>0</v>
      </c>
      <c r="S683" s="139">
        <v>0</v>
      </c>
      <c r="T683" s="140">
        <f>S683*H683</f>
        <v>0</v>
      </c>
      <c r="AR683" s="141" t="s">
        <v>264</v>
      </c>
      <c r="AT683" s="141" t="s">
        <v>249</v>
      </c>
      <c r="AU683" s="141" t="s">
        <v>89</v>
      </c>
      <c r="AY683" s="17" t="s">
        <v>248</v>
      </c>
      <c r="BE683" s="142">
        <f>IF(N683="základní",J683,0)</f>
        <v>0</v>
      </c>
      <c r="BF683" s="142">
        <f>IF(N683="snížená",J683,0)</f>
        <v>0</v>
      </c>
      <c r="BG683" s="142">
        <f>IF(N683="zákl. přenesená",J683,0)</f>
        <v>0</v>
      </c>
      <c r="BH683" s="142">
        <f>IF(N683="sníž. přenesená",J683,0)</f>
        <v>0</v>
      </c>
      <c r="BI683" s="142">
        <f>IF(N683="nulová",J683,0)</f>
        <v>0</v>
      </c>
      <c r="BJ683" s="17" t="s">
        <v>87</v>
      </c>
      <c r="BK683" s="142">
        <f>ROUND(I683*H683,2)</f>
        <v>0</v>
      </c>
      <c r="BL683" s="17" t="s">
        <v>264</v>
      </c>
      <c r="BM683" s="141" t="s">
        <v>4325</v>
      </c>
    </row>
    <row r="684" spans="2:65" s="1" customFormat="1" ht="39">
      <c r="B684" s="32"/>
      <c r="D684" s="143" t="s">
        <v>255</v>
      </c>
      <c r="F684" s="144" t="s">
        <v>1693</v>
      </c>
      <c r="I684" s="145"/>
      <c r="L684" s="32"/>
      <c r="M684" s="146"/>
      <c r="T684" s="56"/>
      <c r="AT684" s="17" t="s">
        <v>255</v>
      </c>
      <c r="AU684" s="17" t="s">
        <v>89</v>
      </c>
    </row>
    <row r="685" spans="2:65" s="12" customFormat="1">
      <c r="B685" s="161"/>
      <c r="D685" s="143" t="s">
        <v>1665</v>
      </c>
      <c r="E685" s="162" t="s">
        <v>1</v>
      </c>
      <c r="F685" s="163" t="s">
        <v>4326</v>
      </c>
      <c r="H685" s="162" t="s">
        <v>1</v>
      </c>
      <c r="I685" s="164"/>
      <c r="L685" s="161"/>
      <c r="M685" s="165"/>
      <c r="T685" s="166"/>
      <c r="AT685" s="162" t="s">
        <v>1665</v>
      </c>
      <c r="AU685" s="162" t="s">
        <v>89</v>
      </c>
      <c r="AV685" s="12" t="s">
        <v>87</v>
      </c>
      <c r="AW685" s="12" t="s">
        <v>36</v>
      </c>
      <c r="AX685" s="12" t="s">
        <v>80</v>
      </c>
      <c r="AY685" s="162" t="s">
        <v>248</v>
      </c>
    </row>
    <row r="686" spans="2:65" s="13" customFormat="1">
      <c r="B686" s="167"/>
      <c r="D686" s="143" t="s">
        <v>1665</v>
      </c>
      <c r="E686" s="168" t="s">
        <v>1</v>
      </c>
      <c r="F686" s="169" t="s">
        <v>4327</v>
      </c>
      <c r="H686" s="170">
        <v>23.690999999999999</v>
      </c>
      <c r="I686" s="171"/>
      <c r="L686" s="167"/>
      <c r="M686" s="172"/>
      <c r="T686" s="173"/>
      <c r="AT686" s="168" t="s">
        <v>1665</v>
      </c>
      <c r="AU686" s="168" t="s">
        <v>89</v>
      </c>
      <c r="AV686" s="13" t="s">
        <v>89</v>
      </c>
      <c r="AW686" s="13" t="s">
        <v>36</v>
      </c>
      <c r="AX686" s="13" t="s">
        <v>87</v>
      </c>
      <c r="AY686" s="168" t="s">
        <v>248</v>
      </c>
    </row>
    <row r="687" spans="2:65" s="1" customFormat="1" ht="49.15" customHeight="1">
      <c r="B687" s="32"/>
      <c r="C687" s="130" t="s">
        <v>1621</v>
      </c>
      <c r="D687" s="130" t="s">
        <v>249</v>
      </c>
      <c r="E687" s="131" t="s">
        <v>3249</v>
      </c>
      <c r="F687" s="132" t="s">
        <v>3250</v>
      </c>
      <c r="G687" s="133" t="s">
        <v>1263</v>
      </c>
      <c r="H687" s="134">
        <v>2.8519999999999999</v>
      </c>
      <c r="I687" s="135"/>
      <c r="J687" s="136">
        <f>ROUND(I687*H687,2)</f>
        <v>0</v>
      </c>
      <c r="K687" s="132" t="s">
        <v>1</v>
      </c>
      <c r="L687" s="32"/>
      <c r="M687" s="137" t="s">
        <v>1</v>
      </c>
      <c r="N687" s="138" t="s">
        <v>45</v>
      </c>
      <c r="P687" s="139">
        <f>O687*H687</f>
        <v>0</v>
      </c>
      <c r="Q687" s="139">
        <v>0</v>
      </c>
      <c r="R687" s="139">
        <f>Q687*H687</f>
        <v>0</v>
      </c>
      <c r="S687" s="139">
        <v>0</v>
      </c>
      <c r="T687" s="140">
        <f>S687*H687</f>
        <v>0</v>
      </c>
      <c r="AR687" s="141" t="s">
        <v>264</v>
      </c>
      <c r="AT687" s="141" t="s">
        <v>249</v>
      </c>
      <c r="AU687" s="141" t="s">
        <v>89</v>
      </c>
      <c r="AY687" s="17" t="s">
        <v>248</v>
      </c>
      <c r="BE687" s="142">
        <f>IF(N687="základní",J687,0)</f>
        <v>0</v>
      </c>
      <c r="BF687" s="142">
        <f>IF(N687="snížená",J687,0)</f>
        <v>0</v>
      </c>
      <c r="BG687" s="142">
        <f>IF(N687="zákl. přenesená",J687,0)</f>
        <v>0</v>
      </c>
      <c r="BH687" s="142">
        <f>IF(N687="sníž. přenesená",J687,0)</f>
        <v>0</v>
      </c>
      <c r="BI687" s="142">
        <f>IF(N687="nulová",J687,0)</f>
        <v>0</v>
      </c>
      <c r="BJ687" s="17" t="s">
        <v>87</v>
      </c>
      <c r="BK687" s="142">
        <f>ROUND(I687*H687,2)</f>
        <v>0</v>
      </c>
      <c r="BL687" s="17" t="s">
        <v>264</v>
      </c>
      <c r="BM687" s="141" t="s">
        <v>4328</v>
      </c>
    </row>
    <row r="688" spans="2:65" s="1" customFormat="1" ht="39">
      <c r="B688" s="32"/>
      <c r="D688" s="143" t="s">
        <v>255</v>
      </c>
      <c r="F688" s="144" t="s">
        <v>1693</v>
      </c>
      <c r="I688" s="145"/>
      <c r="L688" s="32"/>
      <c r="M688" s="146"/>
      <c r="T688" s="56"/>
      <c r="AT688" s="17" t="s">
        <v>255</v>
      </c>
      <c r="AU688" s="17" t="s">
        <v>89</v>
      </c>
    </row>
    <row r="689" spans="2:65" s="12" customFormat="1">
      <c r="B689" s="161"/>
      <c r="D689" s="143" t="s">
        <v>1665</v>
      </c>
      <c r="E689" s="162" t="s">
        <v>1</v>
      </c>
      <c r="F689" s="163" t="s">
        <v>4329</v>
      </c>
      <c r="H689" s="162" t="s">
        <v>1</v>
      </c>
      <c r="I689" s="164"/>
      <c r="L689" s="161"/>
      <c r="M689" s="165"/>
      <c r="T689" s="166"/>
      <c r="AT689" s="162" t="s">
        <v>1665</v>
      </c>
      <c r="AU689" s="162" t="s">
        <v>89</v>
      </c>
      <c r="AV689" s="12" t="s">
        <v>87</v>
      </c>
      <c r="AW689" s="12" t="s">
        <v>36</v>
      </c>
      <c r="AX689" s="12" t="s">
        <v>80</v>
      </c>
      <c r="AY689" s="162" t="s">
        <v>248</v>
      </c>
    </row>
    <row r="690" spans="2:65" s="13" customFormat="1">
      <c r="B690" s="167"/>
      <c r="D690" s="143" t="s">
        <v>1665</v>
      </c>
      <c r="E690" s="168" t="s">
        <v>1</v>
      </c>
      <c r="F690" s="169" t="s">
        <v>4330</v>
      </c>
      <c r="H690" s="170">
        <v>2.8519999999999999</v>
      </c>
      <c r="I690" s="171"/>
      <c r="L690" s="167"/>
      <c r="M690" s="172"/>
      <c r="T690" s="173"/>
      <c r="AT690" s="168" t="s">
        <v>1665</v>
      </c>
      <c r="AU690" s="168" t="s">
        <v>89</v>
      </c>
      <c r="AV690" s="13" t="s">
        <v>89</v>
      </c>
      <c r="AW690" s="13" t="s">
        <v>36</v>
      </c>
      <c r="AX690" s="13" t="s">
        <v>87</v>
      </c>
      <c r="AY690" s="168" t="s">
        <v>248</v>
      </c>
    </row>
    <row r="691" spans="2:65" s="1" customFormat="1" ht="55.5" customHeight="1">
      <c r="B691" s="32"/>
      <c r="C691" s="130" t="s">
        <v>1624</v>
      </c>
      <c r="D691" s="130" t="s">
        <v>249</v>
      </c>
      <c r="E691" s="131" t="s">
        <v>3253</v>
      </c>
      <c r="F691" s="132" t="s">
        <v>3254</v>
      </c>
      <c r="G691" s="133" t="s">
        <v>1263</v>
      </c>
      <c r="H691" s="134">
        <v>17.420000000000002</v>
      </c>
      <c r="I691" s="135"/>
      <c r="J691" s="136">
        <f>ROUND(I691*H691,2)</f>
        <v>0</v>
      </c>
      <c r="K691" s="132" t="s">
        <v>1</v>
      </c>
      <c r="L691" s="32"/>
      <c r="M691" s="137" t="s">
        <v>1</v>
      </c>
      <c r="N691" s="138" t="s">
        <v>45</v>
      </c>
      <c r="P691" s="139">
        <f>O691*H691</f>
        <v>0</v>
      </c>
      <c r="Q691" s="139">
        <v>0</v>
      </c>
      <c r="R691" s="139">
        <f>Q691*H691</f>
        <v>0</v>
      </c>
      <c r="S691" s="139">
        <v>0</v>
      </c>
      <c r="T691" s="140">
        <f>S691*H691</f>
        <v>0</v>
      </c>
      <c r="AR691" s="141" t="s">
        <v>264</v>
      </c>
      <c r="AT691" s="141" t="s">
        <v>249</v>
      </c>
      <c r="AU691" s="141" t="s">
        <v>89</v>
      </c>
      <c r="AY691" s="17" t="s">
        <v>248</v>
      </c>
      <c r="BE691" s="142">
        <f>IF(N691="základní",J691,0)</f>
        <v>0</v>
      </c>
      <c r="BF691" s="142">
        <f>IF(N691="snížená",J691,0)</f>
        <v>0</v>
      </c>
      <c r="BG691" s="142">
        <f>IF(N691="zákl. přenesená",J691,0)</f>
        <v>0</v>
      </c>
      <c r="BH691" s="142">
        <f>IF(N691="sníž. přenesená",J691,0)</f>
        <v>0</v>
      </c>
      <c r="BI691" s="142">
        <f>IF(N691="nulová",J691,0)</f>
        <v>0</v>
      </c>
      <c r="BJ691" s="17" t="s">
        <v>87</v>
      </c>
      <c r="BK691" s="142">
        <f>ROUND(I691*H691,2)</f>
        <v>0</v>
      </c>
      <c r="BL691" s="17" t="s">
        <v>264</v>
      </c>
      <c r="BM691" s="141" t="s">
        <v>4331</v>
      </c>
    </row>
    <row r="692" spans="2:65" s="1" customFormat="1" ht="39">
      <c r="B692" s="32"/>
      <c r="D692" s="143" t="s">
        <v>255</v>
      </c>
      <c r="F692" s="144" t="s">
        <v>1693</v>
      </c>
      <c r="I692" s="145"/>
      <c r="L692" s="32"/>
      <c r="M692" s="146"/>
      <c r="T692" s="56"/>
      <c r="AT692" s="17" t="s">
        <v>255</v>
      </c>
      <c r="AU692" s="17" t="s">
        <v>89</v>
      </c>
    </row>
    <row r="693" spans="2:65" s="13" customFormat="1">
      <c r="B693" s="167"/>
      <c r="D693" s="143" t="s">
        <v>1665</v>
      </c>
      <c r="E693" s="168" t="s">
        <v>1</v>
      </c>
      <c r="F693" s="169" t="s">
        <v>4332</v>
      </c>
      <c r="H693" s="170">
        <v>17.420000000000002</v>
      </c>
      <c r="I693" s="171"/>
      <c r="L693" s="167"/>
      <c r="M693" s="172"/>
      <c r="T693" s="173"/>
      <c r="AT693" s="168" t="s">
        <v>1665</v>
      </c>
      <c r="AU693" s="168" t="s">
        <v>89</v>
      </c>
      <c r="AV693" s="13" t="s">
        <v>89</v>
      </c>
      <c r="AW693" s="13" t="s">
        <v>36</v>
      </c>
      <c r="AX693" s="13" t="s">
        <v>87</v>
      </c>
      <c r="AY693" s="168" t="s">
        <v>248</v>
      </c>
    </row>
    <row r="694" spans="2:65" s="10" customFormat="1" ht="22.9" customHeight="1">
      <c r="B694" s="120"/>
      <c r="D694" s="121" t="s">
        <v>79</v>
      </c>
      <c r="E694" s="155" t="s">
        <v>3723</v>
      </c>
      <c r="F694" s="155" t="s">
        <v>2830</v>
      </c>
      <c r="I694" s="123"/>
      <c r="J694" s="156">
        <f>BK694</f>
        <v>0</v>
      </c>
      <c r="L694" s="120"/>
      <c r="M694" s="125"/>
      <c r="P694" s="126">
        <f>P695</f>
        <v>0</v>
      </c>
      <c r="R694" s="126">
        <f>R695</f>
        <v>0</v>
      </c>
      <c r="T694" s="127">
        <f>T695</f>
        <v>0</v>
      </c>
      <c r="AR694" s="121" t="s">
        <v>87</v>
      </c>
      <c r="AT694" s="128" t="s">
        <v>79</v>
      </c>
      <c r="AU694" s="128" t="s">
        <v>87</v>
      </c>
      <c r="AY694" s="121" t="s">
        <v>248</v>
      </c>
      <c r="BK694" s="129">
        <f>BK695</f>
        <v>0</v>
      </c>
    </row>
    <row r="695" spans="2:65" s="1" customFormat="1" ht="24.2" customHeight="1">
      <c r="B695" s="32"/>
      <c r="C695" s="130" t="s">
        <v>1627</v>
      </c>
      <c r="D695" s="130" t="s">
        <v>249</v>
      </c>
      <c r="E695" s="131" t="s">
        <v>2057</v>
      </c>
      <c r="F695" s="132" t="s">
        <v>2058</v>
      </c>
      <c r="G695" s="133" t="s">
        <v>1263</v>
      </c>
      <c r="H695" s="134">
        <v>84.498000000000005</v>
      </c>
      <c r="I695" s="135"/>
      <c r="J695" s="136">
        <f>ROUND(I695*H695,2)</f>
        <v>0</v>
      </c>
      <c r="K695" s="132" t="s">
        <v>1663</v>
      </c>
      <c r="L695" s="32"/>
      <c r="M695" s="137" t="s">
        <v>1</v>
      </c>
      <c r="N695" s="138" t="s">
        <v>45</v>
      </c>
      <c r="P695" s="139">
        <f>O695*H695</f>
        <v>0</v>
      </c>
      <c r="Q695" s="139">
        <v>0</v>
      </c>
      <c r="R695" s="139">
        <f>Q695*H695</f>
        <v>0</v>
      </c>
      <c r="S695" s="139">
        <v>0</v>
      </c>
      <c r="T695" s="140">
        <f>S695*H695</f>
        <v>0</v>
      </c>
      <c r="AR695" s="141" t="s">
        <v>264</v>
      </c>
      <c r="AT695" s="141" t="s">
        <v>249</v>
      </c>
      <c r="AU695" s="141" t="s">
        <v>89</v>
      </c>
      <c r="AY695" s="17" t="s">
        <v>248</v>
      </c>
      <c r="BE695" s="142">
        <f>IF(N695="základní",J695,0)</f>
        <v>0</v>
      </c>
      <c r="BF695" s="142">
        <f>IF(N695="snížená",J695,0)</f>
        <v>0</v>
      </c>
      <c r="BG695" s="142">
        <f>IF(N695="zákl. přenesená",J695,0)</f>
        <v>0</v>
      </c>
      <c r="BH695" s="142">
        <f>IF(N695="sníž. přenesená",J695,0)</f>
        <v>0</v>
      </c>
      <c r="BI695" s="142">
        <f>IF(N695="nulová",J695,0)</f>
        <v>0</v>
      </c>
      <c r="BJ695" s="17" t="s">
        <v>87</v>
      </c>
      <c r="BK695" s="142">
        <f>ROUND(I695*H695,2)</f>
        <v>0</v>
      </c>
      <c r="BL695" s="17" t="s">
        <v>264</v>
      </c>
      <c r="BM695" s="141" t="s">
        <v>4333</v>
      </c>
    </row>
    <row r="696" spans="2:65" s="10" customFormat="1" ht="25.9" customHeight="1">
      <c r="B696" s="120"/>
      <c r="D696" s="121" t="s">
        <v>79</v>
      </c>
      <c r="E696" s="122" t="s">
        <v>2091</v>
      </c>
      <c r="F696" s="122" t="s">
        <v>2092</v>
      </c>
      <c r="I696" s="123"/>
      <c r="J696" s="124">
        <f>BK696</f>
        <v>0</v>
      </c>
      <c r="L696" s="120"/>
      <c r="M696" s="125"/>
      <c r="P696" s="126">
        <f>P697+P706+P721+P737+P753+P759+P768+P882+P930+P969</f>
        <v>0</v>
      </c>
      <c r="R696" s="126">
        <f>R697+R706+R721+R737+R753+R759+R768+R882+R930+R969</f>
        <v>47.33521923</v>
      </c>
      <c r="T696" s="127">
        <f>T697+T706+T721+T737+T753+T759+T768+T882+T930+T969</f>
        <v>8.9999999999999993E-3</v>
      </c>
      <c r="AR696" s="121" t="s">
        <v>89</v>
      </c>
      <c r="AT696" s="128" t="s">
        <v>79</v>
      </c>
      <c r="AU696" s="128" t="s">
        <v>80</v>
      </c>
      <c r="AY696" s="121" t="s">
        <v>248</v>
      </c>
      <c r="BK696" s="129">
        <f>BK697+BK706+BK721+BK737+BK753+BK759+BK768+BK882+BK930+BK969</f>
        <v>0</v>
      </c>
    </row>
    <row r="697" spans="2:65" s="10" customFormat="1" ht="22.9" customHeight="1">
      <c r="B697" s="120"/>
      <c r="D697" s="121" t="s">
        <v>79</v>
      </c>
      <c r="E697" s="155" t="s">
        <v>2093</v>
      </c>
      <c r="F697" s="155" t="s">
        <v>2094</v>
      </c>
      <c r="I697" s="123"/>
      <c r="J697" s="156">
        <f>BK697</f>
        <v>0</v>
      </c>
      <c r="L697" s="120"/>
      <c r="M697" s="125"/>
      <c r="P697" s="126">
        <f>SUM(P698:P705)</f>
        <v>0</v>
      </c>
      <c r="R697" s="126">
        <f>SUM(R698:R705)</f>
        <v>7.5188000000000008E-3</v>
      </c>
      <c r="T697" s="127">
        <f>SUM(T698:T705)</f>
        <v>0</v>
      </c>
      <c r="AR697" s="121" t="s">
        <v>89</v>
      </c>
      <c r="AT697" s="128" t="s">
        <v>79</v>
      </c>
      <c r="AU697" s="128" t="s">
        <v>87</v>
      </c>
      <c r="AY697" s="121" t="s">
        <v>248</v>
      </c>
      <c r="BK697" s="129">
        <f>SUM(BK698:BK705)</f>
        <v>0</v>
      </c>
    </row>
    <row r="698" spans="2:65" s="1" customFormat="1" ht="24.2" customHeight="1">
      <c r="B698" s="32"/>
      <c r="C698" s="130" t="s">
        <v>1630</v>
      </c>
      <c r="D698" s="130" t="s">
        <v>249</v>
      </c>
      <c r="E698" s="131" t="s">
        <v>2102</v>
      </c>
      <c r="F698" s="132" t="s">
        <v>2103</v>
      </c>
      <c r="G698" s="133" t="s">
        <v>1662</v>
      </c>
      <c r="H698" s="134">
        <v>8.68</v>
      </c>
      <c r="I698" s="135"/>
      <c r="J698" s="136">
        <f>ROUND(I698*H698,2)</f>
        <v>0</v>
      </c>
      <c r="K698" s="132" t="s">
        <v>1663</v>
      </c>
      <c r="L698" s="32"/>
      <c r="M698" s="137" t="s">
        <v>1</v>
      </c>
      <c r="N698" s="138" t="s">
        <v>45</v>
      </c>
      <c r="P698" s="139">
        <f>O698*H698</f>
        <v>0</v>
      </c>
      <c r="Q698" s="139">
        <v>4.0000000000000002E-4</v>
      </c>
      <c r="R698" s="139">
        <f>Q698*H698</f>
        <v>3.4720000000000003E-3</v>
      </c>
      <c r="S698" s="139">
        <v>0</v>
      </c>
      <c r="T698" s="140">
        <f>S698*H698</f>
        <v>0</v>
      </c>
      <c r="AR698" s="141" t="s">
        <v>359</v>
      </c>
      <c r="AT698" s="141" t="s">
        <v>249</v>
      </c>
      <c r="AU698" s="141" t="s">
        <v>89</v>
      </c>
      <c r="AY698" s="17" t="s">
        <v>248</v>
      </c>
      <c r="BE698" s="142">
        <f>IF(N698="základní",J698,0)</f>
        <v>0</v>
      </c>
      <c r="BF698" s="142">
        <f>IF(N698="snížená",J698,0)</f>
        <v>0</v>
      </c>
      <c r="BG698" s="142">
        <f>IF(N698="zákl. přenesená",J698,0)</f>
        <v>0</v>
      </c>
      <c r="BH698" s="142">
        <f>IF(N698="sníž. přenesená",J698,0)</f>
        <v>0</v>
      </c>
      <c r="BI698" s="142">
        <f>IF(N698="nulová",J698,0)</f>
        <v>0</v>
      </c>
      <c r="BJ698" s="17" t="s">
        <v>87</v>
      </c>
      <c r="BK698" s="142">
        <f>ROUND(I698*H698,2)</f>
        <v>0</v>
      </c>
      <c r="BL698" s="17" t="s">
        <v>359</v>
      </c>
      <c r="BM698" s="141" t="s">
        <v>4334</v>
      </c>
    </row>
    <row r="699" spans="2:65" s="1" customFormat="1" ht="19.5">
      <c r="B699" s="32"/>
      <c r="D699" s="143" t="s">
        <v>255</v>
      </c>
      <c r="F699" s="144" t="s">
        <v>4335</v>
      </c>
      <c r="I699" s="145"/>
      <c r="L699" s="32"/>
      <c r="M699" s="146"/>
      <c r="T699" s="56"/>
      <c r="AT699" s="17" t="s">
        <v>255</v>
      </c>
      <c r="AU699" s="17" t="s">
        <v>89</v>
      </c>
    </row>
    <row r="700" spans="2:65" s="12" customFormat="1">
      <c r="B700" s="161"/>
      <c r="D700" s="143" t="s">
        <v>1665</v>
      </c>
      <c r="E700" s="162" t="s">
        <v>1</v>
      </c>
      <c r="F700" s="163" t="s">
        <v>3919</v>
      </c>
      <c r="H700" s="162" t="s">
        <v>1</v>
      </c>
      <c r="I700" s="164"/>
      <c r="L700" s="161"/>
      <c r="M700" s="165"/>
      <c r="T700" s="166"/>
      <c r="AT700" s="162" t="s">
        <v>1665</v>
      </c>
      <c r="AU700" s="162" t="s">
        <v>89</v>
      </c>
      <c r="AV700" s="12" t="s">
        <v>87</v>
      </c>
      <c r="AW700" s="12" t="s">
        <v>36</v>
      </c>
      <c r="AX700" s="12" t="s">
        <v>80</v>
      </c>
      <c r="AY700" s="162" t="s">
        <v>248</v>
      </c>
    </row>
    <row r="701" spans="2:65" s="13" customFormat="1">
      <c r="B701" s="167"/>
      <c r="D701" s="143" t="s">
        <v>1665</v>
      </c>
      <c r="E701" s="168" t="s">
        <v>1</v>
      </c>
      <c r="F701" s="169" t="s">
        <v>4336</v>
      </c>
      <c r="H701" s="170">
        <v>8.68</v>
      </c>
      <c r="I701" s="171"/>
      <c r="L701" s="167"/>
      <c r="M701" s="172"/>
      <c r="T701" s="173"/>
      <c r="AT701" s="168" t="s">
        <v>1665</v>
      </c>
      <c r="AU701" s="168" t="s">
        <v>89</v>
      </c>
      <c r="AV701" s="13" t="s">
        <v>89</v>
      </c>
      <c r="AW701" s="13" t="s">
        <v>36</v>
      </c>
      <c r="AX701" s="13" t="s">
        <v>87</v>
      </c>
      <c r="AY701" s="168" t="s">
        <v>248</v>
      </c>
    </row>
    <row r="702" spans="2:65" s="1" customFormat="1" ht="33" customHeight="1">
      <c r="B702" s="32"/>
      <c r="C702" s="130" t="s">
        <v>2379</v>
      </c>
      <c r="D702" s="130" t="s">
        <v>249</v>
      </c>
      <c r="E702" s="131" t="s">
        <v>4337</v>
      </c>
      <c r="F702" s="132" t="s">
        <v>4338</v>
      </c>
      <c r="G702" s="133" t="s">
        <v>1662</v>
      </c>
      <c r="H702" s="134">
        <v>8.68</v>
      </c>
      <c r="I702" s="135"/>
      <c r="J702" s="136">
        <f>ROUND(I702*H702,2)</f>
        <v>0</v>
      </c>
      <c r="K702" s="132" t="s">
        <v>1663</v>
      </c>
      <c r="L702" s="32"/>
      <c r="M702" s="137" t="s">
        <v>1</v>
      </c>
      <c r="N702" s="138" t="s">
        <v>45</v>
      </c>
      <c r="P702" s="139">
        <f>O702*H702</f>
        <v>0</v>
      </c>
      <c r="Q702" s="139">
        <v>0</v>
      </c>
      <c r="R702" s="139">
        <f>Q702*H702</f>
        <v>0</v>
      </c>
      <c r="S702" s="139">
        <v>0</v>
      </c>
      <c r="T702" s="140">
        <f>S702*H702</f>
        <v>0</v>
      </c>
      <c r="AR702" s="141" t="s">
        <v>359</v>
      </c>
      <c r="AT702" s="141" t="s">
        <v>249</v>
      </c>
      <c r="AU702" s="141" t="s">
        <v>89</v>
      </c>
      <c r="AY702" s="17" t="s">
        <v>248</v>
      </c>
      <c r="BE702" s="142">
        <f>IF(N702="základní",J702,0)</f>
        <v>0</v>
      </c>
      <c r="BF702" s="142">
        <f>IF(N702="snížená",J702,0)</f>
        <v>0</v>
      </c>
      <c r="BG702" s="142">
        <f>IF(N702="zákl. přenesená",J702,0)</f>
        <v>0</v>
      </c>
      <c r="BH702" s="142">
        <f>IF(N702="sníž. přenesená",J702,0)</f>
        <v>0</v>
      </c>
      <c r="BI702" s="142">
        <f>IF(N702="nulová",J702,0)</f>
        <v>0</v>
      </c>
      <c r="BJ702" s="17" t="s">
        <v>87</v>
      </c>
      <c r="BK702" s="142">
        <f>ROUND(I702*H702,2)</f>
        <v>0</v>
      </c>
      <c r="BL702" s="17" t="s">
        <v>359</v>
      </c>
      <c r="BM702" s="141" t="s">
        <v>4339</v>
      </c>
    </row>
    <row r="703" spans="2:65" s="1" customFormat="1" ht="44.25" customHeight="1">
      <c r="B703" s="32"/>
      <c r="C703" s="188" t="s">
        <v>2385</v>
      </c>
      <c r="D703" s="188" t="s">
        <v>301</v>
      </c>
      <c r="E703" s="189" t="s">
        <v>4340</v>
      </c>
      <c r="F703" s="190" t="s">
        <v>4341</v>
      </c>
      <c r="G703" s="191" t="s">
        <v>1662</v>
      </c>
      <c r="H703" s="192">
        <v>10.117000000000001</v>
      </c>
      <c r="I703" s="193"/>
      <c r="J703" s="194">
        <f>ROUND(I703*H703,2)</f>
        <v>0</v>
      </c>
      <c r="K703" s="190" t="s">
        <v>1663</v>
      </c>
      <c r="L703" s="195"/>
      <c r="M703" s="196" t="s">
        <v>1</v>
      </c>
      <c r="N703" s="197" t="s">
        <v>45</v>
      </c>
      <c r="P703" s="139">
        <f>O703*H703</f>
        <v>0</v>
      </c>
      <c r="Q703" s="139">
        <v>4.0000000000000002E-4</v>
      </c>
      <c r="R703" s="139">
        <f>Q703*H703</f>
        <v>4.0468000000000006E-3</v>
      </c>
      <c r="S703" s="139">
        <v>0</v>
      </c>
      <c r="T703" s="140">
        <f>S703*H703</f>
        <v>0</v>
      </c>
      <c r="AR703" s="141" t="s">
        <v>424</v>
      </c>
      <c r="AT703" s="141" t="s">
        <v>301</v>
      </c>
      <c r="AU703" s="141" t="s">
        <v>89</v>
      </c>
      <c r="AY703" s="17" t="s">
        <v>248</v>
      </c>
      <c r="BE703" s="142">
        <f>IF(N703="základní",J703,0)</f>
        <v>0</v>
      </c>
      <c r="BF703" s="142">
        <f>IF(N703="snížená",J703,0)</f>
        <v>0</v>
      </c>
      <c r="BG703" s="142">
        <f>IF(N703="zákl. přenesená",J703,0)</f>
        <v>0</v>
      </c>
      <c r="BH703" s="142">
        <f>IF(N703="sníž. přenesená",J703,0)</f>
        <v>0</v>
      </c>
      <c r="BI703" s="142">
        <f>IF(N703="nulová",J703,0)</f>
        <v>0</v>
      </c>
      <c r="BJ703" s="17" t="s">
        <v>87</v>
      </c>
      <c r="BK703" s="142">
        <f>ROUND(I703*H703,2)</f>
        <v>0</v>
      </c>
      <c r="BL703" s="17" t="s">
        <v>359</v>
      </c>
      <c r="BM703" s="141" t="s">
        <v>4342</v>
      </c>
    </row>
    <row r="704" spans="2:65" s="13" customFormat="1">
      <c r="B704" s="167"/>
      <c r="D704" s="143" t="s">
        <v>1665</v>
      </c>
      <c r="F704" s="169" t="s">
        <v>4343</v>
      </c>
      <c r="H704" s="170">
        <v>10.117000000000001</v>
      </c>
      <c r="I704" s="171"/>
      <c r="L704" s="167"/>
      <c r="M704" s="172"/>
      <c r="T704" s="173"/>
      <c r="AT704" s="168" t="s">
        <v>1665</v>
      </c>
      <c r="AU704" s="168" t="s">
        <v>89</v>
      </c>
      <c r="AV704" s="13" t="s">
        <v>89</v>
      </c>
      <c r="AW704" s="13" t="s">
        <v>4</v>
      </c>
      <c r="AX704" s="13" t="s">
        <v>87</v>
      </c>
      <c r="AY704" s="168" t="s">
        <v>248</v>
      </c>
    </row>
    <row r="705" spans="2:65" s="1" customFormat="1" ht="33" customHeight="1">
      <c r="B705" s="32"/>
      <c r="C705" s="130" t="s">
        <v>2391</v>
      </c>
      <c r="D705" s="130" t="s">
        <v>249</v>
      </c>
      <c r="E705" s="131" t="s">
        <v>4344</v>
      </c>
      <c r="F705" s="132" t="s">
        <v>4345</v>
      </c>
      <c r="G705" s="133" t="s">
        <v>1263</v>
      </c>
      <c r="H705" s="134">
        <v>8.0000000000000002E-3</v>
      </c>
      <c r="I705" s="135"/>
      <c r="J705" s="136">
        <f>ROUND(I705*H705,2)</f>
        <v>0</v>
      </c>
      <c r="K705" s="132" t="s">
        <v>1663</v>
      </c>
      <c r="L705" s="32"/>
      <c r="M705" s="137" t="s">
        <v>1</v>
      </c>
      <c r="N705" s="138" t="s">
        <v>45</v>
      </c>
      <c r="P705" s="139">
        <f>O705*H705</f>
        <v>0</v>
      </c>
      <c r="Q705" s="139">
        <v>0</v>
      </c>
      <c r="R705" s="139">
        <f>Q705*H705</f>
        <v>0</v>
      </c>
      <c r="S705" s="139">
        <v>0</v>
      </c>
      <c r="T705" s="140">
        <f>S705*H705</f>
        <v>0</v>
      </c>
      <c r="AR705" s="141" t="s">
        <v>359</v>
      </c>
      <c r="AT705" s="141" t="s">
        <v>249</v>
      </c>
      <c r="AU705" s="141" t="s">
        <v>89</v>
      </c>
      <c r="AY705" s="17" t="s">
        <v>248</v>
      </c>
      <c r="BE705" s="142">
        <f>IF(N705="základní",J705,0)</f>
        <v>0</v>
      </c>
      <c r="BF705" s="142">
        <f>IF(N705="snížená",J705,0)</f>
        <v>0</v>
      </c>
      <c r="BG705" s="142">
        <f>IF(N705="zákl. přenesená",J705,0)</f>
        <v>0</v>
      </c>
      <c r="BH705" s="142">
        <f>IF(N705="sníž. přenesená",J705,0)</f>
        <v>0</v>
      </c>
      <c r="BI705" s="142">
        <f>IF(N705="nulová",J705,0)</f>
        <v>0</v>
      </c>
      <c r="BJ705" s="17" t="s">
        <v>87</v>
      </c>
      <c r="BK705" s="142">
        <f>ROUND(I705*H705,2)</f>
        <v>0</v>
      </c>
      <c r="BL705" s="17" t="s">
        <v>359</v>
      </c>
      <c r="BM705" s="141" t="s">
        <v>4346</v>
      </c>
    </row>
    <row r="706" spans="2:65" s="10" customFormat="1" ht="22.9" customHeight="1">
      <c r="B706" s="120"/>
      <c r="D706" s="121" t="s">
        <v>79</v>
      </c>
      <c r="E706" s="155" t="s">
        <v>2118</v>
      </c>
      <c r="F706" s="155" t="s">
        <v>2119</v>
      </c>
      <c r="I706" s="123"/>
      <c r="J706" s="156">
        <f>BK706</f>
        <v>0</v>
      </c>
      <c r="L706" s="120"/>
      <c r="M706" s="125"/>
      <c r="P706" s="126">
        <f>SUM(P707:P720)</f>
        <v>0</v>
      </c>
      <c r="R706" s="126">
        <f>SUM(R707:R720)</f>
        <v>0.68567840000000002</v>
      </c>
      <c r="T706" s="127">
        <f>SUM(T707:T720)</f>
        <v>0</v>
      </c>
      <c r="AR706" s="121" t="s">
        <v>89</v>
      </c>
      <c r="AT706" s="128" t="s">
        <v>79</v>
      </c>
      <c r="AU706" s="128" t="s">
        <v>87</v>
      </c>
      <c r="AY706" s="121" t="s">
        <v>248</v>
      </c>
      <c r="BK706" s="129">
        <f>SUM(BK707:BK720)</f>
        <v>0</v>
      </c>
    </row>
    <row r="707" spans="2:65" s="1" customFormat="1" ht="24.2" customHeight="1">
      <c r="B707" s="32"/>
      <c r="C707" s="130" t="s">
        <v>2395</v>
      </c>
      <c r="D707" s="130" t="s">
        <v>249</v>
      </c>
      <c r="E707" s="131" t="s">
        <v>2120</v>
      </c>
      <c r="F707" s="132" t="s">
        <v>2121</v>
      </c>
      <c r="G707" s="133" t="s">
        <v>1662</v>
      </c>
      <c r="H707" s="134">
        <v>52.74</v>
      </c>
      <c r="I707" s="135"/>
      <c r="J707" s="136">
        <f>ROUND(I707*H707,2)</f>
        <v>0</v>
      </c>
      <c r="K707" s="132" t="s">
        <v>1663</v>
      </c>
      <c r="L707" s="32"/>
      <c r="M707" s="137" t="s">
        <v>1</v>
      </c>
      <c r="N707" s="138" t="s">
        <v>45</v>
      </c>
      <c r="P707" s="139">
        <f>O707*H707</f>
        <v>0</v>
      </c>
      <c r="Q707" s="139">
        <v>8.8000000000000003E-4</v>
      </c>
      <c r="R707" s="139">
        <f>Q707*H707</f>
        <v>4.6411200000000007E-2</v>
      </c>
      <c r="S707" s="139">
        <v>0</v>
      </c>
      <c r="T707" s="140">
        <f>S707*H707</f>
        <v>0</v>
      </c>
      <c r="AR707" s="141" t="s">
        <v>359</v>
      </c>
      <c r="AT707" s="141" t="s">
        <v>249</v>
      </c>
      <c r="AU707" s="141" t="s">
        <v>89</v>
      </c>
      <c r="AY707" s="17" t="s">
        <v>248</v>
      </c>
      <c r="BE707" s="142">
        <f>IF(N707="základní",J707,0)</f>
        <v>0</v>
      </c>
      <c r="BF707" s="142">
        <f>IF(N707="snížená",J707,0)</f>
        <v>0</v>
      </c>
      <c r="BG707" s="142">
        <f>IF(N707="zákl. přenesená",J707,0)</f>
        <v>0</v>
      </c>
      <c r="BH707" s="142">
        <f>IF(N707="sníž. přenesená",J707,0)</f>
        <v>0</v>
      </c>
      <c r="BI707" s="142">
        <f>IF(N707="nulová",J707,0)</f>
        <v>0</v>
      </c>
      <c r="BJ707" s="17" t="s">
        <v>87</v>
      </c>
      <c r="BK707" s="142">
        <f>ROUND(I707*H707,2)</f>
        <v>0</v>
      </c>
      <c r="BL707" s="17" t="s">
        <v>359</v>
      </c>
      <c r="BM707" s="141" t="s">
        <v>4347</v>
      </c>
    </row>
    <row r="708" spans="2:65" s="12" customFormat="1">
      <c r="B708" s="161"/>
      <c r="D708" s="143" t="s">
        <v>1665</v>
      </c>
      <c r="E708" s="162" t="s">
        <v>1</v>
      </c>
      <c r="F708" s="163" t="s">
        <v>3947</v>
      </c>
      <c r="H708" s="162" t="s">
        <v>1</v>
      </c>
      <c r="I708" s="164"/>
      <c r="L708" s="161"/>
      <c r="M708" s="165"/>
      <c r="T708" s="166"/>
      <c r="AT708" s="162" t="s">
        <v>1665</v>
      </c>
      <c r="AU708" s="162" t="s">
        <v>89</v>
      </c>
      <c r="AV708" s="12" t="s">
        <v>87</v>
      </c>
      <c r="AW708" s="12" t="s">
        <v>36</v>
      </c>
      <c r="AX708" s="12" t="s">
        <v>80</v>
      </c>
      <c r="AY708" s="162" t="s">
        <v>248</v>
      </c>
    </row>
    <row r="709" spans="2:65" s="13" customFormat="1">
      <c r="B709" s="167"/>
      <c r="D709" s="143" t="s">
        <v>1665</v>
      </c>
      <c r="E709" s="168" t="s">
        <v>1</v>
      </c>
      <c r="F709" s="169" t="s">
        <v>4348</v>
      </c>
      <c r="H709" s="170">
        <v>18.72</v>
      </c>
      <c r="I709" s="171"/>
      <c r="L709" s="167"/>
      <c r="M709" s="172"/>
      <c r="T709" s="173"/>
      <c r="AT709" s="168" t="s">
        <v>1665</v>
      </c>
      <c r="AU709" s="168" t="s">
        <v>89</v>
      </c>
      <c r="AV709" s="13" t="s">
        <v>89</v>
      </c>
      <c r="AW709" s="13" t="s">
        <v>36</v>
      </c>
      <c r="AX709" s="13" t="s">
        <v>80</v>
      </c>
      <c r="AY709" s="168" t="s">
        <v>248</v>
      </c>
    </row>
    <row r="710" spans="2:65" s="13" customFormat="1">
      <c r="B710" s="167"/>
      <c r="D710" s="143" t="s">
        <v>1665</v>
      </c>
      <c r="E710" s="168" t="s">
        <v>1</v>
      </c>
      <c r="F710" s="169" t="s">
        <v>3948</v>
      </c>
      <c r="H710" s="170">
        <v>7.65</v>
      </c>
      <c r="I710" s="171"/>
      <c r="L710" s="167"/>
      <c r="M710" s="172"/>
      <c r="T710" s="173"/>
      <c r="AT710" s="168" t="s">
        <v>1665</v>
      </c>
      <c r="AU710" s="168" t="s">
        <v>89</v>
      </c>
      <c r="AV710" s="13" t="s">
        <v>89</v>
      </c>
      <c r="AW710" s="13" t="s">
        <v>36</v>
      </c>
      <c r="AX710" s="13" t="s">
        <v>80</v>
      </c>
      <c r="AY710" s="168" t="s">
        <v>248</v>
      </c>
    </row>
    <row r="711" spans="2:65" s="15" customFormat="1">
      <c r="B711" s="181"/>
      <c r="D711" s="143" t="s">
        <v>1665</v>
      </c>
      <c r="E711" s="182" t="s">
        <v>1</v>
      </c>
      <c r="F711" s="183" t="s">
        <v>1683</v>
      </c>
      <c r="H711" s="184">
        <v>26.369999999999997</v>
      </c>
      <c r="I711" s="185"/>
      <c r="L711" s="181"/>
      <c r="M711" s="186"/>
      <c r="T711" s="187"/>
      <c r="AT711" s="182" t="s">
        <v>1665</v>
      </c>
      <c r="AU711" s="182" t="s">
        <v>89</v>
      </c>
      <c r="AV711" s="15" t="s">
        <v>247</v>
      </c>
      <c r="AW711" s="15" t="s">
        <v>36</v>
      </c>
      <c r="AX711" s="15" t="s">
        <v>80</v>
      </c>
      <c r="AY711" s="182" t="s">
        <v>248</v>
      </c>
    </row>
    <row r="712" spans="2:65" s="13" customFormat="1">
      <c r="B712" s="167"/>
      <c r="D712" s="143" t="s">
        <v>1665</v>
      </c>
      <c r="E712" s="168" t="s">
        <v>1</v>
      </c>
      <c r="F712" s="169" t="s">
        <v>4349</v>
      </c>
      <c r="H712" s="170">
        <v>52.74</v>
      </c>
      <c r="I712" s="171"/>
      <c r="L712" s="167"/>
      <c r="M712" s="172"/>
      <c r="T712" s="173"/>
      <c r="AT712" s="168" t="s">
        <v>1665</v>
      </c>
      <c r="AU712" s="168" t="s">
        <v>89</v>
      </c>
      <c r="AV712" s="13" t="s">
        <v>89</v>
      </c>
      <c r="AW712" s="13" t="s">
        <v>36</v>
      </c>
      <c r="AX712" s="13" t="s">
        <v>87</v>
      </c>
      <c r="AY712" s="168" t="s">
        <v>248</v>
      </c>
    </row>
    <row r="713" spans="2:65" s="1" customFormat="1" ht="49.15" customHeight="1">
      <c r="B713" s="32"/>
      <c r="C713" s="188" t="s">
        <v>3368</v>
      </c>
      <c r="D713" s="188" t="s">
        <v>301</v>
      </c>
      <c r="E713" s="189" t="s">
        <v>4350</v>
      </c>
      <c r="F713" s="190" t="s">
        <v>4351</v>
      </c>
      <c r="G713" s="191" t="s">
        <v>1662</v>
      </c>
      <c r="H713" s="192">
        <v>61.468000000000004</v>
      </c>
      <c r="I713" s="193"/>
      <c r="J713" s="194">
        <f>ROUND(I713*H713,2)</f>
        <v>0</v>
      </c>
      <c r="K713" s="190" t="s">
        <v>1663</v>
      </c>
      <c r="L713" s="195"/>
      <c r="M713" s="196" t="s">
        <v>1</v>
      </c>
      <c r="N713" s="197" t="s">
        <v>45</v>
      </c>
      <c r="P713" s="139">
        <f>O713*H713</f>
        <v>0</v>
      </c>
      <c r="Q713" s="139">
        <v>4.0000000000000001E-3</v>
      </c>
      <c r="R713" s="139">
        <f>Q713*H713</f>
        <v>0.24587200000000001</v>
      </c>
      <c r="S713" s="139">
        <v>0</v>
      </c>
      <c r="T713" s="140">
        <f>S713*H713</f>
        <v>0</v>
      </c>
      <c r="AR713" s="141" t="s">
        <v>424</v>
      </c>
      <c r="AT713" s="141" t="s">
        <v>301</v>
      </c>
      <c r="AU713" s="141" t="s">
        <v>89</v>
      </c>
      <c r="AY713" s="17" t="s">
        <v>248</v>
      </c>
      <c r="BE713" s="142">
        <f>IF(N713="základní",J713,0)</f>
        <v>0</v>
      </c>
      <c r="BF713" s="142">
        <f>IF(N713="snížená",J713,0)</f>
        <v>0</v>
      </c>
      <c r="BG713" s="142">
        <f>IF(N713="zákl. přenesená",J713,0)</f>
        <v>0</v>
      </c>
      <c r="BH713" s="142">
        <f>IF(N713="sníž. přenesená",J713,0)</f>
        <v>0</v>
      </c>
      <c r="BI713" s="142">
        <f>IF(N713="nulová",J713,0)</f>
        <v>0</v>
      </c>
      <c r="BJ713" s="17" t="s">
        <v>87</v>
      </c>
      <c r="BK713" s="142">
        <f>ROUND(I713*H713,2)</f>
        <v>0</v>
      </c>
      <c r="BL713" s="17" t="s">
        <v>359</v>
      </c>
      <c r="BM713" s="141" t="s">
        <v>4352</v>
      </c>
    </row>
    <row r="714" spans="2:65" s="1" customFormat="1" ht="19.5">
      <c r="B714" s="32"/>
      <c r="D714" s="143" t="s">
        <v>255</v>
      </c>
      <c r="F714" s="144" t="s">
        <v>4353</v>
      </c>
      <c r="I714" s="145"/>
      <c r="L714" s="32"/>
      <c r="M714" s="146"/>
      <c r="T714" s="56"/>
      <c r="AT714" s="17" t="s">
        <v>255</v>
      </c>
      <c r="AU714" s="17" t="s">
        <v>89</v>
      </c>
    </row>
    <row r="715" spans="2:65" s="13" customFormat="1">
      <c r="B715" s="167"/>
      <c r="D715" s="143" t="s">
        <v>1665</v>
      </c>
      <c r="F715" s="169" t="s">
        <v>4354</v>
      </c>
      <c r="H715" s="170">
        <v>61.468000000000004</v>
      </c>
      <c r="I715" s="171"/>
      <c r="L715" s="167"/>
      <c r="M715" s="172"/>
      <c r="T715" s="173"/>
      <c r="AT715" s="168" t="s">
        <v>1665</v>
      </c>
      <c r="AU715" s="168" t="s">
        <v>89</v>
      </c>
      <c r="AV715" s="13" t="s">
        <v>89</v>
      </c>
      <c r="AW715" s="13" t="s">
        <v>4</v>
      </c>
      <c r="AX715" s="13" t="s">
        <v>87</v>
      </c>
      <c r="AY715" s="168" t="s">
        <v>248</v>
      </c>
    </row>
    <row r="716" spans="2:65" s="1" customFormat="1" ht="44.25" customHeight="1">
      <c r="B716" s="32"/>
      <c r="C716" s="188" t="s">
        <v>3371</v>
      </c>
      <c r="D716" s="188" t="s">
        <v>301</v>
      </c>
      <c r="E716" s="189" t="s">
        <v>4355</v>
      </c>
      <c r="F716" s="190" t="s">
        <v>4356</v>
      </c>
      <c r="G716" s="191" t="s">
        <v>1662</v>
      </c>
      <c r="H716" s="192">
        <v>61.468000000000004</v>
      </c>
      <c r="I716" s="193"/>
      <c r="J716" s="194">
        <f>ROUND(I716*H716,2)</f>
        <v>0</v>
      </c>
      <c r="K716" s="190" t="s">
        <v>1663</v>
      </c>
      <c r="L716" s="195"/>
      <c r="M716" s="196" t="s">
        <v>1</v>
      </c>
      <c r="N716" s="197" t="s">
        <v>45</v>
      </c>
      <c r="P716" s="139">
        <f>O716*H716</f>
        <v>0</v>
      </c>
      <c r="Q716" s="139">
        <v>6.4000000000000003E-3</v>
      </c>
      <c r="R716" s="139">
        <f>Q716*H716</f>
        <v>0.39339520000000006</v>
      </c>
      <c r="S716" s="139">
        <v>0</v>
      </c>
      <c r="T716" s="140">
        <f>S716*H716</f>
        <v>0</v>
      </c>
      <c r="AR716" s="141" t="s">
        <v>1621</v>
      </c>
      <c r="AT716" s="141" t="s">
        <v>301</v>
      </c>
      <c r="AU716" s="141" t="s">
        <v>89</v>
      </c>
      <c r="AY716" s="17" t="s">
        <v>248</v>
      </c>
      <c r="BE716" s="142">
        <f>IF(N716="základní",J716,0)</f>
        <v>0</v>
      </c>
      <c r="BF716" s="142">
        <f>IF(N716="snížená",J716,0)</f>
        <v>0</v>
      </c>
      <c r="BG716" s="142">
        <f>IF(N716="zákl. přenesená",J716,0)</f>
        <v>0</v>
      </c>
      <c r="BH716" s="142">
        <f>IF(N716="sníž. přenesená",J716,0)</f>
        <v>0</v>
      </c>
      <c r="BI716" s="142">
        <f>IF(N716="nulová",J716,0)</f>
        <v>0</v>
      </c>
      <c r="BJ716" s="17" t="s">
        <v>87</v>
      </c>
      <c r="BK716" s="142">
        <f>ROUND(I716*H716,2)</f>
        <v>0</v>
      </c>
      <c r="BL716" s="17" t="s">
        <v>1621</v>
      </c>
      <c r="BM716" s="141" t="s">
        <v>4357</v>
      </c>
    </row>
    <row r="717" spans="2:65" s="1" customFormat="1" ht="19.5">
      <c r="B717" s="32"/>
      <c r="D717" s="143" t="s">
        <v>255</v>
      </c>
      <c r="F717" s="144" t="s">
        <v>4358</v>
      </c>
      <c r="I717" s="145"/>
      <c r="L717" s="32"/>
      <c r="M717" s="146"/>
      <c r="T717" s="56"/>
      <c r="AT717" s="17" t="s">
        <v>255</v>
      </c>
      <c r="AU717" s="17" t="s">
        <v>89</v>
      </c>
    </row>
    <row r="718" spans="2:65" s="13" customFormat="1">
      <c r="B718" s="167"/>
      <c r="D718" s="143" t="s">
        <v>1665</v>
      </c>
      <c r="F718" s="169" t="s">
        <v>4354</v>
      </c>
      <c r="H718" s="170">
        <v>61.468000000000004</v>
      </c>
      <c r="I718" s="171"/>
      <c r="L718" s="167"/>
      <c r="M718" s="172"/>
      <c r="T718" s="173"/>
      <c r="AT718" s="168" t="s">
        <v>1665</v>
      </c>
      <c r="AU718" s="168" t="s">
        <v>89</v>
      </c>
      <c r="AV718" s="13" t="s">
        <v>89</v>
      </c>
      <c r="AW718" s="13" t="s">
        <v>4</v>
      </c>
      <c r="AX718" s="13" t="s">
        <v>87</v>
      </c>
      <c r="AY718" s="168" t="s">
        <v>248</v>
      </c>
    </row>
    <row r="719" spans="2:65" s="1" customFormat="1" ht="24.2" customHeight="1">
      <c r="B719" s="32"/>
      <c r="C719" s="130" t="s">
        <v>3375</v>
      </c>
      <c r="D719" s="130" t="s">
        <v>249</v>
      </c>
      <c r="E719" s="131" t="s">
        <v>4359</v>
      </c>
      <c r="F719" s="132" t="s">
        <v>4360</v>
      </c>
      <c r="G719" s="133" t="s">
        <v>1662</v>
      </c>
      <c r="H719" s="134">
        <v>52.74</v>
      </c>
      <c r="I719" s="135"/>
      <c r="J719" s="136">
        <f>ROUND(I719*H719,2)</f>
        <v>0</v>
      </c>
      <c r="K719" s="132" t="s">
        <v>1663</v>
      </c>
      <c r="L719" s="32"/>
      <c r="M719" s="137" t="s">
        <v>1</v>
      </c>
      <c r="N719" s="138" t="s">
        <v>45</v>
      </c>
      <c r="P719" s="139">
        <f>O719*H719</f>
        <v>0</v>
      </c>
      <c r="Q719" s="139">
        <v>0</v>
      </c>
      <c r="R719" s="139">
        <f>Q719*H719</f>
        <v>0</v>
      </c>
      <c r="S719" s="139">
        <v>0</v>
      </c>
      <c r="T719" s="140">
        <f>S719*H719</f>
        <v>0</v>
      </c>
      <c r="AR719" s="141" t="s">
        <v>359</v>
      </c>
      <c r="AT719" s="141" t="s">
        <v>249</v>
      </c>
      <c r="AU719" s="141" t="s">
        <v>89</v>
      </c>
      <c r="AY719" s="17" t="s">
        <v>248</v>
      </c>
      <c r="BE719" s="142">
        <f>IF(N719="základní",J719,0)</f>
        <v>0</v>
      </c>
      <c r="BF719" s="142">
        <f>IF(N719="snížená",J719,0)</f>
        <v>0</v>
      </c>
      <c r="BG719" s="142">
        <f>IF(N719="zákl. přenesená",J719,0)</f>
        <v>0</v>
      </c>
      <c r="BH719" s="142">
        <f>IF(N719="sníž. přenesená",J719,0)</f>
        <v>0</v>
      </c>
      <c r="BI719" s="142">
        <f>IF(N719="nulová",J719,0)</f>
        <v>0</v>
      </c>
      <c r="BJ719" s="17" t="s">
        <v>87</v>
      </c>
      <c r="BK719" s="142">
        <f>ROUND(I719*H719,2)</f>
        <v>0</v>
      </c>
      <c r="BL719" s="17" t="s">
        <v>359</v>
      </c>
      <c r="BM719" s="141" t="s">
        <v>4361</v>
      </c>
    </row>
    <row r="720" spans="2:65" s="1" customFormat="1" ht="24.2" customHeight="1">
      <c r="B720" s="32"/>
      <c r="C720" s="130" t="s">
        <v>3379</v>
      </c>
      <c r="D720" s="130" t="s">
        <v>249</v>
      </c>
      <c r="E720" s="131" t="s">
        <v>2136</v>
      </c>
      <c r="F720" s="132" t="s">
        <v>2137</v>
      </c>
      <c r="G720" s="133" t="s">
        <v>1263</v>
      </c>
      <c r="H720" s="134">
        <v>0.29199999999999998</v>
      </c>
      <c r="I720" s="135"/>
      <c r="J720" s="136">
        <f>ROUND(I720*H720,2)</f>
        <v>0</v>
      </c>
      <c r="K720" s="132" t="s">
        <v>1663</v>
      </c>
      <c r="L720" s="32"/>
      <c r="M720" s="137" t="s">
        <v>1</v>
      </c>
      <c r="N720" s="138" t="s">
        <v>45</v>
      </c>
      <c r="P720" s="139">
        <f>O720*H720</f>
        <v>0</v>
      </c>
      <c r="Q720" s="139">
        <v>0</v>
      </c>
      <c r="R720" s="139">
        <f>Q720*H720</f>
        <v>0</v>
      </c>
      <c r="S720" s="139">
        <v>0</v>
      </c>
      <c r="T720" s="140">
        <f>S720*H720</f>
        <v>0</v>
      </c>
      <c r="AR720" s="141" t="s">
        <v>359</v>
      </c>
      <c r="AT720" s="141" t="s">
        <v>249</v>
      </c>
      <c r="AU720" s="141" t="s">
        <v>89</v>
      </c>
      <c r="AY720" s="17" t="s">
        <v>248</v>
      </c>
      <c r="BE720" s="142">
        <f>IF(N720="základní",J720,0)</f>
        <v>0</v>
      </c>
      <c r="BF720" s="142">
        <f>IF(N720="snížená",J720,0)</f>
        <v>0</v>
      </c>
      <c r="BG720" s="142">
        <f>IF(N720="zákl. přenesená",J720,0)</f>
        <v>0</v>
      </c>
      <c r="BH720" s="142">
        <f>IF(N720="sníž. přenesená",J720,0)</f>
        <v>0</v>
      </c>
      <c r="BI720" s="142">
        <f>IF(N720="nulová",J720,0)</f>
        <v>0</v>
      </c>
      <c r="BJ720" s="17" t="s">
        <v>87</v>
      </c>
      <c r="BK720" s="142">
        <f>ROUND(I720*H720,2)</f>
        <v>0</v>
      </c>
      <c r="BL720" s="17" t="s">
        <v>359</v>
      </c>
      <c r="BM720" s="141" t="s">
        <v>4362</v>
      </c>
    </row>
    <row r="721" spans="2:65" s="10" customFormat="1" ht="22.9" customHeight="1">
      <c r="B721" s="120"/>
      <c r="D721" s="121" t="s">
        <v>79</v>
      </c>
      <c r="E721" s="155" t="s">
        <v>2139</v>
      </c>
      <c r="F721" s="155" t="s">
        <v>2140</v>
      </c>
      <c r="I721" s="123"/>
      <c r="J721" s="156">
        <f>BK721</f>
        <v>0</v>
      </c>
      <c r="L721" s="120"/>
      <c r="M721" s="125"/>
      <c r="P721" s="126">
        <f>SUM(P722:P736)</f>
        <v>0</v>
      </c>
      <c r="R721" s="126">
        <f>SUM(R722:R736)</f>
        <v>1.1001860999999999</v>
      </c>
      <c r="T721" s="127">
        <f>SUM(T722:T736)</f>
        <v>0</v>
      </c>
      <c r="AR721" s="121" t="s">
        <v>89</v>
      </c>
      <c r="AT721" s="128" t="s">
        <v>79</v>
      </c>
      <c r="AU721" s="128" t="s">
        <v>87</v>
      </c>
      <c r="AY721" s="121" t="s">
        <v>248</v>
      </c>
      <c r="BK721" s="129">
        <f>SUM(BK722:BK736)</f>
        <v>0</v>
      </c>
    </row>
    <row r="722" spans="2:65" s="1" customFormat="1" ht="16.5" customHeight="1">
      <c r="B722" s="32"/>
      <c r="C722" s="130" t="s">
        <v>3381</v>
      </c>
      <c r="D722" s="130" t="s">
        <v>249</v>
      </c>
      <c r="E722" s="131" t="s">
        <v>4363</v>
      </c>
      <c r="F722" s="132" t="s">
        <v>4364</v>
      </c>
      <c r="G722" s="133" t="s">
        <v>1662</v>
      </c>
      <c r="H722" s="134">
        <v>18.72</v>
      </c>
      <c r="I722" s="135"/>
      <c r="J722" s="136">
        <f>ROUND(I722*H722,2)</f>
        <v>0</v>
      </c>
      <c r="K722" s="132" t="s">
        <v>1</v>
      </c>
      <c r="L722" s="32"/>
      <c r="M722" s="137" t="s">
        <v>1</v>
      </c>
      <c r="N722" s="138" t="s">
        <v>45</v>
      </c>
      <c r="P722" s="139">
        <f>O722*H722</f>
        <v>0</v>
      </c>
      <c r="Q722" s="139">
        <v>8.0999999999999996E-4</v>
      </c>
      <c r="R722" s="139">
        <f>Q722*H722</f>
        <v>1.5163199999999998E-2</v>
      </c>
      <c r="S722" s="139">
        <v>0</v>
      </c>
      <c r="T722" s="140">
        <f>S722*H722</f>
        <v>0</v>
      </c>
      <c r="AR722" s="141" t="s">
        <v>359</v>
      </c>
      <c r="AT722" s="141" t="s">
        <v>249</v>
      </c>
      <c r="AU722" s="141" t="s">
        <v>89</v>
      </c>
      <c r="AY722" s="17" t="s">
        <v>248</v>
      </c>
      <c r="BE722" s="142">
        <f>IF(N722="základní",J722,0)</f>
        <v>0</v>
      </c>
      <c r="BF722" s="142">
        <f>IF(N722="snížená",J722,0)</f>
        <v>0</v>
      </c>
      <c r="BG722" s="142">
        <f>IF(N722="zákl. přenesená",J722,0)</f>
        <v>0</v>
      </c>
      <c r="BH722" s="142">
        <f>IF(N722="sníž. přenesená",J722,0)</f>
        <v>0</v>
      </c>
      <c r="BI722" s="142">
        <f>IF(N722="nulová",J722,0)</f>
        <v>0</v>
      </c>
      <c r="BJ722" s="17" t="s">
        <v>87</v>
      </c>
      <c r="BK722" s="142">
        <f>ROUND(I722*H722,2)</f>
        <v>0</v>
      </c>
      <c r="BL722" s="17" t="s">
        <v>359</v>
      </c>
      <c r="BM722" s="141" t="s">
        <v>4365</v>
      </c>
    </row>
    <row r="723" spans="2:65" s="1" customFormat="1" ht="39">
      <c r="B723" s="32"/>
      <c r="D723" s="143" t="s">
        <v>255</v>
      </c>
      <c r="F723" s="144" t="s">
        <v>4366</v>
      </c>
      <c r="I723" s="145"/>
      <c r="L723" s="32"/>
      <c r="M723" s="146"/>
      <c r="T723" s="56"/>
      <c r="AT723" s="17" t="s">
        <v>255</v>
      </c>
      <c r="AU723" s="17" t="s">
        <v>89</v>
      </c>
    </row>
    <row r="724" spans="2:65" s="12" customFormat="1">
      <c r="B724" s="161"/>
      <c r="D724" s="143" t="s">
        <v>1665</v>
      </c>
      <c r="E724" s="162" t="s">
        <v>1</v>
      </c>
      <c r="F724" s="163" t="s">
        <v>3947</v>
      </c>
      <c r="H724" s="162" t="s">
        <v>1</v>
      </c>
      <c r="I724" s="164"/>
      <c r="L724" s="161"/>
      <c r="M724" s="165"/>
      <c r="T724" s="166"/>
      <c r="AT724" s="162" t="s">
        <v>1665</v>
      </c>
      <c r="AU724" s="162" t="s">
        <v>89</v>
      </c>
      <c r="AV724" s="12" t="s">
        <v>87</v>
      </c>
      <c r="AW724" s="12" t="s">
        <v>36</v>
      </c>
      <c r="AX724" s="12" t="s">
        <v>80</v>
      </c>
      <c r="AY724" s="162" t="s">
        <v>248</v>
      </c>
    </row>
    <row r="725" spans="2:65" s="13" customFormat="1">
      <c r="B725" s="167"/>
      <c r="D725" s="143" t="s">
        <v>1665</v>
      </c>
      <c r="E725" s="168" t="s">
        <v>1</v>
      </c>
      <c r="F725" s="169" t="s">
        <v>4348</v>
      </c>
      <c r="H725" s="170">
        <v>18.72</v>
      </c>
      <c r="I725" s="171"/>
      <c r="L725" s="167"/>
      <c r="M725" s="172"/>
      <c r="T725" s="173"/>
      <c r="AT725" s="168" t="s">
        <v>1665</v>
      </c>
      <c r="AU725" s="168" t="s">
        <v>89</v>
      </c>
      <c r="AV725" s="13" t="s">
        <v>89</v>
      </c>
      <c r="AW725" s="13" t="s">
        <v>36</v>
      </c>
      <c r="AX725" s="13" t="s">
        <v>87</v>
      </c>
      <c r="AY725" s="168" t="s">
        <v>248</v>
      </c>
    </row>
    <row r="726" spans="2:65" s="1" customFormat="1" ht="24.2" customHeight="1">
      <c r="B726" s="32"/>
      <c r="C726" s="130" t="s">
        <v>3383</v>
      </c>
      <c r="D726" s="130" t="s">
        <v>249</v>
      </c>
      <c r="E726" s="131" t="s">
        <v>4367</v>
      </c>
      <c r="F726" s="132" t="s">
        <v>4368</v>
      </c>
      <c r="G726" s="133" t="s">
        <v>1662</v>
      </c>
      <c r="H726" s="134">
        <v>91.62</v>
      </c>
      <c r="I726" s="135"/>
      <c r="J726" s="136">
        <f>ROUND(I726*H726,2)</f>
        <v>0</v>
      </c>
      <c r="K726" s="132" t="s">
        <v>4000</v>
      </c>
      <c r="L726" s="32"/>
      <c r="M726" s="137" t="s">
        <v>1</v>
      </c>
      <c r="N726" s="138" t="s">
        <v>45</v>
      </c>
      <c r="P726" s="139">
        <f>O726*H726</f>
        <v>0</v>
      </c>
      <c r="Q726" s="139">
        <v>6.0000000000000001E-3</v>
      </c>
      <c r="R726" s="139">
        <f>Q726*H726</f>
        <v>0.54971999999999999</v>
      </c>
      <c r="S726" s="139">
        <v>0</v>
      </c>
      <c r="T726" s="140">
        <f>S726*H726</f>
        <v>0</v>
      </c>
      <c r="AR726" s="141" t="s">
        <v>359</v>
      </c>
      <c r="AT726" s="141" t="s">
        <v>249</v>
      </c>
      <c r="AU726" s="141" t="s">
        <v>89</v>
      </c>
      <c r="AY726" s="17" t="s">
        <v>248</v>
      </c>
      <c r="BE726" s="142">
        <f>IF(N726="základní",J726,0)</f>
        <v>0</v>
      </c>
      <c r="BF726" s="142">
        <f>IF(N726="snížená",J726,0)</f>
        <v>0</v>
      </c>
      <c r="BG726" s="142">
        <f>IF(N726="zákl. přenesená",J726,0)</f>
        <v>0</v>
      </c>
      <c r="BH726" s="142">
        <f>IF(N726="sníž. přenesená",J726,0)</f>
        <v>0</v>
      </c>
      <c r="BI726" s="142">
        <f>IF(N726="nulová",J726,0)</f>
        <v>0</v>
      </c>
      <c r="BJ726" s="17" t="s">
        <v>87</v>
      </c>
      <c r="BK726" s="142">
        <f>ROUND(I726*H726,2)</f>
        <v>0</v>
      </c>
      <c r="BL726" s="17" t="s">
        <v>359</v>
      </c>
      <c r="BM726" s="141" t="s">
        <v>4369</v>
      </c>
    </row>
    <row r="727" spans="2:65" s="12" customFormat="1">
      <c r="B727" s="161"/>
      <c r="D727" s="143" t="s">
        <v>1665</v>
      </c>
      <c r="E727" s="162" t="s">
        <v>1</v>
      </c>
      <c r="F727" s="163" t="s">
        <v>4370</v>
      </c>
      <c r="H727" s="162" t="s">
        <v>1</v>
      </c>
      <c r="I727" s="164"/>
      <c r="L727" s="161"/>
      <c r="M727" s="165"/>
      <c r="T727" s="166"/>
      <c r="AT727" s="162" t="s">
        <v>1665</v>
      </c>
      <c r="AU727" s="162" t="s">
        <v>89</v>
      </c>
      <c r="AV727" s="12" t="s">
        <v>87</v>
      </c>
      <c r="AW727" s="12" t="s">
        <v>36</v>
      </c>
      <c r="AX727" s="12" t="s">
        <v>80</v>
      </c>
      <c r="AY727" s="162" t="s">
        <v>248</v>
      </c>
    </row>
    <row r="728" spans="2:65" s="13" customFormat="1">
      <c r="B728" s="167"/>
      <c r="D728" s="143" t="s">
        <v>1665</v>
      </c>
      <c r="E728" s="168" t="s">
        <v>1</v>
      </c>
      <c r="F728" s="169" t="s">
        <v>4371</v>
      </c>
      <c r="H728" s="170">
        <v>91.62</v>
      </c>
      <c r="I728" s="171"/>
      <c r="L728" s="167"/>
      <c r="M728" s="172"/>
      <c r="T728" s="173"/>
      <c r="AT728" s="168" t="s">
        <v>1665</v>
      </c>
      <c r="AU728" s="168" t="s">
        <v>89</v>
      </c>
      <c r="AV728" s="13" t="s">
        <v>89</v>
      </c>
      <c r="AW728" s="13" t="s">
        <v>36</v>
      </c>
      <c r="AX728" s="13" t="s">
        <v>87</v>
      </c>
      <c r="AY728" s="168" t="s">
        <v>248</v>
      </c>
    </row>
    <row r="729" spans="2:65" s="1" customFormat="1" ht="24.2" customHeight="1">
      <c r="B729" s="32"/>
      <c r="C729" s="188" t="s">
        <v>3389</v>
      </c>
      <c r="D729" s="188" t="s">
        <v>301</v>
      </c>
      <c r="E729" s="189" t="s">
        <v>4372</v>
      </c>
      <c r="F729" s="190" t="s">
        <v>4373</v>
      </c>
      <c r="G729" s="191" t="s">
        <v>1662</v>
      </c>
      <c r="H729" s="192">
        <v>96.200999999999993</v>
      </c>
      <c r="I729" s="193"/>
      <c r="J729" s="194">
        <f>ROUND(I729*H729,2)</f>
        <v>0</v>
      </c>
      <c r="K729" s="190" t="s">
        <v>1663</v>
      </c>
      <c r="L729" s="195"/>
      <c r="M729" s="196" t="s">
        <v>1</v>
      </c>
      <c r="N729" s="197" t="s">
        <v>45</v>
      </c>
      <c r="P729" s="139">
        <f>O729*H729</f>
        <v>0</v>
      </c>
      <c r="Q729" s="139">
        <v>4.4999999999999997E-3</v>
      </c>
      <c r="R729" s="139">
        <f>Q729*H729</f>
        <v>0.43290449999999991</v>
      </c>
      <c r="S729" s="139">
        <v>0</v>
      </c>
      <c r="T729" s="140">
        <f>S729*H729</f>
        <v>0</v>
      </c>
      <c r="AR729" s="141" t="s">
        <v>424</v>
      </c>
      <c r="AT729" s="141" t="s">
        <v>301</v>
      </c>
      <c r="AU729" s="141" t="s">
        <v>89</v>
      </c>
      <c r="AY729" s="17" t="s">
        <v>248</v>
      </c>
      <c r="BE729" s="142">
        <f>IF(N729="základní",J729,0)</f>
        <v>0</v>
      </c>
      <c r="BF729" s="142">
        <f>IF(N729="snížená",J729,0)</f>
        <v>0</v>
      </c>
      <c r="BG729" s="142">
        <f>IF(N729="zákl. přenesená",J729,0)</f>
        <v>0</v>
      </c>
      <c r="BH729" s="142">
        <f>IF(N729="sníž. přenesená",J729,0)</f>
        <v>0</v>
      </c>
      <c r="BI729" s="142">
        <f>IF(N729="nulová",J729,0)</f>
        <v>0</v>
      </c>
      <c r="BJ729" s="17" t="s">
        <v>87</v>
      </c>
      <c r="BK729" s="142">
        <f>ROUND(I729*H729,2)</f>
        <v>0</v>
      </c>
      <c r="BL729" s="17" t="s">
        <v>359</v>
      </c>
      <c r="BM729" s="141" t="s">
        <v>4374</v>
      </c>
    </row>
    <row r="730" spans="2:65" s="13" customFormat="1">
      <c r="B730" s="167"/>
      <c r="D730" s="143" t="s">
        <v>1665</v>
      </c>
      <c r="F730" s="169" t="s">
        <v>4375</v>
      </c>
      <c r="H730" s="170">
        <v>96.200999999999993</v>
      </c>
      <c r="I730" s="171"/>
      <c r="L730" s="167"/>
      <c r="M730" s="172"/>
      <c r="T730" s="173"/>
      <c r="AT730" s="168" t="s">
        <v>1665</v>
      </c>
      <c r="AU730" s="168" t="s">
        <v>89</v>
      </c>
      <c r="AV730" s="13" t="s">
        <v>89</v>
      </c>
      <c r="AW730" s="13" t="s">
        <v>4</v>
      </c>
      <c r="AX730" s="13" t="s">
        <v>87</v>
      </c>
      <c r="AY730" s="168" t="s">
        <v>248</v>
      </c>
    </row>
    <row r="731" spans="2:65" s="1" customFormat="1" ht="33" customHeight="1">
      <c r="B731" s="32"/>
      <c r="C731" s="130" t="s">
        <v>3391</v>
      </c>
      <c r="D731" s="130" t="s">
        <v>249</v>
      </c>
      <c r="E731" s="131" t="s">
        <v>4376</v>
      </c>
      <c r="F731" s="132" t="s">
        <v>4377</v>
      </c>
      <c r="G731" s="133" t="s">
        <v>1662</v>
      </c>
      <c r="H731" s="134">
        <v>18.72</v>
      </c>
      <c r="I731" s="135"/>
      <c r="J731" s="136">
        <f>ROUND(I731*H731,2)</f>
        <v>0</v>
      </c>
      <c r="K731" s="132" t="s">
        <v>1663</v>
      </c>
      <c r="L731" s="32"/>
      <c r="M731" s="137" t="s">
        <v>1</v>
      </c>
      <c r="N731" s="138" t="s">
        <v>45</v>
      </c>
      <c r="P731" s="139">
        <f>O731*H731</f>
        <v>0</v>
      </c>
      <c r="Q731" s="139">
        <v>2.32E-3</v>
      </c>
      <c r="R731" s="139">
        <f>Q731*H731</f>
        <v>4.3430400000000001E-2</v>
      </c>
      <c r="S731" s="139">
        <v>0</v>
      </c>
      <c r="T731" s="140">
        <f>S731*H731</f>
        <v>0</v>
      </c>
      <c r="AR731" s="141" t="s">
        <v>359</v>
      </c>
      <c r="AT731" s="141" t="s">
        <v>249</v>
      </c>
      <c r="AU731" s="141" t="s">
        <v>89</v>
      </c>
      <c r="AY731" s="17" t="s">
        <v>248</v>
      </c>
      <c r="BE731" s="142">
        <f>IF(N731="základní",J731,0)</f>
        <v>0</v>
      </c>
      <c r="BF731" s="142">
        <f>IF(N731="snížená",J731,0)</f>
        <v>0</v>
      </c>
      <c r="BG731" s="142">
        <f>IF(N731="zákl. přenesená",J731,0)</f>
        <v>0</v>
      </c>
      <c r="BH731" s="142">
        <f>IF(N731="sníž. přenesená",J731,0)</f>
        <v>0</v>
      </c>
      <c r="BI731" s="142">
        <f>IF(N731="nulová",J731,0)</f>
        <v>0</v>
      </c>
      <c r="BJ731" s="17" t="s">
        <v>87</v>
      </c>
      <c r="BK731" s="142">
        <f>ROUND(I731*H731,2)</f>
        <v>0</v>
      </c>
      <c r="BL731" s="17" t="s">
        <v>359</v>
      </c>
      <c r="BM731" s="141" t="s">
        <v>4378</v>
      </c>
    </row>
    <row r="732" spans="2:65" s="12" customFormat="1">
      <c r="B732" s="161"/>
      <c r="D732" s="143" t="s">
        <v>1665</v>
      </c>
      <c r="E732" s="162" t="s">
        <v>1</v>
      </c>
      <c r="F732" s="163" t="s">
        <v>3947</v>
      </c>
      <c r="H732" s="162" t="s">
        <v>1</v>
      </c>
      <c r="I732" s="164"/>
      <c r="L732" s="161"/>
      <c r="M732" s="165"/>
      <c r="T732" s="166"/>
      <c r="AT732" s="162" t="s">
        <v>1665</v>
      </c>
      <c r="AU732" s="162" t="s">
        <v>89</v>
      </c>
      <c r="AV732" s="12" t="s">
        <v>87</v>
      </c>
      <c r="AW732" s="12" t="s">
        <v>36</v>
      </c>
      <c r="AX732" s="12" t="s">
        <v>80</v>
      </c>
      <c r="AY732" s="162" t="s">
        <v>248</v>
      </c>
    </row>
    <row r="733" spans="2:65" s="13" customFormat="1">
      <c r="B733" s="167"/>
      <c r="D733" s="143" t="s">
        <v>1665</v>
      </c>
      <c r="E733" s="168" t="s">
        <v>1</v>
      </c>
      <c r="F733" s="169" t="s">
        <v>4348</v>
      </c>
      <c r="H733" s="170">
        <v>18.72</v>
      </c>
      <c r="I733" s="171"/>
      <c r="L733" s="167"/>
      <c r="M733" s="172"/>
      <c r="T733" s="173"/>
      <c r="AT733" s="168" t="s">
        <v>1665</v>
      </c>
      <c r="AU733" s="168" t="s">
        <v>89</v>
      </c>
      <c r="AV733" s="13" t="s">
        <v>89</v>
      </c>
      <c r="AW733" s="13" t="s">
        <v>36</v>
      </c>
      <c r="AX733" s="13" t="s">
        <v>87</v>
      </c>
      <c r="AY733" s="168" t="s">
        <v>248</v>
      </c>
    </row>
    <row r="734" spans="2:65" s="1" customFormat="1" ht="24.2" customHeight="1">
      <c r="B734" s="32"/>
      <c r="C734" s="188" t="s">
        <v>4379</v>
      </c>
      <c r="D734" s="188" t="s">
        <v>301</v>
      </c>
      <c r="E734" s="189" t="s">
        <v>4380</v>
      </c>
      <c r="F734" s="190" t="s">
        <v>4381</v>
      </c>
      <c r="G734" s="191" t="s">
        <v>1662</v>
      </c>
      <c r="H734" s="192">
        <v>39.311999999999998</v>
      </c>
      <c r="I734" s="193"/>
      <c r="J734" s="194">
        <f>ROUND(I734*H734,2)</f>
        <v>0</v>
      </c>
      <c r="K734" s="190" t="s">
        <v>1663</v>
      </c>
      <c r="L734" s="195"/>
      <c r="M734" s="196" t="s">
        <v>1</v>
      </c>
      <c r="N734" s="197" t="s">
        <v>45</v>
      </c>
      <c r="P734" s="139">
        <f>O734*H734</f>
        <v>0</v>
      </c>
      <c r="Q734" s="139">
        <v>1.5E-3</v>
      </c>
      <c r="R734" s="139">
        <f>Q734*H734</f>
        <v>5.8968E-2</v>
      </c>
      <c r="S734" s="139">
        <v>0</v>
      </c>
      <c r="T734" s="140">
        <f>S734*H734</f>
        <v>0</v>
      </c>
      <c r="AR734" s="141" t="s">
        <v>424</v>
      </c>
      <c r="AT734" s="141" t="s">
        <v>301</v>
      </c>
      <c r="AU734" s="141" t="s">
        <v>89</v>
      </c>
      <c r="AY734" s="17" t="s">
        <v>248</v>
      </c>
      <c r="BE734" s="142">
        <f>IF(N734="základní",J734,0)</f>
        <v>0</v>
      </c>
      <c r="BF734" s="142">
        <f>IF(N734="snížená",J734,0)</f>
        <v>0</v>
      </c>
      <c r="BG734" s="142">
        <f>IF(N734="zákl. přenesená",J734,0)</f>
        <v>0</v>
      </c>
      <c r="BH734" s="142">
        <f>IF(N734="sníž. přenesená",J734,0)</f>
        <v>0</v>
      </c>
      <c r="BI734" s="142">
        <f>IF(N734="nulová",J734,0)</f>
        <v>0</v>
      </c>
      <c r="BJ734" s="17" t="s">
        <v>87</v>
      </c>
      <c r="BK734" s="142">
        <f>ROUND(I734*H734,2)</f>
        <v>0</v>
      </c>
      <c r="BL734" s="17" t="s">
        <v>359</v>
      </c>
      <c r="BM734" s="141" t="s">
        <v>4382</v>
      </c>
    </row>
    <row r="735" spans="2:65" s="13" customFormat="1">
      <c r="B735" s="167"/>
      <c r="D735" s="143" t="s">
        <v>1665</v>
      </c>
      <c r="F735" s="169" t="s">
        <v>4383</v>
      </c>
      <c r="H735" s="170">
        <v>39.311999999999998</v>
      </c>
      <c r="I735" s="171"/>
      <c r="L735" s="167"/>
      <c r="M735" s="172"/>
      <c r="T735" s="173"/>
      <c r="AT735" s="168" t="s">
        <v>1665</v>
      </c>
      <c r="AU735" s="168" t="s">
        <v>89</v>
      </c>
      <c r="AV735" s="13" t="s">
        <v>89</v>
      </c>
      <c r="AW735" s="13" t="s">
        <v>4</v>
      </c>
      <c r="AX735" s="13" t="s">
        <v>87</v>
      </c>
      <c r="AY735" s="168" t="s">
        <v>248</v>
      </c>
    </row>
    <row r="736" spans="2:65" s="1" customFormat="1" ht="24.2" customHeight="1">
      <c r="B736" s="32"/>
      <c r="C736" s="130" t="s">
        <v>4384</v>
      </c>
      <c r="D736" s="130" t="s">
        <v>249</v>
      </c>
      <c r="E736" s="131" t="s">
        <v>2154</v>
      </c>
      <c r="F736" s="132" t="s">
        <v>2155</v>
      </c>
      <c r="G736" s="133" t="s">
        <v>1263</v>
      </c>
      <c r="H736" s="134">
        <v>1.1000000000000001</v>
      </c>
      <c r="I736" s="135"/>
      <c r="J736" s="136">
        <f>ROUND(I736*H736,2)</f>
        <v>0</v>
      </c>
      <c r="K736" s="132" t="s">
        <v>1663</v>
      </c>
      <c r="L736" s="32"/>
      <c r="M736" s="137" t="s">
        <v>1</v>
      </c>
      <c r="N736" s="138" t="s">
        <v>45</v>
      </c>
      <c r="P736" s="139">
        <f>O736*H736</f>
        <v>0</v>
      </c>
      <c r="Q736" s="139">
        <v>0</v>
      </c>
      <c r="R736" s="139">
        <f>Q736*H736</f>
        <v>0</v>
      </c>
      <c r="S736" s="139">
        <v>0</v>
      </c>
      <c r="T736" s="140">
        <f>S736*H736</f>
        <v>0</v>
      </c>
      <c r="AR736" s="141" t="s">
        <v>359</v>
      </c>
      <c r="AT736" s="141" t="s">
        <v>249</v>
      </c>
      <c r="AU736" s="141" t="s">
        <v>89</v>
      </c>
      <c r="AY736" s="17" t="s">
        <v>248</v>
      </c>
      <c r="BE736" s="142">
        <f>IF(N736="základní",J736,0)</f>
        <v>0</v>
      </c>
      <c r="BF736" s="142">
        <f>IF(N736="snížená",J736,0)</f>
        <v>0</v>
      </c>
      <c r="BG736" s="142">
        <f>IF(N736="zákl. přenesená",J736,0)</f>
        <v>0</v>
      </c>
      <c r="BH736" s="142">
        <f>IF(N736="sníž. přenesená",J736,0)</f>
        <v>0</v>
      </c>
      <c r="BI736" s="142">
        <f>IF(N736="nulová",J736,0)</f>
        <v>0</v>
      </c>
      <c r="BJ736" s="17" t="s">
        <v>87</v>
      </c>
      <c r="BK736" s="142">
        <f>ROUND(I736*H736,2)</f>
        <v>0</v>
      </c>
      <c r="BL736" s="17" t="s">
        <v>359</v>
      </c>
      <c r="BM736" s="141" t="s">
        <v>4385</v>
      </c>
    </row>
    <row r="737" spans="2:65" s="10" customFormat="1" ht="22.9" customHeight="1">
      <c r="B737" s="120"/>
      <c r="D737" s="121" t="s">
        <v>79</v>
      </c>
      <c r="E737" s="155" t="s">
        <v>4386</v>
      </c>
      <c r="F737" s="155" t="s">
        <v>4387</v>
      </c>
      <c r="I737" s="123"/>
      <c r="J737" s="156">
        <f>BK737</f>
        <v>0</v>
      </c>
      <c r="L737" s="120"/>
      <c r="M737" s="125"/>
      <c r="P737" s="126">
        <f>SUM(P738:P752)</f>
        <v>0</v>
      </c>
      <c r="R737" s="126">
        <f>SUM(R738:R752)</f>
        <v>0.20267128000000001</v>
      </c>
      <c r="T737" s="127">
        <f>SUM(T738:T752)</f>
        <v>0</v>
      </c>
      <c r="AR737" s="121" t="s">
        <v>89</v>
      </c>
      <c r="AT737" s="128" t="s">
        <v>79</v>
      </c>
      <c r="AU737" s="128" t="s">
        <v>87</v>
      </c>
      <c r="AY737" s="121" t="s">
        <v>248</v>
      </c>
      <c r="BK737" s="129">
        <f>SUM(BK738:BK752)</f>
        <v>0</v>
      </c>
    </row>
    <row r="738" spans="2:65" s="1" customFormat="1" ht="24.2" customHeight="1">
      <c r="B738" s="32"/>
      <c r="C738" s="130" t="s">
        <v>4388</v>
      </c>
      <c r="D738" s="130" t="s">
        <v>249</v>
      </c>
      <c r="E738" s="131" t="s">
        <v>4389</v>
      </c>
      <c r="F738" s="132" t="s">
        <v>4390</v>
      </c>
      <c r="G738" s="133" t="s">
        <v>1662</v>
      </c>
      <c r="H738" s="134">
        <v>8.68</v>
      </c>
      <c r="I738" s="135"/>
      <c r="J738" s="136">
        <f>ROUND(I738*H738,2)</f>
        <v>0</v>
      </c>
      <c r="K738" s="132" t="s">
        <v>1663</v>
      </c>
      <c r="L738" s="32"/>
      <c r="M738" s="137" t="s">
        <v>1</v>
      </c>
      <c r="N738" s="138" t="s">
        <v>45</v>
      </c>
      <c r="P738" s="139">
        <f>O738*H738</f>
        <v>0</v>
      </c>
      <c r="Q738" s="139">
        <v>1.434E-2</v>
      </c>
      <c r="R738" s="139">
        <f>Q738*H738</f>
        <v>0.1244712</v>
      </c>
      <c r="S738" s="139">
        <v>0</v>
      </c>
      <c r="T738" s="140">
        <f>S738*H738</f>
        <v>0</v>
      </c>
      <c r="AR738" s="141" t="s">
        <v>359</v>
      </c>
      <c r="AT738" s="141" t="s">
        <v>249</v>
      </c>
      <c r="AU738" s="141" t="s">
        <v>89</v>
      </c>
      <c r="AY738" s="17" t="s">
        <v>248</v>
      </c>
      <c r="BE738" s="142">
        <f>IF(N738="základní",J738,0)</f>
        <v>0</v>
      </c>
      <c r="BF738" s="142">
        <f>IF(N738="snížená",J738,0)</f>
        <v>0</v>
      </c>
      <c r="BG738" s="142">
        <f>IF(N738="zákl. přenesená",J738,0)</f>
        <v>0</v>
      </c>
      <c r="BH738" s="142">
        <f>IF(N738="sníž. přenesená",J738,0)</f>
        <v>0</v>
      </c>
      <c r="BI738" s="142">
        <f>IF(N738="nulová",J738,0)</f>
        <v>0</v>
      </c>
      <c r="BJ738" s="17" t="s">
        <v>87</v>
      </c>
      <c r="BK738" s="142">
        <f>ROUND(I738*H738,2)</f>
        <v>0</v>
      </c>
      <c r="BL738" s="17" t="s">
        <v>359</v>
      </c>
      <c r="BM738" s="141" t="s">
        <v>4391</v>
      </c>
    </row>
    <row r="739" spans="2:65" s="1" customFormat="1" ht="19.5">
      <c r="B739" s="32"/>
      <c r="D739" s="143" t="s">
        <v>255</v>
      </c>
      <c r="F739" s="144" t="s">
        <v>4392</v>
      </c>
      <c r="I739" s="145"/>
      <c r="L739" s="32"/>
      <c r="M739" s="146"/>
      <c r="T739" s="56"/>
      <c r="AT739" s="17" t="s">
        <v>255</v>
      </c>
      <c r="AU739" s="17" t="s">
        <v>89</v>
      </c>
    </row>
    <row r="740" spans="2:65" s="12" customFormat="1">
      <c r="B740" s="161"/>
      <c r="D740" s="143" t="s">
        <v>1665</v>
      </c>
      <c r="E740" s="162" t="s">
        <v>1</v>
      </c>
      <c r="F740" s="163" t="s">
        <v>3919</v>
      </c>
      <c r="H740" s="162" t="s">
        <v>1</v>
      </c>
      <c r="I740" s="164"/>
      <c r="L740" s="161"/>
      <c r="M740" s="165"/>
      <c r="T740" s="166"/>
      <c r="AT740" s="162" t="s">
        <v>1665</v>
      </c>
      <c r="AU740" s="162" t="s">
        <v>89</v>
      </c>
      <c r="AV740" s="12" t="s">
        <v>87</v>
      </c>
      <c r="AW740" s="12" t="s">
        <v>36</v>
      </c>
      <c r="AX740" s="12" t="s">
        <v>80</v>
      </c>
      <c r="AY740" s="162" t="s">
        <v>248</v>
      </c>
    </row>
    <row r="741" spans="2:65" s="13" customFormat="1">
      <c r="B741" s="167"/>
      <c r="D741" s="143" t="s">
        <v>1665</v>
      </c>
      <c r="E741" s="168" t="s">
        <v>1</v>
      </c>
      <c r="F741" s="169" t="s">
        <v>4393</v>
      </c>
      <c r="H741" s="170">
        <v>8.68</v>
      </c>
      <c r="I741" s="171"/>
      <c r="L741" s="167"/>
      <c r="M741" s="172"/>
      <c r="T741" s="173"/>
      <c r="AT741" s="168" t="s">
        <v>1665</v>
      </c>
      <c r="AU741" s="168" t="s">
        <v>89</v>
      </c>
      <c r="AV741" s="13" t="s">
        <v>89</v>
      </c>
      <c r="AW741" s="13" t="s">
        <v>36</v>
      </c>
      <c r="AX741" s="13" t="s">
        <v>87</v>
      </c>
      <c r="AY741" s="168" t="s">
        <v>248</v>
      </c>
    </row>
    <row r="742" spans="2:65" s="1" customFormat="1" ht="24.2" customHeight="1">
      <c r="B742" s="32"/>
      <c r="C742" s="130" t="s">
        <v>4394</v>
      </c>
      <c r="D742" s="130" t="s">
        <v>249</v>
      </c>
      <c r="E742" s="131" t="s">
        <v>4395</v>
      </c>
      <c r="F742" s="132" t="s">
        <v>4396</v>
      </c>
      <c r="G742" s="133" t="s">
        <v>1671</v>
      </c>
      <c r="H742" s="134">
        <v>0.26200000000000001</v>
      </c>
      <c r="I742" s="135"/>
      <c r="J742" s="136">
        <f>ROUND(I742*H742,2)</f>
        <v>0</v>
      </c>
      <c r="K742" s="132" t="s">
        <v>1663</v>
      </c>
      <c r="L742" s="32"/>
      <c r="M742" s="137" t="s">
        <v>1</v>
      </c>
      <c r="N742" s="138" t="s">
        <v>45</v>
      </c>
      <c r="P742" s="139">
        <f>O742*H742</f>
        <v>0</v>
      </c>
      <c r="Q742" s="139">
        <v>2.2839999999999999E-2</v>
      </c>
      <c r="R742" s="139">
        <f>Q742*H742</f>
        <v>5.9840800000000001E-3</v>
      </c>
      <c r="S742" s="139">
        <v>0</v>
      </c>
      <c r="T742" s="140">
        <f>S742*H742</f>
        <v>0</v>
      </c>
      <c r="AR742" s="141" t="s">
        <v>359</v>
      </c>
      <c r="AT742" s="141" t="s">
        <v>249</v>
      </c>
      <c r="AU742" s="141" t="s">
        <v>89</v>
      </c>
      <c r="AY742" s="17" t="s">
        <v>248</v>
      </c>
      <c r="BE742" s="142">
        <f>IF(N742="základní",J742,0)</f>
        <v>0</v>
      </c>
      <c r="BF742" s="142">
        <f>IF(N742="snížená",J742,0)</f>
        <v>0</v>
      </c>
      <c r="BG742" s="142">
        <f>IF(N742="zákl. přenesená",J742,0)</f>
        <v>0</v>
      </c>
      <c r="BH742" s="142">
        <f>IF(N742="sníž. přenesená",J742,0)</f>
        <v>0</v>
      </c>
      <c r="BI742" s="142">
        <f>IF(N742="nulová",J742,0)</f>
        <v>0</v>
      </c>
      <c r="BJ742" s="17" t="s">
        <v>87</v>
      </c>
      <c r="BK742" s="142">
        <f>ROUND(I742*H742,2)</f>
        <v>0</v>
      </c>
      <c r="BL742" s="17" t="s">
        <v>359</v>
      </c>
      <c r="BM742" s="141" t="s">
        <v>4397</v>
      </c>
    </row>
    <row r="743" spans="2:65" s="13" customFormat="1">
      <c r="B743" s="167"/>
      <c r="D743" s="143" t="s">
        <v>1665</v>
      </c>
      <c r="E743" s="168" t="s">
        <v>1</v>
      </c>
      <c r="F743" s="169" t="s">
        <v>4398</v>
      </c>
      <c r="H743" s="170">
        <v>0.191</v>
      </c>
      <c r="I743" s="171"/>
      <c r="L743" s="167"/>
      <c r="M743" s="172"/>
      <c r="T743" s="173"/>
      <c r="AT743" s="168" t="s">
        <v>1665</v>
      </c>
      <c r="AU743" s="168" t="s">
        <v>89</v>
      </c>
      <c r="AV743" s="13" t="s">
        <v>89</v>
      </c>
      <c r="AW743" s="13" t="s">
        <v>36</v>
      </c>
      <c r="AX743" s="13" t="s">
        <v>80</v>
      </c>
      <c r="AY743" s="168" t="s">
        <v>248</v>
      </c>
    </row>
    <row r="744" spans="2:65" s="13" customFormat="1">
      <c r="B744" s="167"/>
      <c r="D744" s="143" t="s">
        <v>1665</v>
      </c>
      <c r="E744" s="168" t="s">
        <v>1</v>
      </c>
      <c r="F744" s="169" t="s">
        <v>4399</v>
      </c>
      <c r="H744" s="170">
        <v>7.0999999999999994E-2</v>
      </c>
      <c r="I744" s="171"/>
      <c r="L744" s="167"/>
      <c r="M744" s="172"/>
      <c r="T744" s="173"/>
      <c r="AT744" s="168" t="s">
        <v>1665</v>
      </c>
      <c r="AU744" s="168" t="s">
        <v>89</v>
      </c>
      <c r="AV744" s="13" t="s">
        <v>89</v>
      </c>
      <c r="AW744" s="13" t="s">
        <v>36</v>
      </c>
      <c r="AX744" s="13" t="s">
        <v>80</v>
      </c>
      <c r="AY744" s="168" t="s">
        <v>248</v>
      </c>
    </row>
    <row r="745" spans="2:65" s="14" customFormat="1">
      <c r="B745" s="174"/>
      <c r="D745" s="143" t="s">
        <v>1665</v>
      </c>
      <c r="E745" s="175" t="s">
        <v>1</v>
      </c>
      <c r="F745" s="176" t="s">
        <v>1668</v>
      </c>
      <c r="H745" s="177">
        <v>0.26200000000000001</v>
      </c>
      <c r="I745" s="178"/>
      <c r="L745" s="174"/>
      <c r="M745" s="179"/>
      <c r="T745" s="180"/>
      <c r="AT745" s="175" t="s">
        <v>1665</v>
      </c>
      <c r="AU745" s="175" t="s">
        <v>89</v>
      </c>
      <c r="AV745" s="14" t="s">
        <v>264</v>
      </c>
      <c r="AW745" s="14" t="s">
        <v>36</v>
      </c>
      <c r="AX745" s="14" t="s">
        <v>87</v>
      </c>
      <c r="AY745" s="175" t="s">
        <v>248</v>
      </c>
    </row>
    <row r="746" spans="2:65" s="1" customFormat="1" ht="16.5" customHeight="1">
      <c r="B746" s="32"/>
      <c r="C746" s="130" t="s">
        <v>4400</v>
      </c>
      <c r="D746" s="130" t="s">
        <v>249</v>
      </c>
      <c r="E746" s="131" t="s">
        <v>4401</v>
      </c>
      <c r="F746" s="132" t="s">
        <v>4402</v>
      </c>
      <c r="G746" s="133" t="s">
        <v>528</v>
      </c>
      <c r="H746" s="134">
        <v>70.8</v>
      </c>
      <c r="I746" s="135"/>
      <c r="J746" s="136">
        <f>ROUND(I746*H746,2)</f>
        <v>0</v>
      </c>
      <c r="K746" s="132" t="s">
        <v>1663</v>
      </c>
      <c r="L746" s="32"/>
      <c r="M746" s="137" t="s">
        <v>1</v>
      </c>
      <c r="N746" s="138" t="s">
        <v>45</v>
      </c>
      <c r="P746" s="139">
        <f>O746*H746</f>
        <v>0</v>
      </c>
      <c r="Q746" s="139">
        <v>3.0000000000000001E-5</v>
      </c>
      <c r="R746" s="139">
        <f>Q746*H746</f>
        <v>2.124E-3</v>
      </c>
      <c r="S746" s="139">
        <v>0</v>
      </c>
      <c r="T746" s="140">
        <f>S746*H746</f>
        <v>0</v>
      </c>
      <c r="AR746" s="141" t="s">
        <v>359</v>
      </c>
      <c r="AT746" s="141" t="s">
        <v>249</v>
      </c>
      <c r="AU746" s="141" t="s">
        <v>89</v>
      </c>
      <c r="AY746" s="17" t="s">
        <v>248</v>
      </c>
      <c r="BE746" s="142">
        <f>IF(N746="základní",J746,0)</f>
        <v>0</v>
      </c>
      <c r="BF746" s="142">
        <f>IF(N746="snížená",J746,0)</f>
        <v>0</v>
      </c>
      <c r="BG746" s="142">
        <f>IF(N746="zákl. přenesená",J746,0)</f>
        <v>0</v>
      </c>
      <c r="BH746" s="142">
        <f>IF(N746="sníž. přenesená",J746,0)</f>
        <v>0</v>
      </c>
      <c r="BI746" s="142">
        <f>IF(N746="nulová",J746,0)</f>
        <v>0</v>
      </c>
      <c r="BJ746" s="17" t="s">
        <v>87</v>
      </c>
      <c r="BK746" s="142">
        <f>ROUND(I746*H746,2)</f>
        <v>0</v>
      </c>
      <c r="BL746" s="17" t="s">
        <v>359</v>
      </c>
      <c r="BM746" s="141" t="s">
        <v>4403</v>
      </c>
    </row>
    <row r="747" spans="2:65" s="12" customFormat="1">
      <c r="B747" s="161"/>
      <c r="D747" s="143" t="s">
        <v>1665</v>
      </c>
      <c r="E747" s="162" t="s">
        <v>1</v>
      </c>
      <c r="F747" s="163" t="s">
        <v>3919</v>
      </c>
      <c r="H747" s="162" t="s">
        <v>1</v>
      </c>
      <c r="I747" s="164"/>
      <c r="L747" s="161"/>
      <c r="M747" s="165"/>
      <c r="T747" s="166"/>
      <c r="AT747" s="162" t="s">
        <v>1665</v>
      </c>
      <c r="AU747" s="162" t="s">
        <v>89</v>
      </c>
      <c r="AV747" s="12" t="s">
        <v>87</v>
      </c>
      <c r="AW747" s="12" t="s">
        <v>36</v>
      </c>
      <c r="AX747" s="12" t="s">
        <v>80</v>
      </c>
      <c r="AY747" s="162" t="s">
        <v>248</v>
      </c>
    </row>
    <row r="748" spans="2:65" s="12" customFormat="1">
      <c r="B748" s="161"/>
      <c r="D748" s="143" t="s">
        <v>1665</v>
      </c>
      <c r="E748" s="162" t="s">
        <v>1</v>
      </c>
      <c r="F748" s="163" t="s">
        <v>4404</v>
      </c>
      <c r="H748" s="162" t="s">
        <v>1</v>
      </c>
      <c r="I748" s="164"/>
      <c r="L748" s="161"/>
      <c r="M748" s="165"/>
      <c r="T748" s="166"/>
      <c r="AT748" s="162" t="s">
        <v>1665</v>
      </c>
      <c r="AU748" s="162" t="s">
        <v>89</v>
      </c>
      <c r="AV748" s="12" t="s">
        <v>87</v>
      </c>
      <c r="AW748" s="12" t="s">
        <v>36</v>
      </c>
      <c r="AX748" s="12" t="s">
        <v>80</v>
      </c>
      <c r="AY748" s="162" t="s">
        <v>248</v>
      </c>
    </row>
    <row r="749" spans="2:65" s="13" customFormat="1">
      <c r="B749" s="167"/>
      <c r="D749" s="143" t="s">
        <v>1665</v>
      </c>
      <c r="E749" s="168" t="s">
        <v>1</v>
      </c>
      <c r="F749" s="169" t="s">
        <v>4405</v>
      </c>
      <c r="H749" s="170">
        <v>70.8</v>
      </c>
      <c r="I749" s="171"/>
      <c r="L749" s="167"/>
      <c r="M749" s="172"/>
      <c r="T749" s="173"/>
      <c r="AT749" s="168" t="s">
        <v>1665</v>
      </c>
      <c r="AU749" s="168" t="s">
        <v>89</v>
      </c>
      <c r="AV749" s="13" t="s">
        <v>89</v>
      </c>
      <c r="AW749" s="13" t="s">
        <v>36</v>
      </c>
      <c r="AX749" s="13" t="s">
        <v>87</v>
      </c>
      <c r="AY749" s="168" t="s">
        <v>248</v>
      </c>
    </row>
    <row r="750" spans="2:65" s="1" customFormat="1" ht="16.5" customHeight="1">
      <c r="B750" s="32"/>
      <c r="C750" s="188" t="s">
        <v>4406</v>
      </c>
      <c r="D750" s="188" t="s">
        <v>301</v>
      </c>
      <c r="E750" s="189" t="s">
        <v>4407</v>
      </c>
      <c r="F750" s="190" t="s">
        <v>4408</v>
      </c>
      <c r="G750" s="191" t="s">
        <v>1662</v>
      </c>
      <c r="H750" s="192">
        <v>7.7880000000000003</v>
      </c>
      <c r="I750" s="193"/>
      <c r="J750" s="194">
        <f>ROUND(I750*H750,2)</f>
        <v>0</v>
      </c>
      <c r="K750" s="190" t="s">
        <v>1</v>
      </c>
      <c r="L750" s="195"/>
      <c r="M750" s="196" t="s">
        <v>1</v>
      </c>
      <c r="N750" s="197" t="s">
        <v>45</v>
      </c>
      <c r="P750" s="139">
        <f>O750*H750</f>
        <v>0</v>
      </c>
      <c r="Q750" s="139">
        <v>8.9999999999999993E-3</v>
      </c>
      <c r="R750" s="139">
        <f>Q750*H750</f>
        <v>7.0092000000000002E-2</v>
      </c>
      <c r="S750" s="139">
        <v>0</v>
      </c>
      <c r="T750" s="140">
        <f>S750*H750</f>
        <v>0</v>
      </c>
      <c r="AR750" s="141" t="s">
        <v>424</v>
      </c>
      <c r="AT750" s="141" t="s">
        <v>301</v>
      </c>
      <c r="AU750" s="141" t="s">
        <v>89</v>
      </c>
      <c r="AY750" s="17" t="s">
        <v>248</v>
      </c>
      <c r="BE750" s="142">
        <f>IF(N750="základní",J750,0)</f>
        <v>0</v>
      </c>
      <c r="BF750" s="142">
        <f>IF(N750="snížená",J750,0)</f>
        <v>0</v>
      </c>
      <c r="BG750" s="142">
        <f>IF(N750="zákl. přenesená",J750,0)</f>
        <v>0</v>
      </c>
      <c r="BH750" s="142">
        <f>IF(N750="sníž. přenesená",J750,0)</f>
        <v>0</v>
      </c>
      <c r="BI750" s="142">
        <f>IF(N750="nulová",J750,0)</f>
        <v>0</v>
      </c>
      <c r="BJ750" s="17" t="s">
        <v>87</v>
      </c>
      <c r="BK750" s="142">
        <f>ROUND(I750*H750,2)</f>
        <v>0</v>
      </c>
      <c r="BL750" s="17" t="s">
        <v>359</v>
      </c>
      <c r="BM750" s="141" t="s">
        <v>4409</v>
      </c>
    </row>
    <row r="751" spans="2:65" s="13" customFormat="1">
      <c r="B751" s="167"/>
      <c r="D751" s="143" t="s">
        <v>1665</v>
      </c>
      <c r="E751" s="168" t="s">
        <v>1</v>
      </c>
      <c r="F751" s="169" t="s">
        <v>4410</v>
      </c>
      <c r="H751" s="170">
        <v>7.7880000000000003</v>
      </c>
      <c r="I751" s="171"/>
      <c r="L751" s="167"/>
      <c r="M751" s="172"/>
      <c r="T751" s="173"/>
      <c r="AT751" s="168" t="s">
        <v>1665</v>
      </c>
      <c r="AU751" s="168" t="s">
        <v>89</v>
      </c>
      <c r="AV751" s="13" t="s">
        <v>89</v>
      </c>
      <c r="AW751" s="13" t="s">
        <v>36</v>
      </c>
      <c r="AX751" s="13" t="s">
        <v>87</v>
      </c>
      <c r="AY751" s="168" t="s">
        <v>248</v>
      </c>
    </row>
    <row r="752" spans="2:65" s="1" customFormat="1" ht="24.2" customHeight="1">
      <c r="B752" s="32"/>
      <c r="C752" s="130" t="s">
        <v>4411</v>
      </c>
      <c r="D752" s="130" t="s">
        <v>249</v>
      </c>
      <c r="E752" s="131" t="s">
        <v>4412</v>
      </c>
      <c r="F752" s="132" t="s">
        <v>4413</v>
      </c>
      <c r="G752" s="133" t="s">
        <v>1263</v>
      </c>
      <c r="H752" s="134">
        <v>0.20300000000000001</v>
      </c>
      <c r="I752" s="135"/>
      <c r="J752" s="136">
        <f>ROUND(I752*H752,2)</f>
        <v>0</v>
      </c>
      <c r="K752" s="132" t="s">
        <v>1663</v>
      </c>
      <c r="L752" s="32"/>
      <c r="M752" s="137" t="s">
        <v>1</v>
      </c>
      <c r="N752" s="138" t="s">
        <v>45</v>
      </c>
      <c r="P752" s="139">
        <f>O752*H752</f>
        <v>0</v>
      </c>
      <c r="Q752" s="139">
        <v>0</v>
      </c>
      <c r="R752" s="139">
        <f>Q752*H752</f>
        <v>0</v>
      </c>
      <c r="S752" s="139">
        <v>0</v>
      </c>
      <c r="T752" s="140">
        <f>S752*H752</f>
        <v>0</v>
      </c>
      <c r="AR752" s="141" t="s">
        <v>359</v>
      </c>
      <c r="AT752" s="141" t="s">
        <v>249</v>
      </c>
      <c r="AU752" s="141" t="s">
        <v>89</v>
      </c>
      <c r="AY752" s="17" t="s">
        <v>248</v>
      </c>
      <c r="BE752" s="142">
        <f>IF(N752="základní",J752,0)</f>
        <v>0</v>
      </c>
      <c r="BF752" s="142">
        <f>IF(N752="snížená",J752,0)</f>
        <v>0</v>
      </c>
      <c r="BG752" s="142">
        <f>IF(N752="zákl. přenesená",J752,0)</f>
        <v>0</v>
      </c>
      <c r="BH752" s="142">
        <f>IF(N752="sníž. přenesená",J752,0)</f>
        <v>0</v>
      </c>
      <c r="BI752" s="142">
        <f>IF(N752="nulová",J752,0)</f>
        <v>0</v>
      </c>
      <c r="BJ752" s="17" t="s">
        <v>87</v>
      </c>
      <c r="BK752" s="142">
        <f>ROUND(I752*H752,2)</f>
        <v>0</v>
      </c>
      <c r="BL752" s="17" t="s">
        <v>359</v>
      </c>
      <c r="BM752" s="141" t="s">
        <v>4414</v>
      </c>
    </row>
    <row r="753" spans="2:65" s="10" customFormat="1" ht="22.9" customHeight="1">
      <c r="B753" s="120"/>
      <c r="D753" s="121" t="s">
        <v>79</v>
      </c>
      <c r="E753" s="155" t="s">
        <v>2157</v>
      </c>
      <c r="F753" s="155" t="s">
        <v>2158</v>
      </c>
      <c r="I753" s="123"/>
      <c r="J753" s="156">
        <f>BK753</f>
        <v>0</v>
      </c>
      <c r="L753" s="120"/>
      <c r="M753" s="125"/>
      <c r="P753" s="126">
        <f>SUM(P754:P758)</f>
        <v>0</v>
      </c>
      <c r="R753" s="126">
        <f>SUM(R754:R758)</f>
        <v>5.9891999999999994E-2</v>
      </c>
      <c r="T753" s="127">
        <f>SUM(T754:T758)</f>
        <v>0</v>
      </c>
      <c r="AR753" s="121" t="s">
        <v>89</v>
      </c>
      <c r="AT753" s="128" t="s">
        <v>79</v>
      </c>
      <c r="AU753" s="128" t="s">
        <v>87</v>
      </c>
      <c r="AY753" s="121" t="s">
        <v>248</v>
      </c>
      <c r="BK753" s="129">
        <f>SUM(BK754:BK758)</f>
        <v>0</v>
      </c>
    </row>
    <row r="754" spans="2:65" s="1" customFormat="1" ht="24.2" customHeight="1">
      <c r="B754" s="32"/>
      <c r="C754" s="130" t="s">
        <v>4415</v>
      </c>
      <c r="D754" s="130" t="s">
        <v>249</v>
      </c>
      <c r="E754" s="131" t="s">
        <v>4416</v>
      </c>
      <c r="F754" s="132" t="s">
        <v>4417</v>
      </c>
      <c r="G754" s="133" t="s">
        <v>1662</v>
      </c>
      <c r="H754" s="134">
        <v>8.68</v>
      </c>
      <c r="I754" s="135"/>
      <c r="J754" s="136">
        <f>ROUND(I754*H754,2)</f>
        <v>0</v>
      </c>
      <c r="K754" s="132" t="s">
        <v>1</v>
      </c>
      <c r="L754" s="32"/>
      <c r="M754" s="137" t="s">
        <v>1</v>
      </c>
      <c r="N754" s="138" t="s">
        <v>45</v>
      </c>
      <c r="P754" s="139">
        <f>O754*H754</f>
        <v>0</v>
      </c>
      <c r="Q754" s="139">
        <v>6.8999999999999999E-3</v>
      </c>
      <c r="R754" s="139">
        <f>Q754*H754</f>
        <v>5.9891999999999994E-2</v>
      </c>
      <c r="S754" s="139">
        <v>0</v>
      </c>
      <c r="T754" s="140">
        <f>S754*H754</f>
        <v>0</v>
      </c>
      <c r="AR754" s="141" t="s">
        <v>359</v>
      </c>
      <c r="AT754" s="141" t="s">
        <v>249</v>
      </c>
      <c r="AU754" s="141" t="s">
        <v>89</v>
      </c>
      <c r="AY754" s="17" t="s">
        <v>248</v>
      </c>
      <c r="BE754" s="142">
        <f>IF(N754="základní",J754,0)</f>
        <v>0</v>
      </c>
      <c r="BF754" s="142">
        <f>IF(N754="snížená",J754,0)</f>
        <v>0</v>
      </c>
      <c r="BG754" s="142">
        <f>IF(N754="zákl. přenesená",J754,0)</f>
        <v>0</v>
      </c>
      <c r="BH754" s="142">
        <f>IF(N754="sníž. přenesená",J754,0)</f>
        <v>0</v>
      </c>
      <c r="BI754" s="142">
        <f>IF(N754="nulová",J754,0)</f>
        <v>0</v>
      </c>
      <c r="BJ754" s="17" t="s">
        <v>87</v>
      </c>
      <c r="BK754" s="142">
        <f>ROUND(I754*H754,2)</f>
        <v>0</v>
      </c>
      <c r="BL754" s="17" t="s">
        <v>359</v>
      </c>
      <c r="BM754" s="141" t="s">
        <v>4418</v>
      </c>
    </row>
    <row r="755" spans="2:65" s="1" customFormat="1" ht="39">
      <c r="B755" s="32"/>
      <c r="D755" s="143" t="s">
        <v>255</v>
      </c>
      <c r="F755" s="144" t="s">
        <v>4419</v>
      </c>
      <c r="I755" s="145"/>
      <c r="L755" s="32"/>
      <c r="M755" s="146"/>
      <c r="T755" s="56"/>
      <c r="AT755" s="17" t="s">
        <v>255</v>
      </c>
      <c r="AU755" s="17" t="s">
        <v>89</v>
      </c>
    </row>
    <row r="756" spans="2:65" s="12" customFormat="1">
      <c r="B756" s="161"/>
      <c r="D756" s="143" t="s">
        <v>1665</v>
      </c>
      <c r="E756" s="162" t="s">
        <v>1</v>
      </c>
      <c r="F756" s="163" t="s">
        <v>3919</v>
      </c>
      <c r="H756" s="162" t="s">
        <v>1</v>
      </c>
      <c r="I756" s="164"/>
      <c r="L756" s="161"/>
      <c r="M756" s="165"/>
      <c r="T756" s="166"/>
      <c r="AT756" s="162" t="s">
        <v>1665</v>
      </c>
      <c r="AU756" s="162" t="s">
        <v>89</v>
      </c>
      <c r="AV756" s="12" t="s">
        <v>87</v>
      </c>
      <c r="AW756" s="12" t="s">
        <v>36</v>
      </c>
      <c r="AX756" s="12" t="s">
        <v>80</v>
      </c>
      <c r="AY756" s="162" t="s">
        <v>248</v>
      </c>
    </row>
    <row r="757" spans="2:65" s="13" customFormat="1">
      <c r="B757" s="167"/>
      <c r="D757" s="143" t="s">
        <v>1665</v>
      </c>
      <c r="E757" s="168" t="s">
        <v>1</v>
      </c>
      <c r="F757" s="169" t="s">
        <v>4393</v>
      </c>
      <c r="H757" s="170">
        <v>8.68</v>
      </c>
      <c r="I757" s="171"/>
      <c r="L757" s="167"/>
      <c r="M757" s="172"/>
      <c r="T757" s="173"/>
      <c r="AT757" s="168" t="s">
        <v>1665</v>
      </c>
      <c r="AU757" s="168" t="s">
        <v>89</v>
      </c>
      <c r="AV757" s="13" t="s">
        <v>89</v>
      </c>
      <c r="AW757" s="13" t="s">
        <v>36</v>
      </c>
      <c r="AX757" s="13" t="s">
        <v>87</v>
      </c>
      <c r="AY757" s="168" t="s">
        <v>248</v>
      </c>
    </row>
    <row r="758" spans="2:65" s="1" customFormat="1" ht="24.2" customHeight="1">
      <c r="B758" s="32"/>
      <c r="C758" s="130" t="s">
        <v>4420</v>
      </c>
      <c r="D758" s="130" t="s">
        <v>249</v>
      </c>
      <c r="E758" s="131" t="s">
        <v>4421</v>
      </c>
      <c r="F758" s="132" t="s">
        <v>4422</v>
      </c>
      <c r="G758" s="133" t="s">
        <v>1263</v>
      </c>
      <c r="H758" s="134">
        <v>0.06</v>
      </c>
      <c r="I758" s="135"/>
      <c r="J758" s="136">
        <f>ROUND(I758*H758,2)</f>
        <v>0</v>
      </c>
      <c r="K758" s="132" t="s">
        <v>1663</v>
      </c>
      <c r="L758" s="32"/>
      <c r="M758" s="137" t="s">
        <v>1</v>
      </c>
      <c r="N758" s="138" t="s">
        <v>45</v>
      </c>
      <c r="P758" s="139">
        <f>O758*H758</f>
        <v>0</v>
      </c>
      <c r="Q758" s="139">
        <v>0</v>
      </c>
      <c r="R758" s="139">
        <f>Q758*H758</f>
        <v>0</v>
      </c>
      <c r="S758" s="139">
        <v>0</v>
      </c>
      <c r="T758" s="140">
        <f>S758*H758</f>
        <v>0</v>
      </c>
      <c r="AR758" s="141" t="s">
        <v>359</v>
      </c>
      <c r="AT758" s="141" t="s">
        <v>249</v>
      </c>
      <c r="AU758" s="141" t="s">
        <v>89</v>
      </c>
      <c r="AY758" s="17" t="s">
        <v>248</v>
      </c>
      <c r="BE758" s="142">
        <f>IF(N758="základní",J758,0)</f>
        <v>0</v>
      </c>
      <c r="BF758" s="142">
        <f>IF(N758="snížená",J758,0)</f>
        <v>0</v>
      </c>
      <c r="BG758" s="142">
        <f>IF(N758="zákl. přenesená",J758,0)</f>
        <v>0</v>
      </c>
      <c r="BH758" s="142">
        <f>IF(N758="sníž. přenesená",J758,0)</f>
        <v>0</v>
      </c>
      <c r="BI758" s="142">
        <f>IF(N758="nulová",J758,0)</f>
        <v>0</v>
      </c>
      <c r="BJ758" s="17" t="s">
        <v>87</v>
      </c>
      <c r="BK758" s="142">
        <f>ROUND(I758*H758,2)</f>
        <v>0</v>
      </c>
      <c r="BL758" s="17" t="s">
        <v>359</v>
      </c>
      <c r="BM758" s="141" t="s">
        <v>4423</v>
      </c>
    </row>
    <row r="759" spans="2:65" s="10" customFormat="1" ht="22.9" customHeight="1">
      <c r="B759" s="120"/>
      <c r="D759" s="121" t="s">
        <v>79</v>
      </c>
      <c r="E759" s="155" t="s">
        <v>2188</v>
      </c>
      <c r="F759" s="155" t="s">
        <v>2189</v>
      </c>
      <c r="I759" s="123"/>
      <c r="J759" s="156">
        <f>BK759</f>
        <v>0</v>
      </c>
      <c r="L759" s="120"/>
      <c r="M759" s="125"/>
      <c r="P759" s="126">
        <f>SUM(P760:P767)</f>
        <v>0</v>
      </c>
      <c r="R759" s="126">
        <f>SUM(R760:R767)</f>
        <v>1.84</v>
      </c>
      <c r="T759" s="127">
        <f>SUM(T760:T767)</f>
        <v>0</v>
      </c>
      <c r="AR759" s="121" t="s">
        <v>89</v>
      </c>
      <c r="AT759" s="128" t="s">
        <v>79</v>
      </c>
      <c r="AU759" s="128" t="s">
        <v>87</v>
      </c>
      <c r="AY759" s="121" t="s">
        <v>248</v>
      </c>
      <c r="BK759" s="129">
        <f>SUM(BK760:BK767)</f>
        <v>0</v>
      </c>
    </row>
    <row r="760" spans="2:65" s="1" customFormat="1" ht="24.2" customHeight="1">
      <c r="B760" s="32"/>
      <c r="C760" s="130" t="s">
        <v>4424</v>
      </c>
      <c r="D760" s="130" t="s">
        <v>249</v>
      </c>
      <c r="E760" s="131" t="s">
        <v>4425</v>
      </c>
      <c r="F760" s="132" t="s">
        <v>4426</v>
      </c>
      <c r="G760" s="133" t="s">
        <v>1839</v>
      </c>
      <c r="H760" s="134">
        <v>1</v>
      </c>
      <c r="I760" s="135"/>
      <c r="J760" s="136">
        <f>ROUND(I760*H760,2)</f>
        <v>0</v>
      </c>
      <c r="K760" s="132" t="s">
        <v>1</v>
      </c>
      <c r="L760" s="32"/>
      <c r="M760" s="137" t="s">
        <v>1</v>
      </c>
      <c r="N760" s="138" t="s">
        <v>45</v>
      </c>
      <c r="P760" s="139">
        <f>O760*H760</f>
        <v>0</v>
      </c>
      <c r="Q760" s="139">
        <v>1.8</v>
      </c>
      <c r="R760" s="139">
        <f>Q760*H760</f>
        <v>1.8</v>
      </c>
      <c r="S760" s="139">
        <v>0</v>
      </c>
      <c r="T760" s="140">
        <f>S760*H760</f>
        <v>0</v>
      </c>
      <c r="AR760" s="141" t="s">
        <v>359</v>
      </c>
      <c r="AT760" s="141" t="s">
        <v>249</v>
      </c>
      <c r="AU760" s="141" t="s">
        <v>89</v>
      </c>
      <c r="AY760" s="17" t="s">
        <v>248</v>
      </c>
      <c r="BE760" s="142">
        <f>IF(N760="základní",J760,0)</f>
        <v>0</v>
      </c>
      <c r="BF760" s="142">
        <f>IF(N760="snížená",J760,0)</f>
        <v>0</v>
      </c>
      <c r="BG760" s="142">
        <f>IF(N760="zákl. přenesená",J760,0)</f>
        <v>0</v>
      </c>
      <c r="BH760" s="142">
        <f>IF(N760="sníž. přenesená",J760,0)</f>
        <v>0</v>
      </c>
      <c r="BI760" s="142">
        <f>IF(N760="nulová",J760,0)</f>
        <v>0</v>
      </c>
      <c r="BJ760" s="17" t="s">
        <v>87</v>
      </c>
      <c r="BK760" s="142">
        <f>ROUND(I760*H760,2)</f>
        <v>0</v>
      </c>
      <c r="BL760" s="17" t="s">
        <v>359</v>
      </c>
      <c r="BM760" s="141" t="s">
        <v>4427</v>
      </c>
    </row>
    <row r="761" spans="2:65" s="1" customFormat="1" ht="39">
      <c r="B761" s="32"/>
      <c r="D761" s="143" t="s">
        <v>255</v>
      </c>
      <c r="F761" s="144" t="s">
        <v>4428</v>
      </c>
      <c r="I761" s="145"/>
      <c r="L761" s="32"/>
      <c r="M761" s="146"/>
      <c r="T761" s="56"/>
      <c r="AT761" s="17" t="s">
        <v>255</v>
      </c>
      <c r="AU761" s="17" t="s">
        <v>89</v>
      </c>
    </row>
    <row r="762" spans="2:65" s="12" customFormat="1">
      <c r="B762" s="161"/>
      <c r="D762" s="143" t="s">
        <v>1665</v>
      </c>
      <c r="E762" s="162" t="s">
        <v>1</v>
      </c>
      <c r="F762" s="163" t="s">
        <v>4429</v>
      </c>
      <c r="H762" s="162" t="s">
        <v>1</v>
      </c>
      <c r="I762" s="164"/>
      <c r="L762" s="161"/>
      <c r="M762" s="165"/>
      <c r="T762" s="166"/>
      <c r="AT762" s="162" t="s">
        <v>1665</v>
      </c>
      <c r="AU762" s="162" t="s">
        <v>89</v>
      </c>
      <c r="AV762" s="12" t="s">
        <v>87</v>
      </c>
      <c r="AW762" s="12" t="s">
        <v>36</v>
      </c>
      <c r="AX762" s="12" t="s">
        <v>80</v>
      </c>
      <c r="AY762" s="162" t="s">
        <v>248</v>
      </c>
    </row>
    <row r="763" spans="2:65" s="13" customFormat="1">
      <c r="B763" s="167"/>
      <c r="D763" s="143" t="s">
        <v>1665</v>
      </c>
      <c r="E763" s="168" t="s">
        <v>1</v>
      </c>
      <c r="F763" s="169" t="s">
        <v>4430</v>
      </c>
      <c r="H763" s="170">
        <v>1</v>
      </c>
      <c r="I763" s="171"/>
      <c r="L763" s="167"/>
      <c r="M763" s="172"/>
      <c r="T763" s="173"/>
      <c r="AT763" s="168" t="s">
        <v>1665</v>
      </c>
      <c r="AU763" s="168" t="s">
        <v>89</v>
      </c>
      <c r="AV763" s="13" t="s">
        <v>89</v>
      </c>
      <c r="AW763" s="13" t="s">
        <v>36</v>
      </c>
      <c r="AX763" s="13" t="s">
        <v>87</v>
      </c>
      <c r="AY763" s="168" t="s">
        <v>248</v>
      </c>
    </row>
    <row r="764" spans="2:65" s="1" customFormat="1" ht="24.2" customHeight="1">
      <c r="B764" s="32"/>
      <c r="C764" s="130" t="s">
        <v>4431</v>
      </c>
      <c r="D764" s="130" t="s">
        <v>249</v>
      </c>
      <c r="E764" s="131" t="s">
        <v>4432</v>
      </c>
      <c r="F764" s="132" t="s">
        <v>4433</v>
      </c>
      <c r="G764" s="133" t="s">
        <v>1839</v>
      </c>
      <c r="H764" s="134">
        <v>1</v>
      </c>
      <c r="I764" s="135"/>
      <c r="J764" s="136">
        <f>ROUND(I764*H764,2)</f>
        <v>0</v>
      </c>
      <c r="K764" s="132" t="s">
        <v>1</v>
      </c>
      <c r="L764" s="32"/>
      <c r="M764" s="137" t="s">
        <v>1</v>
      </c>
      <c r="N764" s="138" t="s">
        <v>45</v>
      </c>
      <c r="P764" s="139">
        <f>O764*H764</f>
        <v>0</v>
      </c>
      <c r="Q764" s="139">
        <v>0.04</v>
      </c>
      <c r="R764" s="139">
        <f>Q764*H764</f>
        <v>0.04</v>
      </c>
      <c r="S764" s="139">
        <v>0</v>
      </c>
      <c r="T764" s="140">
        <f>S764*H764</f>
        <v>0</v>
      </c>
      <c r="AR764" s="141" t="s">
        <v>359</v>
      </c>
      <c r="AT764" s="141" t="s">
        <v>249</v>
      </c>
      <c r="AU764" s="141" t="s">
        <v>89</v>
      </c>
      <c r="AY764" s="17" t="s">
        <v>248</v>
      </c>
      <c r="BE764" s="142">
        <f>IF(N764="základní",J764,0)</f>
        <v>0</v>
      </c>
      <c r="BF764" s="142">
        <f>IF(N764="snížená",J764,0)</f>
        <v>0</v>
      </c>
      <c r="BG764" s="142">
        <f>IF(N764="zákl. přenesená",J764,0)</f>
        <v>0</v>
      </c>
      <c r="BH764" s="142">
        <f>IF(N764="sníž. přenesená",J764,0)</f>
        <v>0</v>
      </c>
      <c r="BI764" s="142">
        <f>IF(N764="nulová",J764,0)</f>
        <v>0</v>
      </c>
      <c r="BJ764" s="17" t="s">
        <v>87</v>
      </c>
      <c r="BK764" s="142">
        <f>ROUND(I764*H764,2)</f>
        <v>0</v>
      </c>
      <c r="BL764" s="17" t="s">
        <v>359</v>
      </c>
      <c r="BM764" s="141" t="s">
        <v>4434</v>
      </c>
    </row>
    <row r="765" spans="2:65" s="1" customFormat="1" ht="39">
      <c r="B765" s="32"/>
      <c r="D765" s="143" t="s">
        <v>255</v>
      </c>
      <c r="F765" s="144" t="s">
        <v>4435</v>
      </c>
      <c r="I765" s="145"/>
      <c r="L765" s="32"/>
      <c r="M765" s="146"/>
      <c r="T765" s="56"/>
      <c r="AT765" s="17" t="s">
        <v>255</v>
      </c>
      <c r="AU765" s="17" t="s">
        <v>89</v>
      </c>
    </row>
    <row r="766" spans="2:65" s="12" customFormat="1">
      <c r="B766" s="161"/>
      <c r="D766" s="143" t="s">
        <v>1665</v>
      </c>
      <c r="E766" s="162" t="s">
        <v>1</v>
      </c>
      <c r="F766" s="163" t="s">
        <v>4429</v>
      </c>
      <c r="H766" s="162" t="s">
        <v>1</v>
      </c>
      <c r="I766" s="164"/>
      <c r="L766" s="161"/>
      <c r="M766" s="165"/>
      <c r="T766" s="166"/>
      <c r="AT766" s="162" t="s">
        <v>1665</v>
      </c>
      <c r="AU766" s="162" t="s">
        <v>89</v>
      </c>
      <c r="AV766" s="12" t="s">
        <v>87</v>
      </c>
      <c r="AW766" s="12" t="s">
        <v>36</v>
      </c>
      <c r="AX766" s="12" t="s">
        <v>80</v>
      </c>
      <c r="AY766" s="162" t="s">
        <v>248</v>
      </c>
    </row>
    <row r="767" spans="2:65" s="13" customFormat="1">
      <c r="B767" s="167"/>
      <c r="D767" s="143" t="s">
        <v>1665</v>
      </c>
      <c r="E767" s="168" t="s">
        <v>1</v>
      </c>
      <c r="F767" s="169" t="s">
        <v>4436</v>
      </c>
      <c r="H767" s="170">
        <v>1</v>
      </c>
      <c r="I767" s="171"/>
      <c r="L767" s="167"/>
      <c r="M767" s="172"/>
      <c r="T767" s="173"/>
      <c r="AT767" s="168" t="s">
        <v>1665</v>
      </c>
      <c r="AU767" s="168" t="s">
        <v>89</v>
      </c>
      <c r="AV767" s="13" t="s">
        <v>89</v>
      </c>
      <c r="AW767" s="13" t="s">
        <v>36</v>
      </c>
      <c r="AX767" s="13" t="s">
        <v>87</v>
      </c>
      <c r="AY767" s="168" t="s">
        <v>248</v>
      </c>
    </row>
    <row r="768" spans="2:65" s="10" customFormat="1" ht="22.9" customHeight="1">
      <c r="B768" s="120"/>
      <c r="D768" s="121" t="s">
        <v>79</v>
      </c>
      <c r="E768" s="155" t="s">
        <v>2199</v>
      </c>
      <c r="F768" s="155" t="s">
        <v>2200</v>
      </c>
      <c r="I768" s="123"/>
      <c r="J768" s="156">
        <f>BK768</f>
        <v>0</v>
      </c>
      <c r="L768" s="120"/>
      <c r="M768" s="125"/>
      <c r="P768" s="126">
        <f>SUM(P769:P881)</f>
        <v>0</v>
      </c>
      <c r="R768" s="126">
        <f>SUM(R769:R881)</f>
        <v>24.300752599999999</v>
      </c>
      <c r="T768" s="127">
        <f>SUM(T769:T881)</f>
        <v>0</v>
      </c>
      <c r="AR768" s="121" t="s">
        <v>89</v>
      </c>
      <c r="AT768" s="128" t="s">
        <v>79</v>
      </c>
      <c r="AU768" s="128" t="s">
        <v>87</v>
      </c>
      <c r="AY768" s="121" t="s">
        <v>248</v>
      </c>
      <c r="BK768" s="129">
        <f>SUM(BK769:BK881)</f>
        <v>0</v>
      </c>
    </row>
    <row r="769" spans="2:65" s="1" customFormat="1" ht="24.2" customHeight="1">
      <c r="B769" s="32"/>
      <c r="C769" s="130" t="s">
        <v>4437</v>
      </c>
      <c r="D769" s="130" t="s">
        <v>249</v>
      </c>
      <c r="E769" s="131" t="s">
        <v>4438</v>
      </c>
      <c r="F769" s="132" t="s">
        <v>4439</v>
      </c>
      <c r="G769" s="133" t="s">
        <v>1662</v>
      </c>
      <c r="H769" s="134">
        <v>69</v>
      </c>
      <c r="I769" s="135"/>
      <c r="J769" s="136">
        <f>ROUND(I769*H769,2)</f>
        <v>0</v>
      </c>
      <c r="K769" s="132" t="s">
        <v>1</v>
      </c>
      <c r="L769" s="32"/>
      <c r="M769" s="137" t="s">
        <v>1</v>
      </c>
      <c r="N769" s="138" t="s">
        <v>45</v>
      </c>
      <c r="P769" s="139">
        <f>O769*H769</f>
        <v>0</v>
      </c>
      <c r="Q769" s="139">
        <v>2.5000000000000001E-2</v>
      </c>
      <c r="R769" s="139">
        <f>Q769*H769</f>
        <v>1.7250000000000001</v>
      </c>
      <c r="S769" s="139">
        <v>0</v>
      </c>
      <c r="T769" s="140">
        <f>S769*H769</f>
        <v>0</v>
      </c>
      <c r="AR769" s="141" t="s">
        <v>359</v>
      </c>
      <c r="AT769" s="141" t="s">
        <v>249</v>
      </c>
      <c r="AU769" s="141" t="s">
        <v>89</v>
      </c>
      <c r="AY769" s="17" t="s">
        <v>248</v>
      </c>
      <c r="BE769" s="142">
        <f>IF(N769="základní",J769,0)</f>
        <v>0</v>
      </c>
      <c r="BF769" s="142">
        <f>IF(N769="snížená",J769,0)</f>
        <v>0</v>
      </c>
      <c r="BG769" s="142">
        <f>IF(N769="zákl. přenesená",J769,0)</f>
        <v>0</v>
      </c>
      <c r="BH769" s="142">
        <f>IF(N769="sníž. přenesená",J769,0)</f>
        <v>0</v>
      </c>
      <c r="BI769" s="142">
        <f>IF(N769="nulová",J769,0)</f>
        <v>0</v>
      </c>
      <c r="BJ769" s="17" t="s">
        <v>87</v>
      </c>
      <c r="BK769" s="142">
        <f>ROUND(I769*H769,2)</f>
        <v>0</v>
      </c>
      <c r="BL769" s="17" t="s">
        <v>359</v>
      </c>
      <c r="BM769" s="141" t="s">
        <v>4440</v>
      </c>
    </row>
    <row r="770" spans="2:65" s="1" customFormat="1" ht="29.25">
      <c r="B770" s="32"/>
      <c r="D770" s="143" t="s">
        <v>255</v>
      </c>
      <c r="F770" s="144" t="s">
        <v>4441</v>
      </c>
      <c r="I770" s="145"/>
      <c r="L770" s="32"/>
      <c r="M770" s="146"/>
      <c r="T770" s="56"/>
      <c r="AT770" s="17" t="s">
        <v>255</v>
      </c>
      <c r="AU770" s="17" t="s">
        <v>89</v>
      </c>
    </row>
    <row r="771" spans="2:65" s="12" customFormat="1">
      <c r="B771" s="161"/>
      <c r="D771" s="143" t="s">
        <v>1665</v>
      </c>
      <c r="E771" s="162" t="s">
        <v>1</v>
      </c>
      <c r="F771" s="163" t="s">
        <v>3836</v>
      </c>
      <c r="H771" s="162" t="s">
        <v>1</v>
      </c>
      <c r="I771" s="164"/>
      <c r="L771" s="161"/>
      <c r="M771" s="165"/>
      <c r="T771" s="166"/>
      <c r="AT771" s="162" t="s">
        <v>1665</v>
      </c>
      <c r="AU771" s="162" t="s">
        <v>89</v>
      </c>
      <c r="AV771" s="12" t="s">
        <v>87</v>
      </c>
      <c r="AW771" s="12" t="s">
        <v>36</v>
      </c>
      <c r="AX771" s="12" t="s">
        <v>80</v>
      </c>
      <c r="AY771" s="162" t="s">
        <v>248</v>
      </c>
    </row>
    <row r="772" spans="2:65" s="12" customFormat="1">
      <c r="B772" s="161"/>
      <c r="D772" s="143" t="s">
        <v>1665</v>
      </c>
      <c r="E772" s="162" t="s">
        <v>1</v>
      </c>
      <c r="F772" s="163" t="s">
        <v>4442</v>
      </c>
      <c r="H772" s="162" t="s">
        <v>1</v>
      </c>
      <c r="I772" s="164"/>
      <c r="L772" s="161"/>
      <c r="M772" s="165"/>
      <c r="T772" s="166"/>
      <c r="AT772" s="162" t="s">
        <v>1665</v>
      </c>
      <c r="AU772" s="162" t="s">
        <v>89</v>
      </c>
      <c r="AV772" s="12" t="s">
        <v>87</v>
      </c>
      <c r="AW772" s="12" t="s">
        <v>36</v>
      </c>
      <c r="AX772" s="12" t="s">
        <v>80</v>
      </c>
      <c r="AY772" s="162" t="s">
        <v>248</v>
      </c>
    </row>
    <row r="773" spans="2:65" s="13" customFormat="1">
      <c r="B773" s="167"/>
      <c r="D773" s="143" t="s">
        <v>1665</v>
      </c>
      <c r="E773" s="168" t="s">
        <v>1</v>
      </c>
      <c r="F773" s="169" t="s">
        <v>4443</v>
      </c>
      <c r="H773" s="170">
        <v>68.688999999999993</v>
      </c>
      <c r="I773" s="171"/>
      <c r="L773" s="167"/>
      <c r="M773" s="172"/>
      <c r="T773" s="173"/>
      <c r="AT773" s="168" t="s">
        <v>1665</v>
      </c>
      <c r="AU773" s="168" t="s">
        <v>89</v>
      </c>
      <c r="AV773" s="13" t="s">
        <v>89</v>
      </c>
      <c r="AW773" s="13" t="s">
        <v>36</v>
      </c>
      <c r="AX773" s="13" t="s">
        <v>80</v>
      </c>
      <c r="AY773" s="168" t="s">
        <v>248</v>
      </c>
    </row>
    <row r="774" spans="2:65" s="15" customFormat="1">
      <c r="B774" s="181"/>
      <c r="D774" s="143" t="s">
        <v>1665</v>
      </c>
      <c r="E774" s="182" t="s">
        <v>1</v>
      </c>
      <c r="F774" s="183" t="s">
        <v>1683</v>
      </c>
      <c r="H774" s="184">
        <v>68.688999999999993</v>
      </c>
      <c r="I774" s="185"/>
      <c r="L774" s="181"/>
      <c r="M774" s="186"/>
      <c r="T774" s="187"/>
      <c r="AT774" s="182" t="s">
        <v>1665</v>
      </c>
      <c r="AU774" s="182" t="s">
        <v>89</v>
      </c>
      <c r="AV774" s="15" t="s">
        <v>247</v>
      </c>
      <c r="AW774" s="15" t="s">
        <v>36</v>
      </c>
      <c r="AX774" s="15" t="s">
        <v>80</v>
      </c>
      <c r="AY774" s="182" t="s">
        <v>248</v>
      </c>
    </row>
    <row r="775" spans="2:65" s="13" customFormat="1">
      <c r="B775" s="167"/>
      <c r="D775" s="143" t="s">
        <v>1665</v>
      </c>
      <c r="E775" s="168" t="s">
        <v>1</v>
      </c>
      <c r="F775" s="169" t="s">
        <v>4444</v>
      </c>
      <c r="H775" s="170">
        <v>69</v>
      </c>
      <c r="I775" s="171"/>
      <c r="L775" s="167"/>
      <c r="M775" s="172"/>
      <c r="T775" s="173"/>
      <c r="AT775" s="168" t="s">
        <v>1665</v>
      </c>
      <c r="AU775" s="168" t="s">
        <v>89</v>
      </c>
      <c r="AV775" s="13" t="s">
        <v>89</v>
      </c>
      <c r="AW775" s="13" t="s">
        <v>36</v>
      </c>
      <c r="AX775" s="13" t="s">
        <v>87</v>
      </c>
      <c r="AY775" s="168" t="s">
        <v>248</v>
      </c>
    </row>
    <row r="776" spans="2:65" s="1" customFormat="1" ht="49.15" customHeight="1">
      <c r="B776" s="32"/>
      <c r="C776" s="130" t="s">
        <v>4445</v>
      </c>
      <c r="D776" s="130" t="s">
        <v>249</v>
      </c>
      <c r="E776" s="131" t="s">
        <v>4446</v>
      </c>
      <c r="F776" s="132" t="s">
        <v>4447</v>
      </c>
      <c r="G776" s="133" t="s">
        <v>258</v>
      </c>
      <c r="H776" s="134">
        <v>1</v>
      </c>
      <c r="I776" s="135"/>
      <c r="J776" s="136">
        <f>ROUND(I776*H776,2)</f>
        <v>0</v>
      </c>
      <c r="K776" s="132" t="s">
        <v>1</v>
      </c>
      <c r="L776" s="32"/>
      <c r="M776" s="137" t="s">
        <v>1</v>
      </c>
      <c r="N776" s="138" t="s">
        <v>45</v>
      </c>
      <c r="P776" s="139">
        <f>O776*H776</f>
        <v>0</v>
      </c>
      <c r="Q776" s="139">
        <v>0</v>
      </c>
      <c r="R776" s="139">
        <f>Q776*H776</f>
        <v>0</v>
      </c>
      <c r="S776" s="139">
        <v>0</v>
      </c>
      <c r="T776" s="140">
        <f>S776*H776</f>
        <v>0</v>
      </c>
      <c r="AR776" s="141" t="s">
        <v>359</v>
      </c>
      <c r="AT776" s="141" t="s">
        <v>249</v>
      </c>
      <c r="AU776" s="141" t="s">
        <v>89</v>
      </c>
      <c r="AY776" s="17" t="s">
        <v>248</v>
      </c>
      <c r="BE776" s="142">
        <f>IF(N776="základní",J776,0)</f>
        <v>0</v>
      </c>
      <c r="BF776" s="142">
        <f>IF(N776="snížená",J776,0)</f>
        <v>0</v>
      </c>
      <c r="BG776" s="142">
        <f>IF(N776="zákl. přenesená",J776,0)</f>
        <v>0</v>
      </c>
      <c r="BH776" s="142">
        <f>IF(N776="sníž. přenesená",J776,0)</f>
        <v>0</v>
      </c>
      <c r="BI776" s="142">
        <f>IF(N776="nulová",J776,0)</f>
        <v>0</v>
      </c>
      <c r="BJ776" s="17" t="s">
        <v>87</v>
      </c>
      <c r="BK776" s="142">
        <f>ROUND(I776*H776,2)</f>
        <v>0</v>
      </c>
      <c r="BL776" s="17" t="s">
        <v>359</v>
      </c>
      <c r="BM776" s="141" t="s">
        <v>4448</v>
      </c>
    </row>
    <row r="777" spans="2:65" s="1" customFormat="1" ht="97.5">
      <c r="B777" s="32"/>
      <c r="D777" s="143" t="s">
        <v>255</v>
      </c>
      <c r="F777" s="144" t="s">
        <v>4449</v>
      </c>
      <c r="I777" s="145"/>
      <c r="L777" s="32"/>
      <c r="M777" s="146"/>
      <c r="T777" s="56"/>
      <c r="AT777" s="17" t="s">
        <v>255</v>
      </c>
      <c r="AU777" s="17" t="s">
        <v>89</v>
      </c>
    </row>
    <row r="778" spans="2:65" s="1" customFormat="1" ht="44.25" customHeight="1">
      <c r="B778" s="32"/>
      <c r="C778" s="130" t="s">
        <v>4450</v>
      </c>
      <c r="D778" s="130" t="s">
        <v>249</v>
      </c>
      <c r="E778" s="131" t="s">
        <v>4451</v>
      </c>
      <c r="F778" s="132" t="s">
        <v>4452</v>
      </c>
      <c r="G778" s="133" t="s">
        <v>1662</v>
      </c>
      <c r="H778" s="134">
        <v>631.375</v>
      </c>
      <c r="I778" s="135"/>
      <c r="J778" s="136">
        <f>ROUND(I778*H778,2)</f>
        <v>0</v>
      </c>
      <c r="K778" s="132" t="s">
        <v>1</v>
      </c>
      <c r="L778" s="32"/>
      <c r="M778" s="137" t="s">
        <v>1</v>
      </c>
      <c r="N778" s="138" t="s">
        <v>45</v>
      </c>
      <c r="P778" s="139">
        <f>O778*H778</f>
        <v>0</v>
      </c>
      <c r="Q778" s="139">
        <v>6.4000000000000003E-3</v>
      </c>
      <c r="R778" s="139">
        <f>Q778*H778</f>
        <v>4.0407999999999999</v>
      </c>
      <c r="S778" s="139">
        <v>0</v>
      </c>
      <c r="T778" s="140">
        <f>S778*H778</f>
        <v>0</v>
      </c>
      <c r="AR778" s="141" t="s">
        <v>359</v>
      </c>
      <c r="AT778" s="141" t="s">
        <v>249</v>
      </c>
      <c r="AU778" s="141" t="s">
        <v>89</v>
      </c>
      <c r="AY778" s="17" t="s">
        <v>248</v>
      </c>
      <c r="BE778" s="142">
        <f>IF(N778="základní",J778,0)</f>
        <v>0</v>
      </c>
      <c r="BF778" s="142">
        <f>IF(N778="snížená",J778,0)</f>
        <v>0</v>
      </c>
      <c r="BG778" s="142">
        <f>IF(N778="zákl. přenesená",J778,0)</f>
        <v>0</v>
      </c>
      <c r="BH778" s="142">
        <f>IF(N778="sníž. přenesená",J778,0)</f>
        <v>0</v>
      </c>
      <c r="BI778" s="142">
        <f>IF(N778="nulová",J778,0)</f>
        <v>0</v>
      </c>
      <c r="BJ778" s="17" t="s">
        <v>87</v>
      </c>
      <c r="BK778" s="142">
        <f>ROUND(I778*H778,2)</f>
        <v>0</v>
      </c>
      <c r="BL778" s="17" t="s">
        <v>359</v>
      </c>
      <c r="BM778" s="141" t="s">
        <v>4453</v>
      </c>
    </row>
    <row r="779" spans="2:65" s="1" customFormat="1" ht="39">
      <c r="B779" s="32"/>
      <c r="D779" s="143" t="s">
        <v>255</v>
      </c>
      <c r="F779" s="144" t="s">
        <v>4454</v>
      </c>
      <c r="I779" s="145"/>
      <c r="L779" s="32"/>
      <c r="M779" s="146"/>
      <c r="T779" s="56"/>
      <c r="AT779" s="17" t="s">
        <v>255</v>
      </c>
      <c r="AU779" s="17" t="s">
        <v>89</v>
      </c>
    </row>
    <row r="780" spans="2:65" s="12" customFormat="1" ht="22.5">
      <c r="B780" s="161"/>
      <c r="D780" s="143" t="s">
        <v>1665</v>
      </c>
      <c r="E780" s="162" t="s">
        <v>1</v>
      </c>
      <c r="F780" s="163" t="s">
        <v>4455</v>
      </c>
      <c r="H780" s="162" t="s">
        <v>1</v>
      </c>
      <c r="I780" s="164"/>
      <c r="L780" s="161"/>
      <c r="M780" s="165"/>
      <c r="T780" s="166"/>
      <c r="AT780" s="162" t="s">
        <v>1665</v>
      </c>
      <c r="AU780" s="162" t="s">
        <v>89</v>
      </c>
      <c r="AV780" s="12" t="s">
        <v>87</v>
      </c>
      <c r="AW780" s="12" t="s">
        <v>36</v>
      </c>
      <c r="AX780" s="12" t="s">
        <v>80</v>
      </c>
      <c r="AY780" s="162" t="s">
        <v>248</v>
      </c>
    </row>
    <row r="781" spans="2:65" s="12" customFormat="1">
      <c r="B781" s="161"/>
      <c r="D781" s="143" t="s">
        <v>1665</v>
      </c>
      <c r="E781" s="162" t="s">
        <v>1</v>
      </c>
      <c r="F781" s="163" t="s">
        <v>4003</v>
      </c>
      <c r="H781" s="162" t="s">
        <v>1</v>
      </c>
      <c r="I781" s="164"/>
      <c r="L781" s="161"/>
      <c r="M781" s="165"/>
      <c r="T781" s="166"/>
      <c r="AT781" s="162" t="s">
        <v>1665</v>
      </c>
      <c r="AU781" s="162" t="s">
        <v>89</v>
      </c>
      <c r="AV781" s="12" t="s">
        <v>87</v>
      </c>
      <c r="AW781" s="12" t="s">
        <v>36</v>
      </c>
      <c r="AX781" s="12" t="s">
        <v>80</v>
      </c>
      <c r="AY781" s="162" t="s">
        <v>248</v>
      </c>
    </row>
    <row r="782" spans="2:65" s="13" customFormat="1">
      <c r="B782" s="167"/>
      <c r="D782" s="143" t="s">
        <v>1665</v>
      </c>
      <c r="E782" s="168" t="s">
        <v>1</v>
      </c>
      <c r="F782" s="169" t="s">
        <v>4456</v>
      </c>
      <c r="H782" s="170">
        <v>234.22200000000001</v>
      </c>
      <c r="I782" s="171"/>
      <c r="L782" s="167"/>
      <c r="M782" s="172"/>
      <c r="T782" s="173"/>
      <c r="AT782" s="168" t="s">
        <v>1665</v>
      </c>
      <c r="AU782" s="168" t="s">
        <v>89</v>
      </c>
      <c r="AV782" s="13" t="s">
        <v>89</v>
      </c>
      <c r="AW782" s="13" t="s">
        <v>36</v>
      </c>
      <c r="AX782" s="13" t="s">
        <v>80</v>
      </c>
      <c r="AY782" s="168" t="s">
        <v>248</v>
      </c>
    </row>
    <row r="783" spans="2:65" s="13" customFormat="1">
      <c r="B783" s="167"/>
      <c r="D783" s="143" t="s">
        <v>1665</v>
      </c>
      <c r="E783" s="168" t="s">
        <v>1</v>
      </c>
      <c r="F783" s="169" t="s">
        <v>4457</v>
      </c>
      <c r="H783" s="170">
        <v>-4.68</v>
      </c>
      <c r="I783" s="171"/>
      <c r="L783" s="167"/>
      <c r="M783" s="172"/>
      <c r="T783" s="173"/>
      <c r="AT783" s="168" t="s">
        <v>1665</v>
      </c>
      <c r="AU783" s="168" t="s">
        <v>89</v>
      </c>
      <c r="AV783" s="13" t="s">
        <v>89</v>
      </c>
      <c r="AW783" s="13" t="s">
        <v>36</v>
      </c>
      <c r="AX783" s="13" t="s">
        <v>80</v>
      </c>
      <c r="AY783" s="168" t="s">
        <v>248</v>
      </c>
    </row>
    <row r="784" spans="2:65" s="13" customFormat="1">
      <c r="B784" s="167"/>
      <c r="D784" s="143" t="s">
        <v>1665</v>
      </c>
      <c r="E784" s="168" t="s">
        <v>1</v>
      </c>
      <c r="F784" s="169" t="s">
        <v>4458</v>
      </c>
      <c r="H784" s="170">
        <v>-50.4</v>
      </c>
      <c r="I784" s="171"/>
      <c r="L784" s="167"/>
      <c r="M784" s="172"/>
      <c r="T784" s="173"/>
      <c r="AT784" s="168" t="s">
        <v>1665</v>
      </c>
      <c r="AU784" s="168" t="s">
        <v>89</v>
      </c>
      <c r="AV784" s="13" t="s">
        <v>89</v>
      </c>
      <c r="AW784" s="13" t="s">
        <v>36</v>
      </c>
      <c r="AX784" s="13" t="s">
        <v>80</v>
      </c>
      <c r="AY784" s="168" t="s">
        <v>248</v>
      </c>
    </row>
    <row r="785" spans="2:65" s="12" customFormat="1">
      <c r="B785" s="161"/>
      <c r="D785" s="143" t="s">
        <v>1665</v>
      </c>
      <c r="E785" s="162" t="s">
        <v>1</v>
      </c>
      <c r="F785" s="163" t="s">
        <v>4005</v>
      </c>
      <c r="H785" s="162" t="s">
        <v>1</v>
      </c>
      <c r="I785" s="164"/>
      <c r="L785" s="161"/>
      <c r="M785" s="165"/>
      <c r="T785" s="166"/>
      <c r="AT785" s="162" t="s">
        <v>1665</v>
      </c>
      <c r="AU785" s="162" t="s">
        <v>89</v>
      </c>
      <c r="AV785" s="12" t="s">
        <v>87</v>
      </c>
      <c r="AW785" s="12" t="s">
        <v>36</v>
      </c>
      <c r="AX785" s="12" t="s">
        <v>80</v>
      </c>
      <c r="AY785" s="162" t="s">
        <v>248</v>
      </c>
    </row>
    <row r="786" spans="2:65" s="13" customFormat="1">
      <c r="B786" s="167"/>
      <c r="D786" s="143" t="s">
        <v>1665</v>
      </c>
      <c r="E786" s="168" t="s">
        <v>1</v>
      </c>
      <c r="F786" s="169" t="s">
        <v>4456</v>
      </c>
      <c r="H786" s="170">
        <v>234.22200000000001</v>
      </c>
      <c r="I786" s="171"/>
      <c r="L786" s="167"/>
      <c r="M786" s="172"/>
      <c r="T786" s="173"/>
      <c r="AT786" s="168" t="s">
        <v>1665</v>
      </c>
      <c r="AU786" s="168" t="s">
        <v>89</v>
      </c>
      <c r="AV786" s="13" t="s">
        <v>89</v>
      </c>
      <c r="AW786" s="13" t="s">
        <v>36</v>
      </c>
      <c r="AX786" s="13" t="s">
        <v>80</v>
      </c>
      <c r="AY786" s="168" t="s">
        <v>248</v>
      </c>
    </row>
    <row r="787" spans="2:65" s="13" customFormat="1">
      <c r="B787" s="167"/>
      <c r="D787" s="143" t="s">
        <v>1665</v>
      </c>
      <c r="E787" s="168" t="s">
        <v>1</v>
      </c>
      <c r="F787" s="169" t="s">
        <v>4459</v>
      </c>
      <c r="H787" s="170">
        <v>-12.6</v>
      </c>
      <c r="I787" s="171"/>
      <c r="L787" s="167"/>
      <c r="M787" s="172"/>
      <c r="T787" s="173"/>
      <c r="AT787" s="168" t="s">
        <v>1665</v>
      </c>
      <c r="AU787" s="168" t="s">
        <v>89</v>
      </c>
      <c r="AV787" s="13" t="s">
        <v>89</v>
      </c>
      <c r="AW787" s="13" t="s">
        <v>36</v>
      </c>
      <c r="AX787" s="13" t="s">
        <v>80</v>
      </c>
      <c r="AY787" s="168" t="s">
        <v>248</v>
      </c>
    </row>
    <row r="788" spans="2:65" s="13" customFormat="1">
      <c r="B788" s="167"/>
      <c r="D788" s="143" t="s">
        <v>1665</v>
      </c>
      <c r="E788" s="168" t="s">
        <v>1</v>
      </c>
      <c r="F788" s="169" t="s">
        <v>4460</v>
      </c>
      <c r="H788" s="170">
        <v>-2.9550000000000001</v>
      </c>
      <c r="I788" s="171"/>
      <c r="L788" s="167"/>
      <c r="M788" s="172"/>
      <c r="T788" s="173"/>
      <c r="AT788" s="168" t="s">
        <v>1665</v>
      </c>
      <c r="AU788" s="168" t="s">
        <v>89</v>
      </c>
      <c r="AV788" s="13" t="s">
        <v>89</v>
      </c>
      <c r="AW788" s="13" t="s">
        <v>36</v>
      </c>
      <c r="AX788" s="13" t="s">
        <v>80</v>
      </c>
      <c r="AY788" s="168" t="s">
        <v>248</v>
      </c>
    </row>
    <row r="789" spans="2:65" s="13" customFormat="1">
      <c r="B789" s="167"/>
      <c r="D789" s="143" t="s">
        <v>1665</v>
      </c>
      <c r="E789" s="168" t="s">
        <v>1</v>
      </c>
      <c r="F789" s="169" t="s">
        <v>4461</v>
      </c>
      <c r="H789" s="170">
        <v>-9</v>
      </c>
      <c r="I789" s="171"/>
      <c r="L789" s="167"/>
      <c r="M789" s="172"/>
      <c r="T789" s="173"/>
      <c r="AT789" s="168" t="s">
        <v>1665</v>
      </c>
      <c r="AU789" s="168" t="s">
        <v>89</v>
      </c>
      <c r="AV789" s="13" t="s">
        <v>89</v>
      </c>
      <c r="AW789" s="13" t="s">
        <v>36</v>
      </c>
      <c r="AX789" s="13" t="s">
        <v>80</v>
      </c>
      <c r="AY789" s="168" t="s">
        <v>248</v>
      </c>
    </row>
    <row r="790" spans="2:65" s="13" customFormat="1">
      <c r="B790" s="167"/>
      <c r="D790" s="143" t="s">
        <v>1665</v>
      </c>
      <c r="E790" s="168" t="s">
        <v>1</v>
      </c>
      <c r="F790" s="169" t="s">
        <v>4462</v>
      </c>
      <c r="H790" s="170">
        <v>-1.948</v>
      </c>
      <c r="I790" s="171"/>
      <c r="L790" s="167"/>
      <c r="M790" s="172"/>
      <c r="T790" s="173"/>
      <c r="AT790" s="168" t="s">
        <v>1665</v>
      </c>
      <c r="AU790" s="168" t="s">
        <v>89</v>
      </c>
      <c r="AV790" s="13" t="s">
        <v>89</v>
      </c>
      <c r="AW790" s="13" t="s">
        <v>36</v>
      </c>
      <c r="AX790" s="13" t="s">
        <v>80</v>
      </c>
      <c r="AY790" s="168" t="s">
        <v>248</v>
      </c>
    </row>
    <row r="791" spans="2:65" s="13" customFormat="1">
      <c r="B791" s="167"/>
      <c r="D791" s="143" t="s">
        <v>1665</v>
      </c>
      <c r="E791" s="168" t="s">
        <v>1</v>
      </c>
      <c r="F791" s="169" t="s">
        <v>4463</v>
      </c>
      <c r="H791" s="170">
        <v>-4.32</v>
      </c>
      <c r="I791" s="171"/>
      <c r="L791" s="167"/>
      <c r="M791" s="172"/>
      <c r="T791" s="173"/>
      <c r="AT791" s="168" t="s">
        <v>1665</v>
      </c>
      <c r="AU791" s="168" t="s">
        <v>89</v>
      </c>
      <c r="AV791" s="13" t="s">
        <v>89</v>
      </c>
      <c r="AW791" s="13" t="s">
        <v>36</v>
      </c>
      <c r="AX791" s="13" t="s">
        <v>80</v>
      </c>
      <c r="AY791" s="168" t="s">
        <v>248</v>
      </c>
    </row>
    <row r="792" spans="2:65" s="12" customFormat="1">
      <c r="B792" s="161"/>
      <c r="D792" s="143" t="s">
        <v>1665</v>
      </c>
      <c r="E792" s="162" t="s">
        <v>1</v>
      </c>
      <c r="F792" s="163" t="s">
        <v>4006</v>
      </c>
      <c r="H792" s="162" t="s">
        <v>1</v>
      </c>
      <c r="I792" s="164"/>
      <c r="L792" s="161"/>
      <c r="M792" s="165"/>
      <c r="T792" s="166"/>
      <c r="AT792" s="162" t="s">
        <v>1665</v>
      </c>
      <c r="AU792" s="162" t="s">
        <v>89</v>
      </c>
      <c r="AV792" s="12" t="s">
        <v>87</v>
      </c>
      <c r="AW792" s="12" t="s">
        <v>36</v>
      </c>
      <c r="AX792" s="12" t="s">
        <v>80</v>
      </c>
      <c r="AY792" s="162" t="s">
        <v>248</v>
      </c>
    </row>
    <row r="793" spans="2:65" s="13" customFormat="1">
      <c r="B793" s="167"/>
      <c r="D793" s="143" t="s">
        <v>1665</v>
      </c>
      <c r="E793" s="168" t="s">
        <v>1</v>
      </c>
      <c r="F793" s="169" t="s">
        <v>4464</v>
      </c>
      <c r="H793" s="170">
        <v>134.83199999999999</v>
      </c>
      <c r="I793" s="171"/>
      <c r="L793" s="167"/>
      <c r="M793" s="172"/>
      <c r="T793" s="173"/>
      <c r="AT793" s="168" t="s">
        <v>1665</v>
      </c>
      <c r="AU793" s="168" t="s">
        <v>89</v>
      </c>
      <c r="AV793" s="13" t="s">
        <v>89</v>
      </c>
      <c r="AW793" s="13" t="s">
        <v>36</v>
      </c>
      <c r="AX793" s="13" t="s">
        <v>80</v>
      </c>
      <c r="AY793" s="168" t="s">
        <v>248</v>
      </c>
    </row>
    <row r="794" spans="2:65" s="13" customFormat="1">
      <c r="B794" s="167"/>
      <c r="D794" s="143" t="s">
        <v>1665</v>
      </c>
      <c r="E794" s="168" t="s">
        <v>1</v>
      </c>
      <c r="F794" s="169" t="s">
        <v>4465</v>
      </c>
      <c r="H794" s="170">
        <v>-12.96</v>
      </c>
      <c r="I794" s="171"/>
      <c r="L794" s="167"/>
      <c r="M794" s="172"/>
      <c r="T794" s="173"/>
      <c r="AT794" s="168" t="s">
        <v>1665</v>
      </c>
      <c r="AU794" s="168" t="s">
        <v>89</v>
      </c>
      <c r="AV794" s="13" t="s">
        <v>89</v>
      </c>
      <c r="AW794" s="13" t="s">
        <v>36</v>
      </c>
      <c r="AX794" s="13" t="s">
        <v>80</v>
      </c>
      <c r="AY794" s="168" t="s">
        <v>248</v>
      </c>
    </row>
    <row r="795" spans="2:65" s="13" customFormat="1">
      <c r="B795" s="167"/>
      <c r="D795" s="143" t="s">
        <v>1665</v>
      </c>
      <c r="E795" s="168" t="s">
        <v>1</v>
      </c>
      <c r="F795" s="169" t="s">
        <v>4466</v>
      </c>
      <c r="H795" s="170">
        <v>-3.12</v>
      </c>
      <c r="I795" s="171"/>
      <c r="L795" s="167"/>
      <c r="M795" s="172"/>
      <c r="T795" s="173"/>
      <c r="AT795" s="168" t="s">
        <v>1665</v>
      </c>
      <c r="AU795" s="168" t="s">
        <v>89</v>
      </c>
      <c r="AV795" s="13" t="s">
        <v>89</v>
      </c>
      <c r="AW795" s="13" t="s">
        <v>36</v>
      </c>
      <c r="AX795" s="13" t="s">
        <v>80</v>
      </c>
      <c r="AY795" s="168" t="s">
        <v>248</v>
      </c>
    </row>
    <row r="796" spans="2:65" s="13" customFormat="1">
      <c r="B796" s="167"/>
      <c r="D796" s="143" t="s">
        <v>1665</v>
      </c>
      <c r="E796" s="168" t="s">
        <v>1</v>
      </c>
      <c r="F796" s="169" t="s">
        <v>4467</v>
      </c>
      <c r="H796" s="170">
        <v>-4.75</v>
      </c>
      <c r="I796" s="171"/>
      <c r="L796" s="167"/>
      <c r="M796" s="172"/>
      <c r="T796" s="173"/>
      <c r="AT796" s="168" t="s">
        <v>1665</v>
      </c>
      <c r="AU796" s="168" t="s">
        <v>89</v>
      </c>
      <c r="AV796" s="13" t="s">
        <v>89</v>
      </c>
      <c r="AW796" s="13" t="s">
        <v>36</v>
      </c>
      <c r="AX796" s="13" t="s">
        <v>80</v>
      </c>
      <c r="AY796" s="168" t="s">
        <v>248</v>
      </c>
    </row>
    <row r="797" spans="2:65" s="12" customFormat="1">
      <c r="B797" s="161"/>
      <c r="D797" s="143" t="s">
        <v>1665</v>
      </c>
      <c r="E797" s="162" t="s">
        <v>1</v>
      </c>
      <c r="F797" s="163" t="s">
        <v>4008</v>
      </c>
      <c r="H797" s="162" t="s">
        <v>1</v>
      </c>
      <c r="I797" s="164"/>
      <c r="L797" s="161"/>
      <c r="M797" s="165"/>
      <c r="T797" s="166"/>
      <c r="AT797" s="162" t="s">
        <v>1665</v>
      </c>
      <c r="AU797" s="162" t="s">
        <v>89</v>
      </c>
      <c r="AV797" s="12" t="s">
        <v>87</v>
      </c>
      <c r="AW797" s="12" t="s">
        <v>36</v>
      </c>
      <c r="AX797" s="12" t="s">
        <v>80</v>
      </c>
      <c r="AY797" s="162" t="s">
        <v>248</v>
      </c>
    </row>
    <row r="798" spans="2:65" s="13" customFormat="1">
      <c r="B798" s="167"/>
      <c r="D798" s="143" t="s">
        <v>1665</v>
      </c>
      <c r="E798" s="168" t="s">
        <v>1</v>
      </c>
      <c r="F798" s="169" t="s">
        <v>4464</v>
      </c>
      <c r="H798" s="170">
        <v>134.83199999999999</v>
      </c>
      <c r="I798" s="171"/>
      <c r="L798" s="167"/>
      <c r="M798" s="172"/>
      <c r="T798" s="173"/>
      <c r="AT798" s="168" t="s">
        <v>1665</v>
      </c>
      <c r="AU798" s="168" t="s">
        <v>89</v>
      </c>
      <c r="AV798" s="13" t="s">
        <v>89</v>
      </c>
      <c r="AW798" s="13" t="s">
        <v>36</v>
      </c>
      <c r="AX798" s="13" t="s">
        <v>80</v>
      </c>
      <c r="AY798" s="168" t="s">
        <v>248</v>
      </c>
    </row>
    <row r="799" spans="2:65" s="14" customFormat="1">
      <c r="B799" s="174"/>
      <c r="D799" s="143" t="s">
        <v>1665</v>
      </c>
      <c r="E799" s="175" t="s">
        <v>1</v>
      </c>
      <c r="F799" s="176" t="s">
        <v>1668</v>
      </c>
      <c r="H799" s="177">
        <v>631.375</v>
      </c>
      <c r="I799" s="178"/>
      <c r="L799" s="174"/>
      <c r="M799" s="179"/>
      <c r="T799" s="180"/>
      <c r="AT799" s="175" t="s">
        <v>1665</v>
      </c>
      <c r="AU799" s="175" t="s">
        <v>89</v>
      </c>
      <c r="AV799" s="14" t="s">
        <v>264</v>
      </c>
      <c r="AW799" s="14" t="s">
        <v>36</v>
      </c>
      <c r="AX799" s="14" t="s">
        <v>87</v>
      </c>
      <c r="AY799" s="175" t="s">
        <v>248</v>
      </c>
    </row>
    <row r="800" spans="2:65" s="1" customFormat="1" ht="24.2" customHeight="1">
      <c r="B800" s="32"/>
      <c r="C800" s="188" t="s">
        <v>4468</v>
      </c>
      <c r="D800" s="188" t="s">
        <v>301</v>
      </c>
      <c r="E800" s="189" t="s">
        <v>4469</v>
      </c>
      <c r="F800" s="190" t="s">
        <v>4470</v>
      </c>
      <c r="G800" s="191" t="s">
        <v>1662</v>
      </c>
      <c r="H800" s="192">
        <v>681.88499999999999</v>
      </c>
      <c r="I800" s="193"/>
      <c r="J800" s="194">
        <f>ROUND(I800*H800,2)</f>
        <v>0</v>
      </c>
      <c r="K800" s="190" t="s">
        <v>4000</v>
      </c>
      <c r="L800" s="195"/>
      <c r="M800" s="196" t="s">
        <v>1</v>
      </c>
      <c r="N800" s="197" t="s">
        <v>45</v>
      </c>
      <c r="P800" s="139">
        <f>O800*H800</f>
        <v>0</v>
      </c>
      <c r="Q800" s="139">
        <v>1.0999999999999999E-2</v>
      </c>
      <c r="R800" s="139">
        <f>Q800*H800</f>
        <v>7.5007349999999997</v>
      </c>
      <c r="S800" s="139">
        <v>0</v>
      </c>
      <c r="T800" s="140">
        <f>S800*H800</f>
        <v>0</v>
      </c>
      <c r="AR800" s="141" t="s">
        <v>424</v>
      </c>
      <c r="AT800" s="141" t="s">
        <v>301</v>
      </c>
      <c r="AU800" s="141" t="s">
        <v>89</v>
      </c>
      <c r="AY800" s="17" t="s">
        <v>248</v>
      </c>
      <c r="BE800" s="142">
        <f>IF(N800="základní",J800,0)</f>
        <v>0</v>
      </c>
      <c r="BF800" s="142">
        <f>IF(N800="snížená",J800,0)</f>
        <v>0</v>
      </c>
      <c r="BG800" s="142">
        <f>IF(N800="zákl. přenesená",J800,0)</f>
        <v>0</v>
      </c>
      <c r="BH800" s="142">
        <f>IF(N800="sníž. přenesená",J800,0)</f>
        <v>0</v>
      </c>
      <c r="BI800" s="142">
        <f>IF(N800="nulová",J800,0)</f>
        <v>0</v>
      </c>
      <c r="BJ800" s="17" t="s">
        <v>87</v>
      </c>
      <c r="BK800" s="142">
        <f>ROUND(I800*H800,2)</f>
        <v>0</v>
      </c>
      <c r="BL800" s="17" t="s">
        <v>359</v>
      </c>
      <c r="BM800" s="141" t="s">
        <v>4471</v>
      </c>
    </row>
    <row r="801" spans="2:65" s="1" customFormat="1" ht="39">
      <c r="B801" s="32"/>
      <c r="D801" s="143" t="s">
        <v>255</v>
      </c>
      <c r="F801" s="144" t="s">
        <v>4454</v>
      </c>
      <c r="I801" s="145"/>
      <c r="L801" s="32"/>
      <c r="M801" s="146"/>
      <c r="T801" s="56"/>
      <c r="AT801" s="17" t="s">
        <v>255</v>
      </c>
      <c r="AU801" s="17" t="s">
        <v>89</v>
      </c>
    </row>
    <row r="802" spans="2:65" s="13" customFormat="1">
      <c r="B802" s="167"/>
      <c r="D802" s="143" t="s">
        <v>1665</v>
      </c>
      <c r="F802" s="169" t="s">
        <v>4472</v>
      </c>
      <c r="H802" s="170">
        <v>681.88499999999999</v>
      </c>
      <c r="I802" s="171"/>
      <c r="L802" s="167"/>
      <c r="M802" s="172"/>
      <c r="T802" s="173"/>
      <c r="AT802" s="168" t="s">
        <v>1665</v>
      </c>
      <c r="AU802" s="168" t="s">
        <v>89</v>
      </c>
      <c r="AV802" s="13" t="s">
        <v>89</v>
      </c>
      <c r="AW802" s="13" t="s">
        <v>4</v>
      </c>
      <c r="AX802" s="13" t="s">
        <v>87</v>
      </c>
      <c r="AY802" s="168" t="s">
        <v>248</v>
      </c>
    </row>
    <row r="803" spans="2:65" s="1" customFormat="1" ht="24.2" customHeight="1">
      <c r="B803" s="32"/>
      <c r="C803" s="188" t="s">
        <v>4473</v>
      </c>
      <c r="D803" s="188" t="s">
        <v>301</v>
      </c>
      <c r="E803" s="189" t="s">
        <v>4474</v>
      </c>
      <c r="F803" s="190" t="s">
        <v>4475</v>
      </c>
      <c r="G803" s="191" t="s">
        <v>1662</v>
      </c>
      <c r="H803" s="192">
        <v>662.94399999999996</v>
      </c>
      <c r="I803" s="193"/>
      <c r="J803" s="194">
        <f>ROUND(I803*H803,2)</f>
        <v>0</v>
      </c>
      <c r="K803" s="190" t="s">
        <v>1663</v>
      </c>
      <c r="L803" s="195"/>
      <c r="M803" s="196" t="s">
        <v>1</v>
      </c>
      <c r="N803" s="197" t="s">
        <v>45</v>
      </c>
      <c r="P803" s="139">
        <f>O803*H803</f>
        <v>0</v>
      </c>
      <c r="Q803" s="139">
        <v>7.4999999999999997E-3</v>
      </c>
      <c r="R803" s="139">
        <f>Q803*H803</f>
        <v>4.9720799999999992</v>
      </c>
      <c r="S803" s="139">
        <v>0</v>
      </c>
      <c r="T803" s="140">
        <f>S803*H803</f>
        <v>0</v>
      </c>
      <c r="AR803" s="141" t="s">
        <v>424</v>
      </c>
      <c r="AT803" s="141" t="s">
        <v>301</v>
      </c>
      <c r="AU803" s="141" t="s">
        <v>89</v>
      </c>
      <c r="AY803" s="17" t="s">
        <v>248</v>
      </c>
      <c r="BE803" s="142">
        <f>IF(N803="základní",J803,0)</f>
        <v>0</v>
      </c>
      <c r="BF803" s="142">
        <f>IF(N803="snížená",J803,0)</f>
        <v>0</v>
      </c>
      <c r="BG803" s="142">
        <f>IF(N803="zákl. přenesená",J803,0)</f>
        <v>0</v>
      </c>
      <c r="BH803" s="142">
        <f>IF(N803="sníž. přenesená",J803,0)</f>
        <v>0</v>
      </c>
      <c r="BI803" s="142">
        <f>IF(N803="nulová",J803,0)</f>
        <v>0</v>
      </c>
      <c r="BJ803" s="17" t="s">
        <v>87</v>
      </c>
      <c r="BK803" s="142">
        <f>ROUND(I803*H803,2)</f>
        <v>0</v>
      </c>
      <c r="BL803" s="17" t="s">
        <v>359</v>
      </c>
      <c r="BM803" s="141" t="s">
        <v>4476</v>
      </c>
    </row>
    <row r="804" spans="2:65" s="1" customFormat="1" ht="39">
      <c r="B804" s="32"/>
      <c r="D804" s="143" t="s">
        <v>255</v>
      </c>
      <c r="F804" s="144" t="s">
        <v>4454</v>
      </c>
      <c r="I804" s="145"/>
      <c r="L804" s="32"/>
      <c r="M804" s="146"/>
      <c r="T804" s="56"/>
      <c r="AT804" s="17" t="s">
        <v>255</v>
      </c>
      <c r="AU804" s="17" t="s">
        <v>89</v>
      </c>
    </row>
    <row r="805" spans="2:65" s="13" customFormat="1">
      <c r="B805" s="167"/>
      <c r="D805" s="143" t="s">
        <v>1665</v>
      </c>
      <c r="F805" s="169" t="s">
        <v>4477</v>
      </c>
      <c r="H805" s="170">
        <v>662.94399999999996</v>
      </c>
      <c r="I805" s="171"/>
      <c r="L805" s="167"/>
      <c r="M805" s="172"/>
      <c r="T805" s="173"/>
      <c r="AT805" s="168" t="s">
        <v>1665</v>
      </c>
      <c r="AU805" s="168" t="s">
        <v>89</v>
      </c>
      <c r="AV805" s="13" t="s">
        <v>89</v>
      </c>
      <c r="AW805" s="13" t="s">
        <v>4</v>
      </c>
      <c r="AX805" s="13" t="s">
        <v>87</v>
      </c>
      <c r="AY805" s="168" t="s">
        <v>248</v>
      </c>
    </row>
    <row r="806" spans="2:65" s="1" customFormat="1" ht="37.9" customHeight="1">
      <c r="B806" s="32"/>
      <c r="C806" s="188" t="s">
        <v>4478</v>
      </c>
      <c r="D806" s="188" t="s">
        <v>301</v>
      </c>
      <c r="E806" s="189" t="s">
        <v>4479</v>
      </c>
      <c r="F806" s="190" t="s">
        <v>4480</v>
      </c>
      <c r="G806" s="191" t="s">
        <v>1662</v>
      </c>
      <c r="H806" s="192">
        <v>694.51300000000003</v>
      </c>
      <c r="I806" s="193"/>
      <c r="J806" s="194">
        <f>ROUND(I806*H806,2)</f>
        <v>0</v>
      </c>
      <c r="K806" s="190" t="s">
        <v>4000</v>
      </c>
      <c r="L806" s="195"/>
      <c r="M806" s="196" t="s">
        <v>1</v>
      </c>
      <c r="N806" s="197" t="s">
        <v>45</v>
      </c>
      <c r="P806" s="139">
        <f>O806*H806</f>
        <v>0</v>
      </c>
      <c r="Q806" s="139">
        <v>2.0000000000000001E-4</v>
      </c>
      <c r="R806" s="139">
        <f>Q806*H806</f>
        <v>0.13890260000000001</v>
      </c>
      <c r="S806" s="139">
        <v>0</v>
      </c>
      <c r="T806" s="140">
        <f>S806*H806</f>
        <v>0</v>
      </c>
      <c r="AR806" s="141" t="s">
        <v>424</v>
      </c>
      <c r="AT806" s="141" t="s">
        <v>301</v>
      </c>
      <c r="AU806" s="141" t="s">
        <v>89</v>
      </c>
      <c r="AY806" s="17" t="s">
        <v>248</v>
      </c>
      <c r="BE806" s="142">
        <f>IF(N806="základní",J806,0)</f>
        <v>0</v>
      </c>
      <c r="BF806" s="142">
        <f>IF(N806="snížená",J806,0)</f>
        <v>0</v>
      </c>
      <c r="BG806" s="142">
        <f>IF(N806="zákl. přenesená",J806,0)</f>
        <v>0</v>
      </c>
      <c r="BH806" s="142">
        <f>IF(N806="sníž. přenesená",J806,0)</f>
        <v>0</v>
      </c>
      <c r="BI806" s="142">
        <f>IF(N806="nulová",J806,0)</f>
        <v>0</v>
      </c>
      <c r="BJ806" s="17" t="s">
        <v>87</v>
      </c>
      <c r="BK806" s="142">
        <f>ROUND(I806*H806,2)</f>
        <v>0</v>
      </c>
      <c r="BL806" s="17" t="s">
        <v>359</v>
      </c>
      <c r="BM806" s="141" t="s">
        <v>4481</v>
      </c>
    </row>
    <row r="807" spans="2:65" s="1" customFormat="1" ht="39">
      <c r="B807" s="32"/>
      <c r="D807" s="143" t="s">
        <v>255</v>
      </c>
      <c r="F807" s="144" t="s">
        <v>4454</v>
      </c>
      <c r="I807" s="145"/>
      <c r="L807" s="32"/>
      <c r="M807" s="146"/>
      <c r="T807" s="56"/>
      <c r="AT807" s="17" t="s">
        <v>255</v>
      </c>
      <c r="AU807" s="17" t="s">
        <v>89</v>
      </c>
    </row>
    <row r="808" spans="2:65" s="13" customFormat="1">
      <c r="B808" s="167"/>
      <c r="D808" s="143" t="s">
        <v>1665</v>
      </c>
      <c r="F808" s="169" t="s">
        <v>4482</v>
      </c>
      <c r="H808" s="170">
        <v>694.51300000000003</v>
      </c>
      <c r="I808" s="171"/>
      <c r="L808" s="167"/>
      <c r="M808" s="172"/>
      <c r="T808" s="173"/>
      <c r="AT808" s="168" t="s">
        <v>1665</v>
      </c>
      <c r="AU808" s="168" t="s">
        <v>89</v>
      </c>
      <c r="AV808" s="13" t="s">
        <v>89</v>
      </c>
      <c r="AW808" s="13" t="s">
        <v>4</v>
      </c>
      <c r="AX808" s="13" t="s">
        <v>87</v>
      </c>
      <c r="AY808" s="168" t="s">
        <v>248</v>
      </c>
    </row>
    <row r="809" spans="2:65" s="1" customFormat="1" ht="24.2" customHeight="1">
      <c r="B809" s="32"/>
      <c r="C809" s="130" t="s">
        <v>4483</v>
      </c>
      <c r="D809" s="130" t="s">
        <v>249</v>
      </c>
      <c r="E809" s="131" t="s">
        <v>4484</v>
      </c>
      <c r="F809" s="132" t="s">
        <v>4485</v>
      </c>
      <c r="G809" s="133" t="s">
        <v>1662</v>
      </c>
      <c r="H809" s="134">
        <v>631.375</v>
      </c>
      <c r="I809" s="135"/>
      <c r="J809" s="136">
        <f>ROUND(I809*H809,2)</f>
        <v>0</v>
      </c>
      <c r="K809" s="132" t="s">
        <v>1663</v>
      </c>
      <c r="L809" s="32"/>
      <c r="M809" s="137" t="s">
        <v>1</v>
      </c>
      <c r="N809" s="138" t="s">
        <v>45</v>
      </c>
      <c r="P809" s="139">
        <f>O809*H809</f>
        <v>0</v>
      </c>
      <c r="Q809" s="139">
        <v>3.2000000000000003E-4</v>
      </c>
      <c r="R809" s="139">
        <f>Q809*H809</f>
        <v>0.20204000000000003</v>
      </c>
      <c r="S809" s="139">
        <v>0</v>
      </c>
      <c r="T809" s="140">
        <f>S809*H809</f>
        <v>0</v>
      </c>
      <c r="AR809" s="141" t="s">
        <v>359</v>
      </c>
      <c r="AT809" s="141" t="s">
        <v>249</v>
      </c>
      <c r="AU809" s="141" t="s">
        <v>89</v>
      </c>
      <c r="AY809" s="17" t="s">
        <v>248</v>
      </c>
      <c r="BE809" s="142">
        <f>IF(N809="základní",J809,0)</f>
        <v>0</v>
      </c>
      <c r="BF809" s="142">
        <f>IF(N809="snížená",J809,0)</f>
        <v>0</v>
      </c>
      <c r="BG809" s="142">
        <f>IF(N809="zákl. přenesená",J809,0)</f>
        <v>0</v>
      </c>
      <c r="BH809" s="142">
        <f>IF(N809="sníž. přenesená",J809,0)</f>
        <v>0</v>
      </c>
      <c r="BI809" s="142">
        <f>IF(N809="nulová",J809,0)</f>
        <v>0</v>
      </c>
      <c r="BJ809" s="17" t="s">
        <v>87</v>
      </c>
      <c r="BK809" s="142">
        <f>ROUND(I809*H809,2)</f>
        <v>0</v>
      </c>
      <c r="BL809" s="17" t="s">
        <v>359</v>
      </c>
      <c r="BM809" s="141" t="s">
        <v>4486</v>
      </c>
    </row>
    <row r="810" spans="2:65" s="1" customFormat="1" ht="39">
      <c r="B810" s="32"/>
      <c r="D810" s="143" t="s">
        <v>255</v>
      </c>
      <c r="F810" s="144" t="s">
        <v>4454</v>
      </c>
      <c r="I810" s="145"/>
      <c r="L810" s="32"/>
      <c r="M810" s="146"/>
      <c r="T810" s="56"/>
      <c r="AT810" s="17" t="s">
        <v>255</v>
      </c>
      <c r="AU810" s="17" t="s">
        <v>89</v>
      </c>
    </row>
    <row r="811" spans="2:65" s="12" customFormat="1" ht="22.5">
      <c r="B811" s="161"/>
      <c r="D811" s="143" t="s">
        <v>1665</v>
      </c>
      <c r="E811" s="162" t="s">
        <v>1</v>
      </c>
      <c r="F811" s="163" t="s">
        <v>4455</v>
      </c>
      <c r="H811" s="162" t="s">
        <v>1</v>
      </c>
      <c r="I811" s="164"/>
      <c r="L811" s="161"/>
      <c r="M811" s="165"/>
      <c r="T811" s="166"/>
      <c r="AT811" s="162" t="s">
        <v>1665</v>
      </c>
      <c r="AU811" s="162" t="s">
        <v>89</v>
      </c>
      <c r="AV811" s="12" t="s">
        <v>87</v>
      </c>
      <c r="AW811" s="12" t="s">
        <v>36</v>
      </c>
      <c r="AX811" s="12" t="s">
        <v>80</v>
      </c>
      <c r="AY811" s="162" t="s">
        <v>248</v>
      </c>
    </row>
    <row r="812" spans="2:65" s="12" customFormat="1">
      <c r="B812" s="161"/>
      <c r="D812" s="143" t="s">
        <v>1665</v>
      </c>
      <c r="E812" s="162" t="s">
        <v>1</v>
      </c>
      <c r="F812" s="163" t="s">
        <v>4003</v>
      </c>
      <c r="H812" s="162" t="s">
        <v>1</v>
      </c>
      <c r="I812" s="164"/>
      <c r="L812" s="161"/>
      <c r="M812" s="165"/>
      <c r="T812" s="166"/>
      <c r="AT812" s="162" t="s">
        <v>1665</v>
      </c>
      <c r="AU812" s="162" t="s">
        <v>89</v>
      </c>
      <c r="AV812" s="12" t="s">
        <v>87</v>
      </c>
      <c r="AW812" s="12" t="s">
        <v>36</v>
      </c>
      <c r="AX812" s="12" t="s">
        <v>80</v>
      </c>
      <c r="AY812" s="162" t="s">
        <v>248</v>
      </c>
    </row>
    <row r="813" spans="2:65" s="13" customFormat="1">
      <c r="B813" s="167"/>
      <c r="D813" s="143" t="s">
        <v>1665</v>
      </c>
      <c r="E813" s="168" t="s">
        <v>1</v>
      </c>
      <c r="F813" s="169" t="s">
        <v>4456</v>
      </c>
      <c r="H813" s="170">
        <v>234.22200000000001</v>
      </c>
      <c r="I813" s="171"/>
      <c r="L813" s="167"/>
      <c r="M813" s="172"/>
      <c r="T813" s="173"/>
      <c r="AT813" s="168" t="s">
        <v>1665</v>
      </c>
      <c r="AU813" s="168" t="s">
        <v>89</v>
      </c>
      <c r="AV813" s="13" t="s">
        <v>89</v>
      </c>
      <c r="AW813" s="13" t="s">
        <v>36</v>
      </c>
      <c r="AX813" s="13" t="s">
        <v>80</v>
      </c>
      <c r="AY813" s="168" t="s">
        <v>248</v>
      </c>
    </row>
    <row r="814" spans="2:65" s="13" customFormat="1">
      <c r="B814" s="167"/>
      <c r="D814" s="143" t="s">
        <v>1665</v>
      </c>
      <c r="E814" s="168" t="s">
        <v>1</v>
      </c>
      <c r="F814" s="169" t="s">
        <v>4457</v>
      </c>
      <c r="H814" s="170">
        <v>-4.68</v>
      </c>
      <c r="I814" s="171"/>
      <c r="L814" s="167"/>
      <c r="M814" s="172"/>
      <c r="T814" s="173"/>
      <c r="AT814" s="168" t="s">
        <v>1665</v>
      </c>
      <c r="AU814" s="168" t="s">
        <v>89</v>
      </c>
      <c r="AV814" s="13" t="s">
        <v>89</v>
      </c>
      <c r="AW814" s="13" t="s">
        <v>36</v>
      </c>
      <c r="AX814" s="13" t="s">
        <v>80</v>
      </c>
      <c r="AY814" s="168" t="s">
        <v>248</v>
      </c>
    </row>
    <row r="815" spans="2:65" s="13" customFormat="1">
      <c r="B815" s="167"/>
      <c r="D815" s="143" t="s">
        <v>1665</v>
      </c>
      <c r="E815" s="168" t="s">
        <v>1</v>
      </c>
      <c r="F815" s="169" t="s">
        <v>4458</v>
      </c>
      <c r="H815" s="170">
        <v>-50.4</v>
      </c>
      <c r="I815" s="171"/>
      <c r="L815" s="167"/>
      <c r="M815" s="172"/>
      <c r="T815" s="173"/>
      <c r="AT815" s="168" t="s">
        <v>1665</v>
      </c>
      <c r="AU815" s="168" t="s">
        <v>89</v>
      </c>
      <c r="AV815" s="13" t="s">
        <v>89</v>
      </c>
      <c r="AW815" s="13" t="s">
        <v>36</v>
      </c>
      <c r="AX815" s="13" t="s">
        <v>80</v>
      </c>
      <c r="AY815" s="168" t="s">
        <v>248</v>
      </c>
    </row>
    <row r="816" spans="2:65" s="12" customFormat="1">
      <c r="B816" s="161"/>
      <c r="D816" s="143" t="s">
        <v>1665</v>
      </c>
      <c r="E816" s="162" t="s">
        <v>1</v>
      </c>
      <c r="F816" s="163" t="s">
        <v>4005</v>
      </c>
      <c r="H816" s="162" t="s">
        <v>1</v>
      </c>
      <c r="I816" s="164"/>
      <c r="L816" s="161"/>
      <c r="M816" s="165"/>
      <c r="T816" s="166"/>
      <c r="AT816" s="162" t="s">
        <v>1665</v>
      </c>
      <c r="AU816" s="162" t="s">
        <v>89</v>
      </c>
      <c r="AV816" s="12" t="s">
        <v>87</v>
      </c>
      <c r="AW816" s="12" t="s">
        <v>36</v>
      </c>
      <c r="AX816" s="12" t="s">
        <v>80</v>
      </c>
      <c r="AY816" s="162" t="s">
        <v>248</v>
      </c>
    </row>
    <row r="817" spans="2:65" s="13" customFormat="1">
      <c r="B817" s="167"/>
      <c r="D817" s="143" t="s">
        <v>1665</v>
      </c>
      <c r="E817" s="168" t="s">
        <v>1</v>
      </c>
      <c r="F817" s="169" t="s">
        <v>4456</v>
      </c>
      <c r="H817" s="170">
        <v>234.22200000000001</v>
      </c>
      <c r="I817" s="171"/>
      <c r="L817" s="167"/>
      <c r="M817" s="172"/>
      <c r="T817" s="173"/>
      <c r="AT817" s="168" t="s">
        <v>1665</v>
      </c>
      <c r="AU817" s="168" t="s">
        <v>89</v>
      </c>
      <c r="AV817" s="13" t="s">
        <v>89</v>
      </c>
      <c r="AW817" s="13" t="s">
        <v>36</v>
      </c>
      <c r="AX817" s="13" t="s">
        <v>80</v>
      </c>
      <c r="AY817" s="168" t="s">
        <v>248</v>
      </c>
    </row>
    <row r="818" spans="2:65" s="13" customFormat="1">
      <c r="B818" s="167"/>
      <c r="D818" s="143" t="s">
        <v>1665</v>
      </c>
      <c r="E818" s="168" t="s">
        <v>1</v>
      </c>
      <c r="F818" s="169" t="s">
        <v>4459</v>
      </c>
      <c r="H818" s="170">
        <v>-12.6</v>
      </c>
      <c r="I818" s="171"/>
      <c r="L818" s="167"/>
      <c r="M818" s="172"/>
      <c r="T818" s="173"/>
      <c r="AT818" s="168" t="s">
        <v>1665</v>
      </c>
      <c r="AU818" s="168" t="s">
        <v>89</v>
      </c>
      <c r="AV818" s="13" t="s">
        <v>89</v>
      </c>
      <c r="AW818" s="13" t="s">
        <v>36</v>
      </c>
      <c r="AX818" s="13" t="s">
        <v>80</v>
      </c>
      <c r="AY818" s="168" t="s">
        <v>248</v>
      </c>
    </row>
    <row r="819" spans="2:65" s="13" customFormat="1">
      <c r="B819" s="167"/>
      <c r="D819" s="143" t="s">
        <v>1665</v>
      </c>
      <c r="E819" s="168" t="s">
        <v>1</v>
      </c>
      <c r="F819" s="169" t="s">
        <v>4460</v>
      </c>
      <c r="H819" s="170">
        <v>-2.9550000000000001</v>
      </c>
      <c r="I819" s="171"/>
      <c r="L819" s="167"/>
      <c r="M819" s="172"/>
      <c r="T819" s="173"/>
      <c r="AT819" s="168" t="s">
        <v>1665</v>
      </c>
      <c r="AU819" s="168" t="s">
        <v>89</v>
      </c>
      <c r="AV819" s="13" t="s">
        <v>89</v>
      </c>
      <c r="AW819" s="13" t="s">
        <v>36</v>
      </c>
      <c r="AX819" s="13" t="s">
        <v>80</v>
      </c>
      <c r="AY819" s="168" t="s">
        <v>248</v>
      </c>
    </row>
    <row r="820" spans="2:65" s="13" customFormat="1">
      <c r="B820" s="167"/>
      <c r="D820" s="143" t="s">
        <v>1665</v>
      </c>
      <c r="E820" s="168" t="s">
        <v>1</v>
      </c>
      <c r="F820" s="169" t="s">
        <v>4461</v>
      </c>
      <c r="H820" s="170">
        <v>-9</v>
      </c>
      <c r="I820" s="171"/>
      <c r="L820" s="167"/>
      <c r="M820" s="172"/>
      <c r="T820" s="173"/>
      <c r="AT820" s="168" t="s">
        <v>1665</v>
      </c>
      <c r="AU820" s="168" t="s">
        <v>89</v>
      </c>
      <c r="AV820" s="13" t="s">
        <v>89</v>
      </c>
      <c r="AW820" s="13" t="s">
        <v>36</v>
      </c>
      <c r="AX820" s="13" t="s">
        <v>80</v>
      </c>
      <c r="AY820" s="168" t="s">
        <v>248</v>
      </c>
    </row>
    <row r="821" spans="2:65" s="13" customFormat="1">
      <c r="B821" s="167"/>
      <c r="D821" s="143" t="s">
        <v>1665</v>
      </c>
      <c r="E821" s="168" t="s">
        <v>1</v>
      </c>
      <c r="F821" s="169" t="s">
        <v>4462</v>
      </c>
      <c r="H821" s="170">
        <v>-1.948</v>
      </c>
      <c r="I821" s="171"/>
      <c r="L821" s="167"/>
      <c r="M821" s="172"/>
      <c r="T821" s="173"/>
      <c r="AT821" s="168" t="s">
        <v>1665</v>
      </c>
      <c r="AU821" s="168" t="s">
        <v>89</v>
      </c>
      <c r="AV821" s="13" t="s">
        <v>89</v>
      </c>
      <c r="AW821" s="13" t="s">
        <v>36</v>
      </c>
      <c r="AX821" s="13" t="s">
        <v>80</v>
      </c>
      <c r="AY821" s="168" t="s">
        <v>248</v>
      </c>
    </row>
    <row r="822" spans="2:65" s="13" customFormat="1">
      <c r="B822" s="167"/>
      <c r="D822" s="143" t="s">
        <v>1665</v>
      </c>
      <c r="E822" s="168" t="s">
        <v>1</v>
      </c>
      <c r="F822" s="169" t="s">
        <v>4463</v>
      </c>
      <c r="H822" s="170">
        <v>-4.32</v>
      </c>
      <c r="I822" s="171"/>
      <c r="L822" s="167"/>
      <c r="M822" s="172"/>
      <c r="T822" s="173"/>
      <c r="AT822" s="168" t="s">
        <v>1665</v>
      </c>
      <c r="AU822" s="168" t="s">
        <v>89</v>
      </c>
      <c r="AV822" s="13" t="s">
        <v>89</v>
      </c>
      <c r="AW822" s="13" t="s">
        <v>36</v>
      </c>
      <c r="AX822" s="13" t="s">
        <v>80</v>
      </c>
      <c r="AY822" s="168" t="s">
        <v>248</v>
      </c>
    </row>
    <row r="823" spans="2:65" s="12" customFormat="1">
      <c r="B823" s="161"/>
      <c r="D823" s="143" t="s">
        <v>1665</v>
      </c>
      <c r="E823" s="162" t="s">
        <v>1</v>
      </c>
      <c r="F823" s="163" t="s">
        <v>4006</v>
      </c>
      <c r="H823" s="162" t="s">
        <v>1</v>
      </c>
      <c r="I823" s="164"/>
      <c r="L823" s="161"/>
      <c r="M823" s="165"/>
      <c r="T823" s="166"/>
      <c r="AT823" s="162" t="s">
        <v>1665</v>
      </c>
      <c r="AU823" s="162" t="s">
        <v>89</v>
      </c>
      <c r="AV823" s="12" t="s">
        <v>87</v>
      </c>
      <c r="AW823" s="12" t="s">
        <v>36</v>
      </c>
      <c r="AX823" s="12" t="s">
        <v>80</v>
      </c>
      <c r="AY823" s="162" t="s">
        <v>248</v>
      </c>
    </row>
    <row r="824" spans="2:65" s="13" customFormat="1">
      <c r="B824" s="167"/>
      <c r="D824" s="143" t="s">
        <v>1665</v>
      </c>
      <c r="E824" s="168" t="s">
        <v>1</v>
      </c>
      <c r="F824" s="169" t="s">
        <v>4464</v>
      </c>
      <c r="H824" s="170">
        <v>134.83199999999999</v>
      </c>
      <c r="I824" s="171"/>
      <c r="L824" s="167"/>
      <c r="M824" s="172"/>
      <c r="T824" s="173"/>
      <c r="AT824" s="168" t="s">
        <v>1665</v>
      </c>
      <c r="AU824" s="168" t="s">
        <v>89</v>
      </c>
      <c r="AV824" s="13" t="s">
        <v>89</v>
      </c>
      <c r="AW824" s="13" t="s">
        <v>36</v>
      </c>
      <c r="AX824" s="13" t="s">
        <v>80</v>
      </c>
      <c r="AY824" s="168" t="s">
        <v>248</v>
      </c>
    </row>
    <row r="825" spans="2:65" s="13" customFormat="1">
      <c r="B825" s="167"/>
      <c r="D825" s="143" t="s">
        <v>1665</v>
      </c>
      <c r="E825" s="168" t="s">
        <v>1</v>
      </c>
      <c r="F825" s="169" t="s">
        <v>4465</v>
      </c>
      <c r="H825" s="170">
        <v>-12.96</v>
      </c>
      <c r="I825" s="171"/>
      <c r="L825" s="167"/>
      <c r="M825" s="172"/>
      <c r="T825" s="173"/>
      <c r="AT825" s="168" t="s">
        <v>1665</v>
      </c>
      <c r="AU825" s="168" t="s">
        <v>89</v>
      </c>
      <c r="AV825" s="13" t="s">
        <v>89</v>
      </c>
      <c r="AW825" s="13" t="s">
        <v>36</v>
      </c>
      <c r="AX825" s="13" t="s">
        <v>80</v>
      </c>
      <c r="AY825" s="168" t="s">
        <v>248</v>
      </c>
    </row>
    <row r="826" spans="2:65" s="13" customFormat="1">
      <c r="B826" s="167"/>
      <c r="D826" s="143" t="s">
        <v>1665</v>
      </c>
      <c r="E826" s="168" t="s">
        <v>1</v>
      </c>
      <c r="F826" s="169" t="s">
        <v>4466</v>
      </c>
      <c r="H826" s="170">
        <v>-3.12</v>
      </c>
      <c r="I826" s="171"/>
      <c r="L826" s="167"/>
      <c r="M826" s="172"/>
      <c r="T826" s="173"/>
      <c r="AT826" s="168" t="s">
        <v>1665</v>
      </c>
      <c r="AU826" s="168" t="s">
        <v>89</v>
      </c>
      <c r="AV826" s="13" t="s">
        <v>89</v>
      </c>
      <c r="AW826" s="13" t="s">
        <v>36</v>
      </c>
      <c r="AX826" s="13" t="s">
        <v>80</v>
      </c>
      <c r="AY826" s="168" t="s">
        <v>248</v>
      </c>
    </row>
    <row r="827" spans="2:65" s="13" customFormat="1">
      <c r="B827" s="167"/>
      <c r="D827" s="143" t="s">
        <v>1665</v>
      </c>
      <c r="E827" s="168" t="s">
        <v>1</v>
      </c>
      <c r="F827" s="169" t="s">
        <v>4467</v>
      </c>
      <c r="H827" s="170">
        <v>-4.75</v>
      </c>
      <c r="I827" s="171"/>
      <c r="L827" s="167"/>
      <c r="M827" s="172"/>
      <c r="T827" s="173"/>
      <c r="AT827" s="168" t="s">
        <v>1665</v>
      </c>
      <c r="AU827" s="168" t="s">
        <v>89</v>
      </c>
      <c r="AV827" s="13" t="s">
        <v>89</v>
      </c>
      <c r="AW827" s="13" t="s">
        <v>36</v>
      </c>
      <c r="AX827" s="13" t="s">
        <v>80</v>
      </c>
      <c r="AY827" s="168" t="s">
        <v>248</v>
      </c>
    </row>
    <row r="828" spans="2:65" s="12" customFormat="1">
      <c r="B828" s="161"/>
      <c r="D828" s="143" t="s">
        <v>1665</v>
      </c>
      <c r="E828" s="162" t="s">
        <v>1</v>
      </c>
      <c r="F828" s="163" t="s">
        <v>4008</v>
      </c>
      <c r="H828" s="162" t="s">
        <v>1</v>
      </c>
      <c r="I828" s="164"/>
      <c r="L828" s="161"/>
      <c r="M828" s="165"/>
      <c r="T828" s="166"/>
      <c r="AT828" s="162" t="s">
        <v>1665</v>
      </c>
      <c r="AU828" s="162" t="s">
        <v>89</v>
      </c>
      <c r="AV828" s="12" t="s">
        <v>87</v>
      </c>
      <c r="AW828" s="12" t="s">
        <v>36</v>
      </c>
      <c r="AX828" s="12" t="s">
        <v>80</v>
      </c>
      <c r="AY828" s="162" t="s">
        <v>248</v>
      </c>
    </row>
    <row r="829" spans="2:65" s="13" customFormat="1">
      <c r="B829" s="167"/>
      <c r="D829" s="143" t="s">
        <v>1665</v>
      </c>
      <c r="E829" s="168" t="s">
        <v>1</v>
      </c>
      <c r="F829" s="169" t="s">
        <v>4464</v>
      </c>
      <c r="H829" s="170">
        <v>134.83199999999999</v>
      </c>
      <c r="I829" s="171"/>
      <c r="L829" s="167"/>
      <c r="M829" s="172"/>
      <c r="T829" s="173"/>
      <c r="AT829" s="168" t="s">
        <v>1665</v>
      </c>
      <c r="AU829" s="168" t="s">
        <v>89</v>
      </c>
      <c r="AV829" s="13" t="s">
        <v>89</v>
      </c>
      <c r="AW829" s="13" t="s">
        <v>36</v>
      </c>
      <c r="AX829" s="13" t="s">
        <v>80</v>
      </c>
      <c r="AY829" s="168" t="s">
        <v>248</v>
      </c>
    </row>
    <row r="830" spans="2:65" s="14" customFormat="1">
      <c r="B830" s="174"/>
      <c r="D830" s="143" t="s">
        <v>1665</v>
      </c>
      <c r="E830" s="175" t="s">
        <v>1</v>
      </c>
      <c r="F830" s="176" t="s">
        <v>1668</v>
      </c>
      <c r="H830" s="177">
        <v>631.375</v>
      </c>
      <c r="I830" s="178"/>
      <c r="L830" s="174"/>
      <c r="M830" s="179"/>
      <c r="T830" s="180"/>
      <c r="AT830" s="175" t="s">
        <v>1665</v>
      </c>
      <c r="AU830" s="175" t="s">
        <v>89</v>
      </c>
      <c r="AV830" s="14" t="s">
        <v>264</v>
      </c>
      <c r="AW830" s="14" t="s">
        <v>36</v>
      </c>
      <c r="AX830" s="14" t="s">
        <v>87</v>
      </c>
      <c r="AY830" s="175" t="s">
        <v>248</v>
      </c>
    </row>
    <row r="831" spans="2:65" s="1" customFormat="1" ht="24.2" customHeight="1">
      <c r="B831" s="32"/>
      <c r="C831" s="188" t="s">
        <v>4487</v>
      </c>
      <c r="D831" s="188" t="s">
        <v>301</v>
      </c>
      <c r="E831" s="189" t="s">
        <v>4488</v>
      </c>
      <c r="F831" s="190" t="s">
        <v>4489</v>
      </c>
      <c r="G831" s="191" t="s">
        <v>1662</v>
      </c>
      <c r="H831" s="192">
        <v>681.88499999999999</v>
      </c>
      <c r="I831" s="193"/>
      <c r="J831" s="194">
        <f>ROUND(I831*H831,2)</f>
        <v>0</v>
      </c>
      <c r="K831" s="190" t="s">
        <v>1</v>
      </c>
      <c r="L831" s="195"/>
      <c r="M831" s="196" t="s">
        <v>1</v>
      </c>
      <c r="N831" s="197" t="s">
        <v>45</v>
      </c>
      <c r="P831" s="139">
        <f>O831*H831</f>
        <v>0</v>
      </c>
      <c r="Q831" s="139">
        <v>7.0000000000000001E-3</v>
      </c>
      <c r="R831" s="139">
        <f>Q831*H831</f>
        <v>4.7731950000000003</v>
      </c>
      <c r="S831" s="139">
        <v>0</v>
      </c>
      <c r="T831" s="140">
        <f>S831*H831</f>
        <v>0</v>
      </c>
      <c r="AR831" s="141" t="s">
        <v>424</v>
      </c>
      <c r="AT831" s="141" t="s">
        <v>301</v>
      </c>
      <c r="AU831" s="141" t="s">
        <v>89</v>
      </c>
      <c r="AY831" s="17" t="s">
        <v>248</v>
      </c>
      <c r="BE831" s="142">
        <f>IF(N831="základní",J831,0)</f>
        <v>0</v>
      </c>
      <c r="BF831" s="142">
        <f>IF(N831="snížená",J831,0)</f>
        <v>0</v>
      </c>
      <c r="BG831" s="142">
        <f>IF(N831="zákl. přenesená",J831,0)</f>
        <v>0</v>
      </c>
      <c r="BH831" s="142">
        <f>IF(N831="sníž. přenesená",J831,0)</f>
        <v>0</v>
      </c>
      <c r="BI831" s="142">
        <f>IF(N831="nulová",J831,0)</f>
        <v>0</v>
      </c>
      <c r="BJ831" s="17" t="s">
        <v>87</v>
      </c>
      <c r="BK831" s="142">
        <f>ROUND(I831*H831,2)</f>
        <v>0</v>
      </c>
      <c r="BL831" s="17" t="s">
        <v>359</v>
      </c>
      <c r="BM831" s="141" t="s">
        <v>4490</v>
      </c>
    </row>
    <row r="832" spans="2:65" s="1" customFormat="1" ht="58.5">
      <c r="B832" s="32"/>
      <c r="D832" s="143" t="s">
        <v>255</v>
      </c>
      <c r="F832" s="144" t="s">
        <v>4491</v>
      </c>
      <c r="I832" s="145"/>
      <c r="L832" s="32"/>
      <c r="M832" s="146"/>
      <c r="T832" s="56"/>
      <c r="AT832" s="17" t="s">
        <v>255</v>
      </c>
      <c r="AU832" s="17" t="s">
        <v>89</v>
      </c>
    </row>
    <row r="833" spans="2:65" s="13" customFormat="1">
      <c r="B833" s="167"/>
      <c r="D833" s="143" t="s">
        <v>1665</v>
      </c>
      <c r="F833" s="169" t="s">
        <v>4472</v>
      </c>
      <c r="H833" s="170">
        <v>681.88499999999999</v>
      </c>
      <c r="I833" s="171"/>
      <c r="L833" s="167"/>
      <c r="M833" s="172"/>
      <c r="T833" s="173"/>
      <c r="AT833" s="168" t="s">
        <v>1665</v>
      </c>
      <c r="AU833" s="168" t="s">
        <v>89</v>
      </c>
      <c r="AV833" s="13" t="s">
        <v>89</v>
      </c>
      <c r="AW833" s="13" t="s">
        <v>4</v>
      </c>
      <c r="AX833" s="13" t="s">
        <v>87</v>
      </c>
      <c r="AY833" s="168" t="s">
        <v>248</v>
      </c>
    </row>
    <row r="834" spans="2:65" s="1" customFormat="1" ht="37.9" customHeight="1">
      <c r="B834" s="32"/>
      <c r="C834" s="130" t="s">
        <v>4492</v>
      </c>
      <c r="D834" s="130" t="s">
        <v>249</v>
      </c>
      <c r="E834" s="131" t="s">
        <v>4493</v>
      </c>
      <c r="F834" s="132" t="s">
        <v>4494</v>
      </c>
      <c r="G834" s="133" t="s">
        <v>1839</v>
      </c>
      <c r="H834" s="134">
        <v>1</v>
      </c>
      <c r="I834" s="135"/>
      <c r="J834" s="136">
        <f>ROUND(I834*H834,2)</f>
        <v>0</v>
      </c>
      <c r="K834" s="132" t="s">
        <v>1</v>
      </c>
      <c r="L834" s="32"/>
      <c r="M834" s="137" t="s">
        <v>1</v>
      </c>
      <c r="N834" s="138" t="s">
        <v>45</v>
      </c>
      <c r="P834" s="139">
        <f>O834*H834</f>
        <v>0</v>
      </c>
      <c r="Q834" s="139">
        <v>2.4230000000000002E-2</v>
      </c>
      <c r="R834" s="139">
        <f>Q834*H834</f>
        <v>2.4230000000000002E-2</v>
      </c>
      <c r="S834" s="139">
        <v>0</v>
      </c>
      <c r="T834" s="140">
        <f>S834*H834</f>
        <v>0</v>
      </c>
      <c r="AR834" s="141" t="s">
        <v>359</v>
      </c>
      <c r="AT834" s="141" t="s">
        <v>249</v>
      </c>
      <c r="AU834" s="141" t="s">
        <v>89</v>
      </c>
      <c r="AY834" s="17" t="s">
        <v>248</v>
      </c>
      <c r="BE834" s="142">
        <f>IF(N834="základní",J834,0)</f>
        <v>0</v>
      </c>
      <c r="BF834" s="142">
        <f>IF(N834="snížená",J834,0)</f>
        <v>0</v>
      </c>
      <c r="BG834" s="142">
        <f>IF(N834="zákl. přenesená",J834,0)</f>
        <v>0</v>
      </c>
      <c r="BH834" s="142">
        <f>IF(N834="sníž. přenesená",J834,0)</f>
        <v>0</v>
      </c>
      <c r="BI834" s="142">
        <f>IF(N834="nulová",J834,0)</f>
        <v>0</v>
      </c>
      <c r="BJ834" s="17" t="s">
        <v>87</v>
      </c>
      <c r="BK834" s="142">
        <f>ROUND(I834*H834,2)</f>
        <v>0</v>
      </c>
      <c r="BL834" s="17" t="s">
        <v>359</v>
      </c>
      <c r="BM834" s="141" t="s">
        <v>4495</v>
      </c>
    </row>
    <row r="835" spans="2:65" s="1" customFormat="1" ht="39">
      <c r="B835" s="32"/>
      <c r="D835" s="143" t="s">
        <v>255</v>
      </c>
      <c r="F835" s="144" t="s">
        <v>4496</v>
      </c>
      <c r="I835" s="145"/>
      <c r="L835" s="32"/>
      <c r="M835" s="146"/>
      <c r="T835" s="56"/>
      <c r="AT835" s="17" t="s">
        <v>255</v>
      </c>
      <c r="AU835" s="17" t="s">
        <v>89</v>
      </c>
    </row>
    <row r="836" spans="2:65" s="12" customFormat="1">
      <c r="B836" s="161"/>
      <c r="D836" s="143" t="s">
        <v>1665</v>
      </c>
      <c r="E836" s="162" t="s">
        <v>1</v>
      </c>
      <c r="F836" s="163" t="s">
        <v>4429</v>
      </c>
      <c r="H836" s="162" t="s">
        <v>1</v>
      </c>
      <c r="I836" s="164"/>
      <c r="L836" s="161"/>
      <c r="M836" s="165"/>
      <c r="T836" s="166"/>
      <c r="AT836" s="162" t="s">
        <v>1665</v>
      </c>
      <c r="AU836" s="162" t="s">
        <v>89</v>
      </c>
      <c r="AV836" s="12" t="s">
        <v>87</v>
      </c>
      <c r="AW836" s="12" t="s">
        <v>36</v>
      </c>
      <c r="AX836" s="12" t="s">
        <v>80</v>
      </c>
      <c r="AY836" s="162" t="s">
        <v>248</v>
      </c>
    </row>
    <row r="837" spans="2:65" s="13" customFormat="1">
      <c r="B837" s="167"/>
      <c r="D837" s="143" t="s">
        <v>1665</v>
      </c>
      <c r="E837" s="168" t="s">
        <v>1</v>
      </c>
      <c r="F837" s="169" t="s">
        <v>4497</v>
      </c>
      <c r="H837" s="170">
        <v>1</v>
      </c>
      <c r="I837" s="171"/>
      <c r="L837" s="167"/>
      <c r="M837" s="172"/>
      <c r="T837" s="173"/>
      <c r="AT837" s="168" t="s">
        <v>1665</v>
      </c>
      <c r="AU837" s="168" t="s">
        <v>89</v>
      </c>
      <c r="AV837" s="13" t="s">
        <v>89</v>
      </c>
      <c r="AW837" s="13" t="s">
        <v>36</v>
      </c>
      <c r="AX837" s="13" t="s">
        <v>87</v>
      </c>
      <c r="AY837" s="168" t="s">
        <v>248</v>
      </c>
    </row>
    <row r="838" spans="2:65" s="1" customFormat="1" ht="37.9" customHeight="1">
      <c r="B838" s="32"/>
      <c r="C838" s="130" t="s">
        <v>4498</v>
      </c>
      <c r="D838" s="130" t="s">
        <v>249</v>
      </c>
      <c r="E838" s="131" t="s">
        <v>4499</v>
      </c>
      <c r="F838" s="132" t="s">
        <v>4500</v>
      </c>
      <c r="G838" s="133" t="s">
        <v>1839</v>
      </c>
      <c r="H838" s="134">
        <v>1</v>
      </c>
      <c r="I838" s="135"/>
      <c r="J838" s="136">
        <f>ROUND(I838*H838,2)</f>
        <v>0</v>
      </c>
      <c r="K838" s="132" t="s">
        <v>1</v>
      </c>
      <c r="L838" s="32"/>
      <c r="M838" s="137" t="s">
        <v>1</v>
      </c>
      <c r="N838" s="138" t="s">
        <v>45</v>
      </c>
      <c r="P838" s="139">
        <f>O838*H838</f>
        <v>0</v>
      </c>
      <c r="Q838" s="139">
        <v>9.6949999999999995E-2</v>
      </c>
      <c r="R838" s="139">
        <f>Q838*H838</f>
        <v>9.6949999999999995E-2</v>
      </c>
      <c r="S838" s="139">
        <v>0</v>
      </c>
      <c r="T838" s="140">
        <f>S838*H838</f>
        <v>0</v>
      </c>
      <c r="AR838" s="141" t="s">
        <v>359</v>
      </c>
      <c r="AT838" s="141" t="s">
        <v>249</v>
      </c>
      <c r="AU838" s="141" t="s">
        <v>89</v>
      </c>
      <c r="AY838" s="17" t="s">
        <v>248</v>
      </c>
      <c r="BE838" s="142">
        <f>IF(N838="základní",J838,0)</f>
        <v>0</v>
      </c>
      <c r="BF838" s="142">
        <f>IF(N838="snížená",J838,0)</f>
        <v>0</v>
      </c>
      <c r="BG838" s="142">
        <f>IF(N838="zákl. přenesená",J838,0)</f>
        <v>0</v>
      </c>
      <c r="BH838" s="142">
        <f>IF(N838="sníž. přenesená",J838,0)</f>
        <v>0</v>
      </c>
      <c r="BI838" s="142">
        <f>IF(N838="nulová",J838,0)</f>
        <v>0</v>
      </c>
      <c r="BJ838" s="17" t="s">
        <v>87</v>
      </c>
      <c r="BK838" s="142">
        <f>ROUND(I838*H838,2)</f>
        <v>0</v>
      </c>
      <c r="BL838" s="17" t="s">
        <v>359</v>
      </c>
      <c r="BM838" s="141" t="s">
        <v>4501</v>
      </c>
    </row>
    <row r="839" spans="2:65" s="1" customFormat="1" ht="39">
      <c r="B839" s="32"/>
      <c r="D839" s="143" t="s">
        <v>255</v>
      </c>
      <c r="F839" s="144" t="s">
        <v>4502</v>
      </c>
      <c r="I839" s="145"/>
      <c r="L839" s="32"/>
      <c r="M839" s="146"/>
      <c r="T839" s="56"/>
      <c r="AT839" s="17" t="s">
        <v>255</v>
      </c>
      <c r="AU839" s="17" t="s">
        <v>89</v>
      </c>
    </row>
    <row r="840" spans="2:65" s="12" customFormat="1">
      <c r="B840" s="161"/>
      <c r="D840" s="143" t="s">
        <v>1665</v>
      </c>
      <c r="E840" s="162" t="s">
        <v>1</v>
      </c>
      <c r="F840" s="163" t="s">
        <v>4429</v>
      </c>
      <c r="H840" s="162" t="s">
        <v>1</v>
      </c>
      <c r="I840" s="164"/>
      <c r="L840" s="161"/>
      <c r="M840" s="165"/>
      <c r="T840" s="166"/>
      <c r="AT840" s="162" t="s">
        <v>1665</v>
      </c>
      <c r="AU840" s="162" t="s">
        <v>89</v>
      </c>
      <c r="AV840" s="12" t="s">
        <v>87</v>
      </c>
      <c r="AW840" s="12" t="s">
        <v>36</v>
      </c>
      <c r="AX840" s="12" t="s">
        <v>80</v>
      </c>
      <c r="AY840" s="162" t="s">
        <v>248</v>
      </c>
    </row>
    <row r="841" spans="2:65" s="13" customFormat="1">
      <c r="B841" s="167"/>
      <c r="D841" s="143" t="s">
        <v>1665</v>
      </c>
      <c r="E841" s="168" t="s">
        <v>1</v>
      </c>
      <c r="F841" s="169" t="s">
        <v>4503</v>
      </c>
      <c r="H841" s="170">
        <v>1</v>
      </c>
      <c r="I841" s="171"/>
      <c r="L841" s="167"/>
      <c r="M841" s="172"/>
      <c r="T841" s="173"/>
      <c r="AT841" s="168" t="s">
        <v>1665</v>
      </c>
      <c r="AU841" s="168" t="s">
        <v>89</v>
      </c>
      <c r="AV841" s="13" t="s">
        <v>89</v>
      </c>
      <c r="AW841" s="13" t="s">
        <v>36</v>
      </c>
      <c r="AX841" s="13" t="s">
        <v>87</v>
      </c>
      <c r="AY841" s="168" t="s">
        <v>248</v>
      </c>
    </row>
    <row r="842" spans="2:65" s="1" customFormat="1" ht="37.9" customHeight="1">
      <c r="B842" s="32"/>
      <c r="C842" s="130" t="s">
        <v>4504</v>
      </c>
      <c r="D842" s="130" t="s">
        <v>249</v>
      </c>
      <c r="E842" s="131" t="s">
        <v>4505</v>
      </c>
      <c r="F842" s="132" t="s">
        <v>4506</v>
      </c>
      <c r="G842" s="133" t="s">
        <v>1839</v>
      </c>
      <c r="H842" s="134">
        <v>1</v>
      </c>
      <c r="I842" s="135"/>
      <c r="J842" s="136">
        <f>ROUND(I842*H842,2)</f>
        <v>0</v>
      </c>
      <c r="K842" s="132" t="s">
        <v>1</v>
      </c>
      <c r="L842" s="32"/>
      <c r="M842" s="137" t="s">
        <v>1</v>
      </c>
      <c r="N842" s="138" t="s">
        <v>45</v>
      </c>
      <c r="P842" s="139">
        <f>O842*H842</f>
        <v>0</v>
      </c>
      <c r="Q842" s="139">
        <v>9.6949999999999995E-2</v>
      </c>
      <c r="R842" s="139">
        <f>Q842*H842</f>
        <v>9.6949999999999995E-2</v>
      </c>
      <c r="S842" s="139">
        <v>0</v>
      </c>
      <c r="T842" s="140">
        <f>S842*H842</f>
        <v>0</v>
      </c>
      <c r="AR842" s="141" t="s">
        <v>359</v>
      </c>
      <c r="AT842" s="141" t="s">
        <v>249</v>
      </c>
      <c r="AU842" s="141" t="s">
        <v>89</v>
      </c>
      <c r="AY842" s="17" t="s">
        <v>248</v>
      </c>
      <c r="BE842" s="142">
        <f>IF(N842="základní",J842,0)</f>
        <v>0</v>
      </c>
      <c r="BF842" s="142">
        <f>IF(N842="snížená",J842,0)</f>
        <v>0</v>
      </c>
      <c r="BG842" s="142">
        <f>IF(N842="zákl. přenesená",J842,0)</f>
        <v>0</v>
      </c>
      <c r="BH842" s="142">
        <f>IF(N842="sníž. přenesená",J842,0)</f>
        <v>0</v>
      </c>
      <c r="BI842" s="142">
        <f>IF(N842="nulová",J842,0)</f>
        <v>0</v>
      </c>
      <c r="BJ842" s="17" t="s">
        <v>87</v>
      </c>
      <c r="BK842" s="142">
        <f>ROUND(I842*H842,2)</f>
        <v>0</v>
      </c>
      <c r="BL842" s="17" t="s">
        <v>359</v>
      </c>
      <c r="BM842" s="141" t="s">
        <v>4507</v>
      </c>
    </row>
    <row r="843" spans="2:65" s="1" customFormat="1" ht="39">
      <c r="B843" s="32"/>
      <c r="D843" s="143" t="s">
        <v>255</v>
      </c>
      <c r="F843" s="144" t="s">
        <v>4502</v>
      </c>
      <c r="I843" s="145"/>
      <c r="L843" s="32"/>
      <c r="M843" s="146"/>
      <c r="T843" s="56"/>
      <c r="AT843" s="17" t="s">
        <v>255</v>
      </c>
      <c r="AU843" s="17" t="s">
        <v>89</v>
      </c>
    </row>
    <row r="844" spans="2:65" s="12" customFormat="1">
      <c r="B844" s="161"/>
      <c r="D844" s="143" t="s">
        <v>1665</v>
      </c>
      <c r="E844" s="162" t="s">
        <v>1</v>
      </c>
      <c r="F844" s="163" t="s">
        <v>4429</v>
      </c>
      <c r="H844" s="162" t="s">
        <v>1</v>
      </c>
      <c r="I844" s="164"/>
      <c r="L844" s="161"/>
      <c r="M844" s="165"/>
      <c r="T844" s="166"/>
      <c r="AT844" s="162" t="s">
        <v>1665</v>
      </c>
      <c r="AU844" s="162" t="s">
        <v>89</v>
      </c>
      <c r="AV844" s="12" t="s">
        <v>87</v>
      </c>
      <c r="AW844" s="12" t="s">
        <v>36</v>
      </c>
      <c r="AX844" s="12" t="s">
        <v>80</v>
      </c>
      <c r="AY844" s="162" t="s">
        <v>248</v>
      </c>
    </row>
    <row r="845" spans="2:65" s="13" customFormat="1">
      <c r="B845" s="167"/>
      <c r="D845" s="143" t="s">
        <v>1665</v>
      </c>
      <c r="E845" s="168" t="s">
        <v>1</v>
      </c>
      <c r="F845" s="169" t="s">
        <v>4508</v>
      </c>
      <c r="H845" s="170">
        <v>1</v>
      </c>
      <c r="I845" s="171"/>
      <c r="L845" s="167"/>
      <c r="M845" s="172"/>
      <c r="T845" s="173"/>
      <c r="AT845" s="168" t="s">
        <v>1665</v>
      </c>
      <c r="AU845" s="168" t="s">
        <v>89</v>
      </c>
      <c r="AV845" s="13" t="s">
        <v>89</v>
      </c>
      <c r="AW845" s="13" t="s">
        <v>36</v>
      </c>
      <c r="AX845" s="13" t="s">
        <v>87</v>
      </c>
      <c r="AY845" s="168" t="s">
        <v>248</v>
      </c>
    </row>
    <row r="846" spans="2:65" s="1" customFormat="1" ht="37.9" customHeight="1">
      <c r="B846" s="32"/>
      <c r="C846" s="130" t="s">
        <v>4509</v>
      </c>
      <c r="D846" s="130" t="s">
        <v>249</v>
      </c>
      <c r="E846" s="131" t="s">
        <v>4510</v>
      </c>
      <c r="F846" s="132" t="s">
        <v>4511</v>
      </c>
      <c r="G846" s="133" t="s">
        <v>1839</v>
      </c>
      <c r="H846" s="134">
        <v>1</v>
      </c>
      <c r="I846" s="135"/>
      <c r="J846" s="136">
        <f>ROUND(I846*H846,2)</f>
        <v>0</v>
      </c>
      <c r="K846" s="132" t="s">
        <v>1</v>
      </c>
      <c r="L846" s="32"/>
      <c r="M846" s="137" t="s">
        <v>1</v>
      </c>
      <c r="N846" s="138" t="s">
        <v>45</v>
      </c>
      <c r="P846" s="139">
        <f>O846*H846</f>
        <v>0</v>
      </c>
      <c r="Q846" s="139">
        <v>3.8120000000000001E-2</v>
      </c>
      <c r="R846" s="139">
        <f>Q846*H846</f>
        <v>3.8120000000000001E-2</v>
      </c>
      <c r="S846" s="139">
        <v>0</v>
      </c>
      <c r="T846" s="140">
        <f>S846*H846</f>
        <v>0</v>
      </c>
      <c r="AR846" s="141" t="s">
        <v>359</v>
      </c>
      <c r="AT846" s="141" t="s">
        <v>249</v>
      </c>
      <c r="AU846" s="141" t="s">
        <v>89</v>
      </c>
      <c r="AY846" s="17" t="s">
        <v>248</v>
      </c>
      <c r="BE846" s="142">
        <f>IF(N846="základní",J846,0)</f>
        <v>0</v>
      </c>
      <c r="BF846" s="142">
        <f>IF(N846="snížená",J846,0)</f>
        <v>0</v>
      </c>
      <c r="BG846" s="142">
        <f>IF(N846="zákl. přenesená",J846,0)</f>
        <v>0</v>
      </c>
      <c r="BH846" s="142">
        <f>IF(N846="sníž. přenesená",J846,0)</f>
        <v>0</v>
      </c>
      <c r="BI846" s="142">
        <f>IF(N846="nulová",J846,0)</f>
        <v>0</v>
      </c>
      <c r="BJ846" s="17" t="s">
        <v>87</v>
      </c>
      <c r="BK846" s="142">
        <f>ROUND(I846*H846,2)</f>
        <v>0</v>
      </c>
      <c r="BL846" s="17" t="s">
        <v>359</v>
      </c>
      <c r="BM846" s="141" t="s">
        <v>4512</v>
      </c>
    </row>
    <row r="847" spans="2:65" s="1" customFormat="1" ht="39">
      <c r="B847" s="32"/>
      <c r="D847" s="143" t="s">
        <v>255</v>
      </c>
      <c r="F847" s="144" t="s">
        <v>4502</v>
      </c>
      <c r="I847" s="145"/>
      <c r="L847" s="32"/>
      <c r="M847" s="146"/>
      <c r="T847" s="56"/>
      <c r="AT847" s="17" t="s">
        <v>255</v>
      </c>
      <c r="AU847" s="17" t="s">
        <v>89</v>
      </c>
    </row>
    <row r="848" spans="2:65" s="12" customFormat="1">
      <c r="B848" s="161"/>
      <c r="D848" s="143" t="s">
        <v>1665</v>
      </c>
      <c r="E848" s="162" t="s">
        <v>1</v>
      </c>
      <c r="F848" s="163" t="s">
        <v>4429</v>
      </c>
      <c r="H848" s="162" t="s">
        <v>1</v>
      </c>
      <c r="I848" s="164"/>
      <c r="L848" s="161"/>
      <c r="M848" s="165"/>
      <c r="T848" s="166"/>
      <c r="AT848" s="162" t="s">
        <v>1665</v>
      </c>
      <c r="AU848" s="162" t="s">
        <v>89</v>
      </c>
      <c r="AV848" s="12" t="s">
        <v>87</v>
      </c>
      <c r="AW848" s="12" t="s">
        <v>36</v>
      </c>
      <c r="AX848" s="12" t="s">
        <v>80</v>
      </c>
      <c r="AY848" s="162" t="s">
        <v>248</v>
      </c>
    </row>
    <row r="849" spans="2:65" s="13" customFormat="1">
      <c r="B849" s="167"/>
      <c r="D849" s="143" t="s">
        <v>1665</v>
      </c>
      <c r="E849" s="168" t="s">
        <v>1</v>
      </c>
      <c r="F849" s="169" t="s">
        <v>4513</v>
      </c>
      <c r="H849" s="170">
        <v>1</v>
      </c>
      <c r="I849" s="171"/>
      <c r="L849" s="167"/>
      <c r="M849" s="172"/>
      <c r="T849" s="173"/>
      <c r="AT849" s="168" t="s">
        <v>1665</v>
      </c>
      <c r="AU849" s="168" t="s">
        <v>89</v>
      </c>
      <c r="AV849" s="13" t="s">
        <v>89</v>
      </c>
      <c r="AW849" s="13" t="s">
        <v>36</v>
      </c>
      <c r="AX849" s="13" t="s">
        <v>87</v>
      </c>
      <c r="AY849" s="168" t="s">
        <v>248</v>
      </c>
    </row>
    <row r="850" spans="2:65" s="1" customFormat="1" ht="33" customHeight="1">
      <c r="B850" s="32"/>
      <c r="C850" s="130" t="s">
        <v>4514</v>
      </c>
      <c r="D850" s="130" t="s">
        <v>249</v>
      </c>
      <c r="E850" s="131" t="s">
        <v>4515</v>
      </c>
      <c r="F850" s="132" t="s">
        <v>4516</v>
      </c>
      <c r="G850" s="133" t="s">
        <v>1839</v>
      </c>
      <c r="H850" s="134">
        <v>1</v>
      </c>
      <c r="I850" s="135"/>
      <c r="J850" s="136">
        <f>ROUND(I850*H850,2)</f>
        <v>0</v>
      </c>
      <c r="K850" s="132" t="s">
        <v>1</v>
      </c>
      <c r="L850" s="32"/>
      <c r="M850" s="137" t="s">
        <v>1</v>
      </c>
      <c r="N850" s="138" t="s">
        <v>45</v>
      </c>
      <c r="P850" s="139">
        <f>O850*H850</f>
        <v>0</v>
      </c>
      <c r="Q850" s="139">
        <v>6.1210000000000001E-2</v>
      </c>
      <c r="R850" s="139">
        <f>Q850*H850</f>
        <v>6.1210000000000001E-2</v>
      </c>
      <c r="S850" s="139">
        <v>0</v>
      </c>
      <c r="T850" s="140">
        <f>S850*H850</f>
        <v>0</v>
      </c>
      <c r="AR850" s="141" t="s">
        <v>359</v>
      </c>
      <c r="AT850" s="141" t="s">
        <v>249</v>
      </c>
      <c r="AU850" s="141" t="s">
        <v>89</v>
      </c>
      <c r="AY850" s="17" t="s">
        <v>248</v>
      </c>
      <c r="BE850" s="142">
        <f>IF(N850="základní",J850,0)</f>
        <v>0</v>
      </c>
      <c r="BF850" s="142">
        <f>IF(N850="snížená",J850,0)</f>
        <v>0</v>
      </c>
      <c r="BG850" s="142">
        <f>IF(N850="zákl. přenesená",J850,0)</f>
        <v>0</v>
      </c>
      <c r="BH850" s="142">
        <f>IF(N850="sníž. přenesená",J850,0)</f>
        <v>0</v>
      </c>
      <c r="BI850" s="142">
        <f>IF(N850="nulová",J850,0)</f>
        <v>0</v>
      </c>
      <c r="BJ850" s="17" t="s">
        <v>87</v>
      </c>
      <c r="BK850" s="142">
        <f>ROUND(I850*H850,2)</f>
        <v>0</v>
      </c>
      <c r="BL850" s="17" t="s">
        <v>359</v>
      </c>
      <c r="BM850" s="141" t="s">
        <v>4517</v>
      </c>
    </row>
    <row r="851" spans="2:65" s="1" customFormat="1" ht="39">
      <c r="B851" s="32"/>
      <c r="D851" s="143" t="s">
        <v>255</v>
      </c>
      <c r="F851" s="144" t="s">
        <v>4502</v>
      </c>
      <c r="I851" s="145"/>
      <c r="L851" s="32"/>
      <c r="M851" s="146"/>
      <c r="T851" s="56"/>
      <c r="AT851" s="17" t="s">
        <v>255</v>
      </c>
      <c r="AU851" s="17" t="s">
        <v>89</v>
      </c>
    </row>
    <row r="852" spans="2:65" s="12" customFormat="1">
      <c r="B852" s="161"/>
      <c r="D852" s="143" t="s">
        <v>1665</v>
      </c>
      <c r="E852" s="162" t="s">
        <v>1</v>
      </c>
      <c r="F852" s="163" t="s">
        <v>4429</v>
      </c>
      <c r="H852" s="162" t="s">
        <v>1</v>
      </c>
      <c r="I852" s="164"/>
      <c r="L852" s="161"/>
      <c r="M852" s="165"/>
      <c r="T852" s="166"/>
      <c r="AT852" s="162" t="s">
        <v>1665</v>
      </c>
      <c r="AU852" s="162" t="s">
        <v>89</v>
      </c>
      <c r="AV852" s="12" t="s">
        <v>87</v>
      </c>
      <c r="AW852" s="12" t="s">
        <v>36</v>
      </c>
      <c r="AX852" s="12" t="s">
        <v>80</v>
      </c>
      <c r="AY852" s="162" t="s">
        <v>248</v>
      </c>
    </row>
    <row r="853" spans="2:65" s="13" customFormat="1">
      <c r="B853" s="167"/>
      <c r="D853" s="143" t="s">
        <v>1665</v>
      </c>
      <c r="E853" s="168" t="s">
        <v>1</v>
      </c>
      <c r="F853" s="169" t="s">
        <v>4518</v>
      </c>
      <c r="H853" s="170">
        <v>1</v>
      </c>
      <c r="I853" s="171"/>
      <c r="L853" s="167"/>
      <c r="M853" s="172"/>
      <c r="T853" s="173"/>
      <c r="AT853" s="168" t="s">
        <v>1665</v>
      </c>
      <c r="AU853" s="168" t="s">
        <v>89</v>
      </c>
      <c r="AV853" s="13" t="s">
        <v>89</v>
      </c>
      <c r="AW853" s="13" t="s">
        <v>36</v>
      </c>
      <c r="AX853" s="13" t="s">
        <v>87</v>
      </c>
      <c r="AY853" s="168" t="s">
        <v>248</v>
      </c>
    </row>
    <row r="854" spans="2:65" s="1" customFormat="1" ht="33" customHeight="1">
      <c r="B854" s="32"/>
      <c r="C854" s="130" t="s">
        <v>4519</v>
      </c>
      <c r="D854" s="130" t="s">
        <v>249</v>
      </c>
      <c r="E854" s="131" t="s">
        <v>4520</v>
      </c>
      <c r="F854" s="132" t="s">
        <v>4521</v>
      </c>
      <c r="G854" s="133" t="s">
        <v>1839</v>
      </c>
      <c r="H854" s="134">
        <v>1</v>
      </c>
      <c r="I854" s="135"/>
      <c r="J854" s="136">
        <f>ROUND(I854*H854,2)</f>
        <v>0</v>
      </c>
      <c r="K854" s="132" t="s">
        <v>1</v>
      </c>
      <c r="L854" s="32"/>
      <c r="M854" s="137" t="s">
        <v>1</v>
      </c>
      <c r="N854" s="138" t="s">
        <v>45</v>
      </c>
      <c r="P854" s="139">
        <f>O854*H854</f>
        <v>0</v>
      </c>
      <c r="Q854" s="139">
        <v>4.2220000000000001E-2</v>
      </c>
      <c r="R854" s="139">
        <f>Q854*H854</f>
        <v>4.2220000000000001E-2</v>
      </c>
      <c r="S854" s="139">
        <v>0</v>
      </c>
      <c r="T854" s="140">
        <f>S854*H854</f>
        <v>0</v>
      </c>
      <c r="AR854" s="141" t="s">
        <v>359</v>
      </c>
      <c r="AT854" s="141" t="s">
        <v>249</v>
      </c>
      <c r="AU854" s="141" t="s">
        <v>89</v>
      </c>
      <c r="AY854" s="17" t="s">
        <v>248</v>
      </c>
      <c r="BE854" s="142">
        <f>IF(N854="základní",J854,0)</f>
        <v>0</v>
      </c>
      <c r="BF854" s="142">
        <f>IF(N854="snížená",J854,0)</f>
        <v>0</v>
      </c>
      <c r="BG854" s="142">
        <f>IF(N854="zákl. přenesená",J854,0)</f>
        <v>0</v>
      </c>
      <c r="BH854" s="142">
        <f>IF(N854="sníž. přenesená",J854,0)</f>
        <v>0</v>
      </c>
      <c r="BI854" s="142">
        <f>IF(N854="nulová",J854,0)</f>
        <v>0</v>
      </c>
      <c r="BJ854" s="17" t="s">
        <v>87</v>
      </c>
      <c r="BK854" s="142">
        <f>ROUND(I854*H854,2)</f>
        <v>0</v>
      </c>
      <c r="BL854" s="17" t="s">
        <v>359</v>
      </c>
      <c r="BM854" s="141" t="s">
        <v>4522</v>
      </c>
    </row>
    <row r="855" spans="2:65" s="1" customFormat="1" ht="39">
      <c r="B855" s="32"/>
      <c r="D855" s="143" t="s">
        <v>255</v>
      </c>
      <c r="F855" s="144" t="s">
        <v>4502</v>
      </c>
      <c r="I855" s="145"/>
      <c r="L855" s="32"/>
      <c r="M855" s="146"/>
      <c r="T855" s="56"/>
      <c r="AT855" s="17" t="s">
        <v>255</v>
      </c>
      <c r="AU855" s="17" t="s">
        <v>89</v>
      </c>
    </row>
    <row r="856" spans="2:65" s="12" customFormat="1">
      <c r="B856" s="161"/>
      <c r="D856" s="143" t="s">
        <v>1665</v>
      </c>
      <c r="E856" s="162" t="s">
        <v>1</v>
      </c>
      <c r="F856" s="163" t="s">
        <v>4429</v>
      </c>
      <c r="H856" s="162" t="s">
        <v>1</v>
      </c>
      <c r="I856" s="164"/>
      <c r="L856" s="161"/>
      <c r="M856" s="165"/>
      <c r="T856" s="166"/>
      <c r="AT856" s="162" t="s">
        <v>1665</v>
      </c>
      <c r="AU856" s="162" t="s">
        <v>89</v>
      </c>
      <c r="AV856" s="12" t="s">
        <v>87</v>
      </c>
      <c r="AW856" s="12" t="s">
        <v>36</v>
      </c>
      <c r="AX856" s="12" t="s">
        <v>80</v>
      </c>
      <c r="AY856" s="162" t="s">
        <v>248</v>
      </c>
    </row>
    <row r="857" spans="2:65" s="13" customFormat="1">
      <c r="B857" s="167"/>
      <c r="D857" s="143" t="s">
        <v>1665</v>
      </c>
      <c r="E857" s="168" t="s">
        <v>1</v>
      </c>
      <c r="F857" s="169" t="s">
        <v>4523</v>
      </c>
      <c r="H857" s="170">
        <v>1</v>
      </c>
      <c r="I857" s="171"/>
      <c r="L857" s="167"/>
      <c r="M857" s="172"/>
      <c r="T857" s="173"/>
      <c r="AT857" s="168" t="s">
        <v>1665</v>
      </c>
      <c r="AU857" s="168" t="s">
        <v>89</v>
      </c>
      <c r="AV857" s="13" t="s">
        <v>89</v>
      </c>
      <c r="AW857" s="13" t="s">
        <v>36</v>
      </c>
      <c r="AX857" s="13" t="s">
        <v>87</v>
      </c>
      <c r="AY857" s="168" t="s">
        <v>248</v>
      </c>
    </row>
    <row r="858" spans="2:65" s="1" customFormat="1" ht="33" customHeight="1">
      <c r="B858" s="32"/>
      <c r="C858" s="130" t="s">
        <v>4524</v>
      </c>
      <c r="D858" s="130" t="s">
        <v>249</v>
      </c>
      <c r="E858" s="131" t="s">
        <v>4525</v>
      </c>
      <c r="F858" s="132" t="s">
        <v>4526</v>
      </c>
      <c r="G858" s="133" t="s">
        <v>1839</v>
      </c>
      <c r="H858" s="134">
        <v>1</v>
      </c>
      <c r="I858" s="135"/>
      <c r="J858" s="136">
        <f>ROUND(I858*H858,2)</f>
        <v>0</v>
      </c>
      <c r="K858" s="132" t="s">
        <v>1</v>
      </c>
      <c r="L858" s="32"/>
      <c r="M858" s="137" t="s">
        <v>1</v>
      </c>
      <c r="N858" s="138" t="s">
        <v>45</v>
      </c>
      <c r="P858" s="139">
        <f>O858*H858</f>
        <v>0</v>
      </c>
      <c r="Q858" s="139">
        <v>3.3770000000000001E-2</v>
      </c>
      <c r="R858" s="139">
        <f>Q858*H858</f>
        <v>3.3770000000000001E-2</v>
      </c>
      <c r="S858" s="139">
        <v>0</v>
      </c>
      <c r="T858" s="140">
        <f>S858*H858</f>
        <v>0</v>
      </c>
      <c r="AR858" s="141" t="s">
        <v>359</v>
      </c>
      <c r="AT858" s="141" t="s">
        <v>249</v>
      </c>
      <c r="AU858" s="141" t="s">
        <v>89</v>
      </c>
      <c r="AY858" s="17" t="s">
        <v>248</v>
      </c>
      <c r="BE858" s="142">
        <f>IF(N858="základní",J858,0)</f>
        <v>0</v>
      </c>
      <c r="BF858" s="142">
        <f>IF(N858="snížená",J858,0)</f>
        <v>0</v>
      </c>
      <c r="BG858" s="142">
        <f>IF(N858="zákl. přenesená",J858,0)</f>
        <v>0</v>
      </c>
      <c r="BH858" s="142">
        <f>IF(N858="sníž. přenesená",J858,0)</f>
        <v>0</v>
      </c>
      <c r="BI858" s="142">
        <f>IF(N858="nulová",J858,0)</f>
        <v>0</v>
      </c>
      <c r="BJ858" s="17" t="s">
        <v>87</v>
      </c>
      <c r="BK858" s="142">
        <f>ROUND(I858*H858,2)</f>
        <v>0</v>
      </c>
      <c r="BL858" s="17" t="s">
        <v>359</v>
      </c>
      <c r="BM858" s="141" t="s">
        <v>4527</v>
      </c>
    </row>
    <row r="859" spans="2:65" s="1" customFormat="1" ht="39">
      <c r="B859" s="32"/>
      <c r="D859" s="143" t="s">
        <v>255</v>
      </c>
      <c r="F859" s="144" t="s">
        <v>4502</v>
      </c>
      <c r="I859" s="145"/>
      <c r="L859" s="32"/>
      <c r="M859" s="146"/>
      <c r="T859" s="56"/>
      <c r="AT859" s="17" t="s">
        <v>255</v>
      </c>
      <c r="AU859" s="17" t="s">
        <v>89</v>
      </c>
    </row>
    <row r="860" spans="2:65" s="12" customFormat="1">
      <c r="B860" s="161"/>
      <c r="D860" s="143" t="s">
        <v>1665</v>
      </c>
      <c r="E860" s="162" t="s">
        <v>1</v>
      </c>
      <c r="F860" s="163" t="s">
        <v>4429</v>
      </c>
      <c r="H860" s="162" t="s">
        <v>1</v>
      </c>
      <c r="I860" s="164"/>
      <c r="L860" s="161"/>
      <c r="M860" s="165"/>
      <c r="T860" s="166"/>
      <c r="AT860" s="162" t="s">
        <v>1665</v>
      </c>
      <c r="AU860" s="162" t="s">
        <v>89</v>
      </c>
      <c r="AV860" s="12" t="s">
        <v>87</v>
      </c>
      <c r="AW860" s="12" t="s">
        <v>36</v>
      </c>
      <c r="AX860" s="12" t="s">
        <v>80</v>
      </c>
      <c r="AY860" s="162" t="s">
        <v>248</v>
      </c>
    </row>
    <row r="861" spans="2:65" s="13" customFormat="1">
      <c r="B861" s="167"/>
      <c r="D861" s="143" t="s">
        <v>1665</v>
      </c>
      <c r="E861" s="168" t="s">
        <v>1</v>
      </c>
      <c r="F861" s="169" t="s">
        <v>4528</v>
      </c>
      <c r="H861" s="170">
        <v>1</v>
      </c>
      <c r="I861" s="171"/>
      <c r="L861" s="167"/>
      <c r="M861" s="172"/>
      <c r="T861" s="173"/>
      <c r="AT861" s="168" t="s">
        <v>1665</v>
      </c>
      <c r="AU861" s="168" t="s">
        <v>89</v>
      </c>
      <c r="AV861" s="13" t="s">
        <v>89</v>
      </c>
      <c r="AW861" s="13" t="s">
        <v>36</v>
      </c>
      <c r="AX861" s="13" t="s">
        <v>87</v>
      </c>
      <c r="AY861" s="168" t="s">
        <v>248</v>
      </c>
    </row>
    <row r="862" spans="2:65" s="1" customFormat="1" ht="24.2" customHeight="1">
      <c r="B862" s="32"/>
      <c r="C862" s="130" t="s">
        <v>4529</v>
      </c>
      <c r="D862" s="130" t="s">
        <v>249</v>
      </c>
      <c r="E862" s="131" t="s">
        <v>4530</v>
      </c>
      <c r="F862" s="132" t="s">
        <v>4531</v>
      </c>
      <c r="G862" s="133" t="s">
        <v>1839</v>
      </c>
      <c r="H862" s="134">
        <v>1</v>
      </c>
      <c r="I862" s="135"/>
      <c r="J862" s="136">
        <f>ROUND(I862*H862,2)</f>
        <v>0</v>
      </c>
      <c r="K862" s="132" t="s">
        <v>1</v>
      </c>
      <c r="L862" s="32"/>
      <c r="M862" s="137" t="s">
        <v>1</v>
      </c>
      <c r="N862" s="138" t="s">
        <v>45</v>
      </c>
      <c r="P862" s="139">
        <f>O862*H862</f>
        <v>0</v>
      </c>
      <c r="Q862" s="139">
        <v>0</v>
      </c>
      <c r="R862" s="139">
        <f>Q862*H862</f>
        <v>0</v>
      </c>
      <c r="S862" s="139">
        <v>0</v>
      </c>
      <c r="T862" s="140">
        <f>S862*H862</f>
        <v>0</v>
      </c>
      <c r="AR862" s="141" t="s">
        <v>359</v>
      </c>
      <c r="AT862" s="141" t="s">
        <v>249</v>
      </c>
      <c r="AU862" s="141" t="s">
        <v>89</v>
      </c>
      <c r="AY862" s="17" t="s">
        <v>248</v>
      </c>
      <c r="BE862" s="142">
        <f>IF(N862="základní",J862,0)</f>
        <v>0</v>
      </c>
      <c r="BF862" s="142">
        <f>IF(N862="snížená",J862,0)</f>
        <v>0</v>
      </c>
      <c r="BG862" s="142">
        <f>IF(N862="zákl. přenesená",J862,0)</f>
        <v>0</v>
      </c>
      <c r="BH862" s="142">
        <f>IF(N862="sníž. přenesená",J862,0)</f>
        <v>0</v>
      </c>
      <c r="BI862" s="142">
        <f>IF(N862="nulová",J862,0)</f>
        <v>0</v>
      </c>
      <c r="BJ862" s="17" t="s">
        <v>87</v>
      </c>
      <c r="BK862" s="142">
        <f>ROUND(I862*H862,2)</f>
        <v>0</v>
      </c>
      <c r="BL862" s="17" t="s">
        <v>359</v>
      </c>
      <c r="BM862" s="141" t="s">
        <v>4532</v>
      </c>
    </row>
    <row r="863" spans="2:65" s="1" customFormat="1" ht="39">
      <c r="B863" s="32"/>
      <c r="D863" s="143" t="s">
        <v>255</v>
      </c>
      <c r="F863" s="144" t="s">
        <v>4502</v>
      </c>
      <c r="I863" s="145"/>
      <c r="L863" s="32"/>
      <c r="M863" s="146"/>
      <c r="T863" s="56"/>
      <c r="AT863" s="17" t="s">
        <v>255</v>
      </c>
      <c r="AU863" s="17" t="s">
        <v>89</v>
      </c>
    </row>
    <row r="864" spans="2:65" s="12" customFormat="1">
      <c r="B864" s="161"/>
      <c r="D864" s="143" t="s">
        <v>1665</v>
      </c>
      <c r="E864" s="162" t="s">
        <v>1</v>
      </c>
      <c r="F864" s="163" t="s">
        <v>4429</v>
      </c>
      <c r="H864" s="162" t="s">
        <v>1</v>
      </c>
      <c r="I864" s="164"/>
      <c r="L864" s="161"/>
      <c r="M864" s="165"/>
      <c r="T864" s="166"/>
      <c r="AT864" s="162" t="s">
        <v>1665</v>
      </c>
      <c r="AU864" s="162" t="s">
        <v>89</v>
      </c>
      <c r="AV864" s="12" t="s">
        <v>87</v>
      </c>
      <c r="AW864" s="12" t="s">
        <v>36</v>
      </c>
      <c r="AX864" s="12" t="s">
        <v>80</v>
      </c>
      <c r="AY864" s="162" t="s">
        <v>248</v>
      </c>
    </row>
    <row r="865" spans="2:65" s="13" customFormat="1">
      <c r="B865" s="167"/>
      <c r="D865" s="143" t="s">
        <v>1665</v>
      </c>
      <c r="E865" s="168" t="s">
        <v>1</v>
      </c>
      <c r="F865" s="169" t="s">
        <v>4533</v>
      </c>
      <c r="H865" s="170">
        <v>1</v>
      </c>
      <c r="I865" s="171"/>
      <c r="L865" s="167"/>
      <c r="M865" s="172"/>
      <c r="T865" s="173"/>
      <c r="AT865" s="168" t="s">
        <v>1665</v>
      </c>
      <c r="AU865" s="168" t="s">
        <v>89</v>
      </c>
      <c r="AV865" s="13" t="s">
        <v>89</v>
      </c>
      <c r="AW865" s="13" t="s">
        <v>36</v>
      </c>
      <c r="AX865" s="13" t="s">
        <v>87</v>
      </c>
      <c r="AY865" s="168" t="s">
        <v>248</v>
      </c>
    </row>
    <row r="866" spans="2:65" s="1" customFormat="1" ht="33" customHeight="1">
      <c r="B866" s="32"/>
      <c r="C866" s="130" t="s">
        <v>4534</v>
      </c>
      <c r="D866" s="130" t="s">
        <v>249</v>
      </c>
      <c r="E866" s="131" t="s">
        <v>4535</v>
      </c>
      <c r="F866" s="132" t="s">
        <v>4536</v>
      </c>
      <c r="G866" s="133" t="s">
        <v>1839</v>
      </c>
      <c r="H866" s="134">
        <v>1</v>
      </c>
      <c r="I866" s="135"/>
      <c r="J866" s="136">
        <f>ROUND(I866*H866,2)</f>
        <v>0</v>
      </c>
      <c r="K866" s="132" t="s">
        <v>1</v>
      </c>
      <c r="L866" s="32"/>
      <c r="M866" s="137" t="s">
        <v>1</v>
      </c>
      <c r="N866" s="138" t="s">
        <v>45</v>
      </c>
      <c r="P866" s="139">
        <f>O866*H866</f>
        <v>0</v>
      </c>
      <c r="Q866" s="139">
        <v>3.78E-2</v>
      </c>
      <c r="R866" s="139">
        <f>Q866*H866</f>
        <v>3.78E-2</v>
      </c>
      <c r="S866" s="139">
        <v>0</v>
      </c>
      <c r="T866" s="140">
        <f>S866*H866</f>
        <v>0</v>
      </c>
      <c r="AR866" s="141" t="s">
        <v>359</v>
      </c>
      <c r="AT866" s="141" t="s">
        <v>249</v>
      </c>
      <c r="AU866" s="141" t="s">
        <v>89</v>
      </c>
      <c r="AY866" s="17" t="s">
        <v>248</v>
      </c>
      <c r="BE866" s="142">
        <f>IF(N866="základní",J866,0)</f>
        <v>0</v>
      </c>
      <c r="BF866" s="142">
        <f>IF(N866="snížená",J866,0)</f>
        <v>0</v>
      </c>
      <c r="BG866" s="142">
        <f>IF(N866="zákl. přenesená",J866,0)</f>
        <v>0</v>
      </c>
      <c r="BH866" s="142">
        <f>IF(N866="sníž. přenesená",J866,0)</f>
        <v>0</v>
      </c>
      <c r="BI866" s="142">
        <f>IF(N866="nulová",J866,0)</f>
        <v>0</v>
      </c>
      <c r="BJ866" s="17" t="s">
        <v>87</v>
      </c>
      <c r="BK866" s="142">
        <f>ROUND(I866*H866,2)</f>
        <v>0</v>
      </c>
      <c r="BL866" s="17" t="s">
        <v>359</v>
      </c>
      <c r="BM866" s="141" t="s">
        <v>4537</v>
      </c>
    </row>
    <row r="867" spans="2:65" s="1" customFormat="1" ht="39">
      <c r="B867" s="32"/>
      <c r="D867" s="143" t="s">
        <v>255</v>
      </c>
      <c r="F867" s="144" t="s">
        <v>4502</v>
      </c>
      <c r="I867" s="145"/>
      <c r="L867" s="32"/>
      <c r="M867" s="146"/>
      <c r="T867" s="56"/>
      <c r="AT867" s="17" t="s">
        <v>255</v>
      </c>
      <c r="AU867" s="17" t="s">
        <v>89</v>
      </c>
    </row>
    <row r="868" spans="2:65" s="12" customFormat="1">
      <c r="B868" s="161"/>
      <c r="D868" s="143" t="s">
        <v>1665</v>
      </c>
      <c r="E868" s="162" t="s">
        <v>1</v>
      </c>
      <c r="F868" s="163" t="s">
        <v>4429</v>
      </c>
      <c r="H868" s="162" t="s">
        <v>1</v>
      </c>
      <c r="I868" s="164"/>
      <c r="L868" s="161"/>
      <c r="M868" s="165"/>
      <c r="T868" s="166"/>
      <c r="AT868" s="162" t="s">
        <v>1665</v>
      </c>
      <c r="AU868" s="162" t="s">
        <v>89</v>
      </c>
      <c r="AV868" s="12" t="s">
        <v>87</v>
      </c>
      <c r="AW868" s="12" t="s">
        <v>36</v>
      </c>
      <c r="AX868" s="12" t="s">
        <v>80</v>
      </c>
      <c r="AY868" s="162" t="s">
        <v>248</v>
      </c>
    </row>
    <row r="869" spans="2:65" s="13" customFormat="1">
      <c r="B869" s="167"/>
      <c r="D869" s="143" t="s">
        <v>1665</v>
      </c>
      <c r="E869" s="168" t="s">
        <v>1</v>
      </c>
      <c r="F869" s="169" t="s">
        <v>4538</v>
      </c>
      <c r="H869" s="170">
        <v>1</v>
      </c>
      <c r="I869" s="171"/>
      <c r="L869" s="167"/>
      <c r="M869" s="172"/>
      <c r="T869" s="173"/>
      <c r="AT869" s="168" t="s">
        <v>1665</v>
      </c>
      <c r="AU869" s="168" t="s">
        <v>89</v>
      </c>
      <c r="AV869" s="13" t="s">
        <v>89</v>
      </c>
      <c r="AW869" s="13" t="s">
        <v>36</v>
      </c>
      <c r="AX869" s="13" t="s">
        <v>87</v>
      </c>
      <c r="AY869" s="168" t="s">
        <v>248</v>
      </c>
    </row>
    <row r="870" spans="2:65" s="1" customFormat="1" ht="37.9" customHeight="1">
      <c r="B870" s="32"/>
      <c r="C870" s="130" t="s">
        <v>4539</v>
      </c>
      <c r="D870" s="130" t="s">
        <v>249</v>
      </c>
      <c r="E870" s="131" t="s">
        <v>4540</v>
      </c>
      <c r="F870" s="132" t="s">
        <v>4541</v>
      </c>
      <c r="G870" s="133" t="s">
        <v>1839</v>
      </c>
      <c r="H870" s="134">
        <v>1</v>
      </c>
      <c r="I870" s="135"/>
      <c r="J870" s="136">
        <f>ROUND(I870*H870,2)</f>
        <v>0</v>
      </c>
      <c r="K870" s="132" t="s">
        <v>1</v>
      </c>
      <c r="L870" s="32"/>
      <c r="M870" s="137" t="s">
        <v>1</v>
      </c>
      <c r="N870" s="138" t="s">
        <v>45</v>
      </c>
      <c r="P870" s="139">
        <f>O870*H870</f>
        <v>0</v>
      </c>
      <c r="Q870" s="139">
        <v>0.25752999999999998</v>
      </c>
      <c r="R870" s="139">
        <f>Q870*H870</f>
        <v>0.25752999999999998</v>
      </c>
      <c r="S870" s="139">
        <v>0</v>
      </c>
      <c r="T870" s="140">
        <f>S870*H870</f>
        <v>0</v>
      </c>
      <c r="AR870" s="141" t="s">
        <v>359</v>
      </c>
      <c r="AT870" s="141" t="s">
        <v>249</v>
      </c>
      <c r="AU870" s="141" t="s">
        <v>89</v>
      </c>
      <c r="AY870" s="17" t="s">
        <v>248</v>
      </c>
      <c r="BE870" s="142">
        <f>IF(N870="základní",J870,0)</f>
        <v>0</v>
      </c>
      <c r="BF870" s="142">
        <f>IF(N870="snížená",J870,0)</f>
        <v>0</v>
      </c>
      <c r="BG870" s="142">
        <f>IF(N870="zákl. přenesená",J870,0)</f>
        <v>0</v>
      </c>
      <c r="BH870" s="142">
        <f>IF(N870="sníž. přenesená",J870,0)</f>
        <v>0</v>
      </c>
      <c r="BI870" s="142">
        <f>IF(N870="nulová",J870,0)</f>
        <v>0</v>
      </c>
      <c r="BJ870" s="17" t="s">
        <v>87</v>
      </c>
      <c r="BK870" s="142">
        <f>ROUND(I870*H870,2)</f>
        <v>0</v>
      </c>
      <c r="BL870" s="17" t="s">
        <v>359</v>
      </c>
      <c r="BM870" s="141" t="s">
        <v>4542</v>
      </c>
    </row>
    <row r="871" spans="2:65" s="1" customFormat="1" ht="39">
      <c r="B871" s="32"/>
      <c r="D871" s="143" t="s">
        <v>255</v>
      </c>
      <c r="F871" s="144" t="s">
        <v>4543</v>
      </c>
      <c r="I871" s="145"/>
      <c r="L871" s="32"/>
      <c r="M871" s="146"/>
      <c r="T871" s="56"/>
      <c r="AT871" s="17" t="s">
        <v>255</v>
      </c>
      <c r="AU871" s="17" t="s">
        <v>89</v>
      </c>
    </row>
    <row r="872" spans="2:65" s="12" customFormat="1">
      <c r="B872" s="161"/>
      <c r="D872" s="143" t="s">
        <v>1665</v>
      </c>
      <c r="E872" s="162" t="s">
        <v>1</v>
      </c>
      <c r="F872" s="163" t="s">
        <v>4429</v>
      </c>
      <c r="H872" s="162" t="s">
        <v>1</v>
      </c>
      <c r="I872" s="164"/>
      <c r="L872" s="161"/>
      <c r="M872" s="165"/>
      <c r="T872" s="166"/>
      <c r="AT872" s="162" t="s">
        <v>1665</v>
      </c>
      <c r="AU872" s="162" t="s">
        <v>89</v>
      </c>
      <c r="AV872" s="12" t="s">
        <v>87</v>
      </c>
      <c r="AW872" s="12" t="s">
        <v>36</v>
      </c>
      <c r="AX872" s="12" t="s">
        <v>80</v>
      </c>
      <c r="AY872" s="162" t="s">
        <v>248</v>
      </c>
    </row>
    <row r="873" spans="2:65" s="13" customFormat="1">
      <c r="B873" s="167"/>
      <c r="D873" s="143" t="s">
        <v>1665</v>
      </c>
      <c r="E873" s="168" t="s">
        <v>1</v>
      </c>
      <c r="F873" s="169" t="s">
        <v>4544</v>
      </c>
      <c r="H873" s="170">
        <v>1</v>
      </c>
      <c r="I873" s="171"/>
      <c r="L873" s="167"/>
      <c r="M873" s="172"/>
      <c r="T873" s="173"/>
      <c r="AT873" s="168" t="s">
        <v>1665</v>
      </c>
      <c r="AU873" s="168" t="s">
        <v>89</v>
      </c>
      <c r="AV873" s="13" t="s">
        <v>89</v>
      </c>
      <c r="AW873" s="13" t="s">
        <v>36</v>
      </c>
      <c r="AX873" s="13" t="s">
        <v>87</v>
      </c>
      <c r="AY873" s="168" t="s">
        <v>248</v>
      </c>
    </row>
    <row r="874" spans="2:65" s="1" customFormat="1" ht="33" customHeight="1">
      <c r="B874" s="32"/>
      <c r="C874" s="130" t="s">
        <v>4545</v>
      </c>
      <c r="D874" s="130" t="s">
        <v>249</v>
      </c>
      <c r="E874" s="131" t="s">
        <v>4546</v>
      </c>
      <c r="F874" s="132" t="s">
        <v>4547</v>
      </c>
      <c r="G874" s="133" t="s">
        <v>1839</v>
      </c>
      <c r="H874" s="134">
        <v>1</v>
      </c>
      <c r="I874" s="135"/>
      <c r="J874" s="136">
        <f>ROUND(I874*H874,2)</f>
        <v>0</v>
      </c>
      <c r="K874" s="132" t="s">
        <v>1</v>
      </c>
      <c r="L874" s="32"/>
      <c r="M874" s="137" t="s">
        <v>1</v>
      </c>
      <c r="N874" s="138" t="s">
        <v>45</v>
      </c>
      <c r="P874" s="139">
        <f>O874*H874</f>
        <v>0</v>
      </c>
      <c r="Q874" s="139">
        <v>0.14901</v>
      </c>
      <c r="R874" s="139">
        <f>Q874*H874</f>
        <v>0.14901</v>
      </c>
      <c r="S874" s="139">
        <v>0</v>
      </c>
      <c r="T874" s="140">
        <f>S874*H874</f>
        <v>0</v>
      </c>
      <c r="AR874" s="141" t="s">
        <v>359</v>
      </c>
      <c r="AT874" s="141" t="s">
        <v>249</v>
      </c>
      <c r="AU874" s="141" t="s">
        <v>89</v>
      </c>
      <c r="AY874" s="17" t="s">
        <v>248</v>
      </c>
      <c r="BE874" s="142">
        <f>IF(N874="základní",J874,0)</f>
        <v>0</v>
      </c>
      <c r="BF874" s="142">
        <f>IF(N874="snížená",J874,0)</f>
        <v>0</v>
      </c>
      <c r="BG874" s="142">
        <f>IF(N874="zákl. přenesená",J874,0)</f>
        <v>0</v>
      </c>
      <c r="BH874" s="142">
        <f>IF(N874="sníž. přenesená",J874,0)</f>
        <v>0</v>
      </c>
      <c r="BI874" s="142">
        <f>IF(N874="nulová",J874,0)</f>
        <v>0</v>
      </c>
      <c r="BJ874" s="17" t="s">
        <v>87</v>
      </c>
      <c r="BK874" s="142">
        <f>ROUND(I874*H874,2)</f>
        <v>0</v>
      </c>
      <c r="BL874" s="17" t="s">
        <v>359</v>
      </c>
      <c r="BM874" s="141" t="s">
        <v>4548</v>
      </c>
    </row>
    <row r="875" spans="2:65" s="1" customFormat="1" ht="39">
      <c r="B875" s="32"/>
      <c r="D875" s="143" t="s">
        <v>255</v>
      </c>
      <c r="F875" s="144" t="s">
        <v>4543</v>
      </c>
      <c r="I875" s="145"/>
      <c r="L875" s="32"/>
      <c r="M875" s="146"/>
      <c r="T875" s="56"/>
      <c r="AT875" s="17" t="s">
        <v>255</v>
      </c>
      <c r="AU875" s="17" t="s">
        <v>89</v>
      </c>
    </row>
    <row r="876" spans="2:65" s="12" customFormat="1">
      <c r="B876" s="161"/>
      <c r="D876" s="143" t="s">
        <v>1665</v>
      </c>
      <c r="E876" s="162" t="s">
        <v>1</v>
      </c>
      <c r="F876" s="163" t="s">
        <v>4429</v>
      </c>
      <c r="H876" s="162" t="s">
        <v>1</v>
      </c>
      <c r="I876" s="164"/>
      <c r="L876" s="161"/>
      <c r="M876" s="165"/>
      <c r="T876" s="166"/>
      <c r="AT876" s="162" t="s">
        <v>1665</v>
      </c>
      <c r="AU876" s="162" t="s">
        <v>89</v>
      </c>
      <c r="AV876" s="12" t="s">
        <v>87</v>
      </c>
      <c r="AW876" s="12" t="s">
        <v>36</v>
      </c>
      <c r="AX876" s="12" t="s">
        <v>80</v>
      </c>
      <c r="AY876" s="162" t="s">
        <v>248</v>
      </c>
    </row>
    <row r="877" spans="2:65" s="13" customFormat="1">
      <c r="B877" s="167"/>
      <c r="D877" s="143" t="s">
        <v>1665</v>
      </c>
      <c r="E877" s="168" t="s">
        <v>1</v>
      </c>
      <c r="F877" s="169" t="s">
        <v>4549</v>
      </c>
      <c r="H877" s="170">
        <v>1</v>
      </c>
      <c r="I877" s="171"/>
      <c r="L877" s="167"/>
      <c r="M877" s="172"/>
      <c r="T877" s="173"/>
      <c r="AT877" s="168" t="s">
        <v>1665</v>
      </c>
      <c r="AU877" s="168" t="s">
        <v>89</v>
      </c>
      <c r="AV877" s="13" t="s">
        <v>89</v>
      </c>
      <c r="AW877" s="13" t="s">
        <v>36</v>
      </c>
      <c r="AX877" s="13" t="s">
        <v>87</v>
      </c>
      <c r="AY877" s="168" t="s">
        <v>248</v>
      </c>
    </row>
    <row r="878" spans="2:65" s="1" customFormat="1" ht="24.2" customHeight="1">
      <c r="B878" s="32"/>
      <c r="C878" s="130" t="s">
        <v>4550</v>
      </c>
      <c r="D878" s="130" t="s">
        <v>249</v>
      </c>
      <c r="E878" s="131" t="s">
        <v>4551</v>
      </c>
      <c r="F878" s="132" t="s">
        <v>4552</v>
      </c>
      <c r="G878" s="133" t="s">
        <v>1839</v>
      </c>
      <c r="H878" s="134">
        <v>1</v>
      </c>
      <c r="I878" s="135"/>
      <c r="J878" s="136">
        <f>ROUND(I878*H878,2)</f>
        <v>0</v>
      </c>
      <c r="K878" s="132" t="s">
        <v>1</v>
      </c>
      <c r="L878" s="32"/>
      <c r="M878" s="137" t="s">
        <v>1</v>
      </c>
      <c r="N878" s="138" t="s">
        <v>45</v>
      </c>
      <c r="P878" s="139">
        <f>O878*H878</f>
        <v>0</v>
      </c>
      <c r="Q878" s="139">
        <v>0.11021</v>
      </c>
      <c r="R878" s="139">
        <f>Q878*H878</f>
        <v>0.11021</v>
      </c>
      <c r="S878" s="139">
        <v>0</v>
      </c>
      <c r="T878" s="140">
        <f>S878*H878</f>
        <v>0</v>
      </c>
      <c r="AR878" s="141" t="s">
        <v>359</v>
      </c>
      <c r="AT878" s="141" t="s">
        <v>249</v>
      </c>
      <c r="AU878" s="141" t="s">
        <v>89</v>
      </c>
      <c r="AY878" s="17" t="s">
        <v>248</v>
      </c>
      <c r="BE878" s="142">
        <f>IF(N878="základní",J878,0)</f>
        <v>0</v>
      </c>
      <c r="BF878" s="142">
        <f>IF(N878="snížená",J878,0)</f>
        <v>0</v>
      </c>
      <c r="BG878" s="142">
        <f>IF(N878="zákl. přenesená",J878,0)</f>
        <v>0</v>
      </c>
      <c r="BH878" s="142">
        <f>IF(N878="sníž. přenesená",J878,0)</f>
        <v>0</v>
      </c>
      <c r="BI878" s="142">
        <f>IF(N878="nulová",J878,0)</f>
        <v>0</v>
      </c>
      <c r="BJ878" s="17" t="s">
        <v>87</v>
      </c>
      <c r="BK878" s="142">
        <f>ROUND(I878*H878,2)</f>
        <v>0</v>
      </c>
      <c r="BL878" s="17" t="s">
        <v>359</v>
      </c>
      <c r="BM878" s="141" t="s">
        <v>4553</v>
      </c>
    </row>
    <row r="879" spans="2:65" s="1" customFormat="1" ht="39">
      <c r="B879" s="32"/>
      <c r="D879" s="143" t="s">
        <v>255</v>
      </c>
      <c r="F879" s="144" t="s">
        <v>4554</v>
      </c>
      <c r="I879" s="145"/>
      <c r="L879" s="32"/>
      <c r="M879" s="146"/>
      <c r="T879" s="56"/>
      <c r="AT879" s="17" t="s">
        <v>255</v>
      </c>
      <c r="AU879" s="17" t="s">
        <v>89</v>
      </c>
    </row>
    <row r="880" spans="2:65" s="12" customFormat="1">
      <c r="B880" s="161"/>
      <c r="D880" s="143" t="s">
        <v>1665</v>
      </c>
      <c r="E880" s="162" t="s">
        <v>1</v>
      </c>
      <c r="F880" s="163" t="s">
        <v>4429</v>
      </c>
      <c r="H880" s="162" t="s">
        <v>1</v>
      </c>
      <c r="I880" s="164"/>
      <c r="L880" s="161"/>
      <c r="M880" s="165"/>
      <c r="T880" s="166"/>
      <c r="AT880" s="162" t="s">
        <v>1665</v>
      </c>
      <c r="AU880" s="162" t="s">
        <v>89</v>
      </c>
      <c r="AV880" s="12" t="s">
        <v>87</v>
      </c>
      <c r="AW880" s="12" t="s">
        <v>36</v>
      </c>
      <c r="AX880" s="12" t="s">
        <v>80</v>
      </c>
      <c r="AY880" s="162" t="s">
        <v>248</v>
      </c>
    </row>
    <row r="881" spans="2:65" s="13" customFormat="1">
      <c r="B881" s="167"/>
      <c r="D881" s="143" t="s">
        <v>1665</v>
      </c>
      <c r="E881" s="168" t="s">
        <v>1</v>
      </c>
      <c r="F881" s="169" t="s">
        <v>4555</v>
      </c>
      <c r="H881" s="170">
        <v>1</v>
      </c>
      <c r="I881" s="171"/>
      <c r="L881" s="167"/>
      <c r="M881" s="172"/>
      <c r="T881" s="173"/>
      <c r="AT881" s="168" t="s">
        <v>1665</v>
      </c>
      <c r="AU881" s="168" t="s">
        <v>89</v>
      </c>
      <c r="AV881" s="13" t="s">
        <v>89</v>
      </c>
      <c r="AW881" s="13" t="s">
        <v>36</v>
      </c>
      <c r="AX881" s="13" t="s">
        <v>87</v>
      </c>
      <c r="AY881" s="168" t="s">
        <v>248</v>
      </c>
    </row>
    <row r="882" spans="2:65" s="10" customFormat="1" ht="22.9" customHeight="1">
      <c r="B882" s="120"/>
      <c r="D882" s="121" t="s">
        <v>79</v>
      </c>
      <c r="E882" s="155" t="s">
        <v>2281</v>
      </c>
      <c r="F882" s="155" t="s">
        <v>2282</v>
      </c>
      <c r="I882" s="123"/>
      <c r="J882" s="156">
        <f>BK882</f>
        <v>0</v>
      </c>
      <c r="L882" s="120"/>
      <c r="M882" s="125"/>
      <c r="P882" s="126">
        <f>SUM(P883:P929)</f>
        <v>0</v>
      </c>
      <c r="R882" s="126">
        <f>SUM(R883:R929)</f>
        <v>6.4006138999999997</v>
      </c>
      <c r="T882" s="127">
        <f>SUM(T883:T929)</f>
        <v>0</v>
      </c>
      <c r="AR882" s="121" t="s">
        <v>89</v>
      </c>
      <c r="AT882" s="128" t="s">
        <v>79</v>
      </c>
      <c r="AU882" s="128" t="s">
        <v>87</v>
      </c>
      <c r="AY882" s="121" t="s">
        <v>248</v>
      </c>
      <c r="BK882" s="129">
        <f>SUM(BK883:BK929)</f>
        <v>0</v>
      </c>
    </row>
    <row r="883" spans="2:65" s="1" customFormat="1" ht="16.5" customHeight="1">
      <c r="B883" s="32"/>
      <c r="C883" s="130" t="s">
        <v>4556</v>
      </c>
      <c r="D883" s="130" t="s">
        <v>249</v>
      </c>
      <c r="E883" s="131" t="s">
        <v>4557</v>
      </c>
      <c r="F883" s="132" t="s">
        <v>4558</v>
      </c>
      <c r="G883" s="133" t="s">
        <v>1662</v>
      </c>
      <c r="H883" s="134">
        <v>80.27</v>
      </c>
      <c r="I883" s="135"/>
      <c r="J883" s="136">
        <f>ROUND(I883*H883,2)</f>
        <v>0</v>
      </c>
      <c r="K883" s="132" t="s">
        <v>1663</v>
      </c>
      <c r="L883" s="32"/>
      <c r="M883" s="137" t="s">
        <v>1</v>
      </c>
      <c r="N883" s="138" t="s">
        <v>45</v>
      </c>
      <c r="P883" s="139">
        <f>O883*H883</f>
        <v>0</v>
      </c>
      <c r="Q883" s="139">
        <v>0</v>
      </c>
      <c r="R883" s="139">
        <f>Q883*H883</f>
        <v>0</v>
      </c>
      <c r="S883" s="139">
        <v>0</v>
      </c>
      <c r="T883" s="140">
        <f>S883*H883</f>
        <v>0</v>
      </c>
      <c r="AR883" s="141" t="s">
        <v>359</v>
      </c>
      <c r="AT883" s="141" t="s">
        <v>249</v>
      </c>
      <c r="AU883" s="141" t="s">
        <v>89</v>
      </c>
      <c r="AY883" s="17" t="s">
        <v>248</v>
      </c>
      <c r="BE883" s="142">
        <f>IF(N883="základní",J883,0)</f>
        <v>0</v>
      </c>
      <c r="BF883" s="142">
        <f>IF(N883="snížená",J883,0)</f>
        <v>0</v>
      </c>
      <c r="BG883" s="142">
        <f>IF(N883="zákl. přenesená",J883,0)</f>
        <v>0</v>
      </c>
      <c r="BH883" s="142">
        <f>IF(N883="sníž. přenesená",J883,0)</f>
        <v>0</v>
      </c>
      <c r="BI883" s="142">
        <f>IF(N883="nulová",J883,0)</f>
        <v>0</v>
      </c>
      <c r="BJ883" s="17" t="s">
        <v>87</v>
      </c>
      <c r="BK883" s="142">
        <f>ROUND(I883*H883,2)</f>
        <v>0</v>
      </c>
      <c r="BL883" s="17" t="s">
        <v>359</v>
      </c>
      <c r="BM883" s="141" t="s">
        <v>4559</v>
      </c>
    </row>
    <row r="884" spans="2:65" s="1" customFormat="1" ht="16.5" customHeight="1">
      <c r="B884" s="32"/>
      <c r="C884" s="130" t="s">
        <v>4560</v>
      </c>
      <c r="D884" s="130" t="s">
        <v>249</v>
      </c>
      <c r="E884" s="131" t="s">
        <v>2283</v>
      </c>
      <c r="F884" s="132" t="s">
        <v>2284</v>
      </c>
      <c r="G884" s="133" t="s">
        <v>1662</v>
      </c>
      <c r="H884" s="134">
        <v>80.27</v>
      </c>
      <c r="I884" s="135"/>
      <c r="J884" s="136">
        <f>ROUND(I884*H884,2)</f>
        <v>0</v>
      </c>
      <c r="K884" s="132" t="s">
        <v>1663</v>
      </c>
      <c r="L884" s="32"/>
      <c r="M884" s="137" t="s">
        <v>1</v>
      </c>
      <c r="N884" s="138" t="s">
        <v>45</v>
      </c>
      <c r="P884" s="139">
        <f>O884*H884</f>
        <v>0</v>
      </c>
      <c r="Q884" s="139">
        <v>2.9999999999999997E-4</v>
      </c>
      <c r="R884" s="139">
        <f>Q884*H884</f>
        <v>2.4080999999999998E-2</v>
      </c>
      <c r="S884" s="139">
        <v>0</v>
      </c>
      <c r="T884" s="140">
        <f>S884*H884</f>
        <v>0</v>
      </c>
      <c r="AR884" s="141" t="s">
        <v>359</v>
      </c>
      <c r="AT884" s="141" t="s">
        <v>249</v>
      </c>
      <c r="AU884" s="141" t="s">
        <v>89</v>
      </c>
      <c r="AY884" s="17" t="s">
        <v>248</v>
      </c>
      <c r="BE884" s="142">
        <f>IF(N884="základní",J884,0)</f>
        <v>0</v>
      </c>
      <c r="BF884" s="142">
        <f>IF(N884="snížená",J884,0)</f>
        <v>0</v>
      </c>
      <c r="BG884" s="142">
        <f>IF(N884="zákl. přenesená",J884,0)</f>
        <v>0</v>
      </c>
      <c r="BH884" s="142">
        <f>IF(N884="sníž. přenesená",J884,0)</f>
        <v>0</v>
      </c>
      <c r="BI884" s="142">
        <f>IF(N884="nulová",J884,0)</f>
        <v>0</v>
      </c>
      <c r="BJ884" s="17" t="s">
        <v>87</v>
      </c>
      <c r="BK884" s="142">
        <f>ROUND(I884*H884,2)</f>
        <v>0</v>
      </c>
      <c r="BL884" s="17" t="s">
        <v>359</v>
      </c>
      <c r="BM884" s="141" t="s">
        <v>4561</v>
      </c>
    </row>
    <row r="885" spans="2:65" s="12" customFormat="1">
      <c r="B885" s="161"/>
      <c r="D885" s="143" t="s">
        <v>1665</v>
      </c>
      <c r="E885" s="162" t="s">
        <v>1</v>
      </c>
      <c r="F885" s="163" t="s">
        <v>3836</v>
      </c>
      <c r="H885" s="162" t="s">
        <v>1</v>
      </c>
      <c r="I885" s="164"/>
      <c r="L885" s="161"/>
      <c r="M885" s="165"/>
      <c r="T885" s="166"/>
      <c r="AT885" s="162" t="s">
        <v>1665</v>
      </c>
      <c r="AU885" s="162" t="s">
        <v>89</v>
      </c>
      <c r="AV885" s="12" t="s">
        <v>87</v>
      </c>
      <c r="AW885" s="12" t="s">
        <v>36</v>
      </c>
      <c r="AX885" s="12" t="s">
        <v>80</v>
      </c>
      <c r="AY885" s="162" t="s">
        <v>248</v>
      </c>
    </row>
    <row r="886" spans="2:65" s="13" customFormat="1">
      <c r="B886" s="167"/>
      <c r="D886" s="143" t="s">
        <v>1665</v>
      </c>
      <c r="E886" s="168" t="s">
        <v>1</v>
      </c>
      <c r="F886" s="169" t="s">
        <v>4562</v>
      </c>
      <c r="H886" s="170">
        <v>68.75</v>
      </c>
      <c r="I886" s="171"/>
      <c r="L886" s="167"/>
      <c r="M886" s="172"/>
      <c r="T886" s="173"/>
      <c r="AT886" s="168" t="s">
        <v>1665</v>
      </c>
      <c r="AU886" s="168" t="s">
        <v>89</v>
      </c>
      <c r="AV886" s="13" t="s">
        <v>89</v>
      </c>
      <c r="AW886" s="13" t="s">
        <v>36</v>
      </c>
      <c r="AX886" s="13" t="s">
        <v>80</v>
      </c>
      <c r="AY886" s="168" t="s">
        <v>248</v>
      </c>
    </row>
    <row r="887" spans="2:65" s="13" customFormat="1">
      <c r="B887" s="167"/>
      <c r="D887" s="143" t="s">
        <v>1665</v>
      </c>
      <c r="E887" s="168" t="s">
        <v>1</v>
      </c>
      <c r="F887" s="169" t="s">
        <v>4563</v>
      </c>
      <c r="H887" s="170">
        <v>11.52</v>
      </c>
      <c r="I887" s="171"/>
      <c r="L887" s="167"/>
      <c r="M887" s="172"/>
      <c r="T887" s="173"/>
      <c r="AT887" s="168" t="s">
        <v>1665</v>
      </c>
      <c r="AU887" s="168" t="s">
        <v>89</v>
      </c>
      <c r="AV887" s="13" t="s">
        <v>89</v>
      </c>
      <c r="AW887" s="13" t="s">
        <v>36</v>
      </c>
      <c r="AX887" s="13" t="s">
        <v>80</v>
      </c>
      <c r="AY887" s="168" t="s">
        <v>248</v>
      </c>
    </row>
    <row r="888" spans="2:65" s="14" customFormat="1">
      <c r="B888" s="174"/>
      <c r="D888" s="143" t="s">
        <v>1665</v>
      </c>
      <c r="E888" s="175" t="s">
        <v>1</v>
      </c>
      <c r="F888" s="176" t="s">
        <v>1668</v>
      </c>
      <c r="H888" s="177">
        <v>80.27</v>
      </c>
      <c r="I888" s="178"/>
      <c r="L888" s="174"/>
      <c r="M888" s="179"/>
      <c r="T888" s="180"/>
      <c r="AT888" s="175" t="s">
        <v>1665</v>
      </c>
      <c r="AU888" s="175" t="s">
        <v>89</v>
      </c>
      <c r="AV888" s="14" t="s">
        <v>264</v>
      </c>
      <c r="AW888" s="14" t="s">
        <v>36</v>
      </c>
      <c r="AX888" s="14" t="s">
        <v>87</v>
      </c>
      <c r="AY888" s="175" t="s">
        <v>248</v>
      </c>
    </row>
    <row r="889" spans="2:65" s="1" customFormat="1" ht="37.9" customHeight="1">
      <c r="B889" s="32"/>
      <c r="C889" s="130" t="s">
        <v>4564</v>
      </c>
      <c r="D889" s="130" t="s">
        <v>249</v>
      </c>
      <c r="E889" s="131" t="s">
        <v>4565</v>
      </c>
      <c r="F889" s="132" t="s">
        <v>4566</v>
      </c>
      <c r="G889" s="133" t="s">
        <v>528</v>
      </c>
      <c r="H889" s="134">
        <v>34</v>
      </c>
      <c r="I889" s="135"/>
      <c r="J889" s="136">
        <f>ROUND(I889*H889,2)</f>
        <v>0</v>
      </c>
      <c r="K889" s="132" t="s">
        <v>1663</v>
      </c>
      <c r="L889" s="32"/>
      <c r="M889" s="137" t="s">
        <v>1</v>
      </c>
      <c r="N889" s="138" t="s">
        <v>45</v>
      </c>
      <c r="P889" s="139">
        <f>O889*H889</f>
        <v>0</v>
      </c>
      <c r="Q889" s="139">
        <v>5.8E-4</v>
      </c>
      <c r="R889" s="139">
        <f>Q889*H889</f>
        <v>1.9720000000000001E-2</v>
      </c>
      <c r="S889" s="139">
        <v>0</v>
      </c>
      <c r="T889" s="140">
        <f>S889*H889</f>
        <v>0</v>
      </c>
      <c r="AR889" s="141" t="s">
        <v>359</v>
      </c>
      <c r="AT889" s="141" t="s">
        <v>249</v>
      </c>
      <c r="AU889" s="141" t="s">
        <v>89</v>
      </c>
      <c r="AY889" s="17" t="s">
        <v>248</v>
      </c>
      <c r="BE889" s="142">
        <f>IF(N889="základní",J889,0)</f>
        <v>0</v>
      </c>
      <c r="BF889" s="142">
        <f>IF(N889="snížená",J889,0)</f>
        <v>0</v>
      </c>
      <c r="BG889" s="142">
        <f>IF(N889="zákl. přenesená",J889,0)</f>
        <v>0</v>
      </c>
      <c r="BH889" s="142">
        <f>IF(N889="sníž. přenesená",J889,0)</f>
        <v>0</v>
      </c>
      <c r="BI889" s="142">
        <f>IF(N889="nulová",J889,0)</f>
        <v>0</v>
      </c>
      <c r="BJ889" s="17" t="s">
        <v>87</v>
      </c>
      <c r="BK889" s="142">
        <f>ROUND(I889*H889,2)</f>
        <v>0</v>
      </c>
      <c r="BL889" s="17" t="s">
        <v>359</v>
      </c>
      <c r="BM889" s="141" t="s">
        <v>4567</v>
      </c>
    </row>
    <row r="890" spans="2:65" s="1" customFormat="1" ht="19.5">
      <c r="B890" s="32"/>
      <c r="D890" s="143" t="s">
        <v>255</v>
      </c>
      <c r="F890" s="144" t="s">
        <v>4568</v>
      </c>
      <c r="I890" s="145"/>
      <c r="L890" s="32"/>
      <c r="M890" s="146"/>
      <c r="T890" s="56"/>
      <c r="AT890" s="17" t="s">
        <v>255</v>
      </c>
      <c r="AU890" s="17" t="s">
        <v>89</v>
      </c>
    </row>
    <row r="891" spans="2:65" s="12" customFormat="1">
      <c r="B891" s="161"/>
      <c r="D891" s="143" t="s">
        <v>1665</v>
      </c>
      <c r="E891" s="162" t="s">
        <v>1</v>
      </c>
      <c r="F891" s="163" t="s">
        <v>3836</v>
      </c>
      <c r="H891" s="162" t="s">
        <v>1</v>
      </c>
      <c r="I891" s="164"/>
      <c r="L891" s="161"/>
      <c r="M891" s="165"/>
      <c r="T891" s="166"/>
      <c r="AT891" s="162" t="s">
        <v>1665</v>
      </c>
      <c r="AU891" s="162" t="s">
        <v>89</v>
      </c>
      <c r="AV891" s="12" t="s">
        <v>87</v>
      </c>
      <c r="AW891" s="12" t="s">
        <v>36</v>
      </c>
      <c r="AX891" s="12" t="s">
        <v>80</v>
      </c>
      <c r="AY891" s="162" t="s">
        <v>248</v>
      </c>
    </row>
    <row r="892" spans="2:65" s="13" customFormat="1">
      <c r="B892" s="167"/>
      <c r="D892" s="143" t="s">
        <v>1665</v>
      </c>
      <c r="E892" s="168" t="s">
        <v>1</v>
      </c>
      <c r="F892" s="169" t="s">
        <v>4569</v>
      </c>
      <c r="H892" s="170">
        <v>24.4</v>
      </c>
      <c r="I892" s="171"/>
      <c r="L892" s="167"/>
      <c r="M892" s="172"/>
      <c r="T892" s="173"/>
      <c r="AT892" s="168" t="s">
        <v>1665</v>
      </c>
      <c r="AU892" s="168" t="s">
        <v>89</v>
      </c>
      <c r="AV892" s="13" t="s">
        <v>89</v>
      </c>
      <c r="AW892" s="13" t="s">
        <v>36</v>
      </c>
      <c r="AX892" s="13" t="s">
        <v>80</v>
      </c>
      <c r="AY892" s="168" t="s">
        <v>248</v>
      </c>
    </row>
    <row r="893" spans="2:65" s="13" customFormat="1" ht="22.5">
      <c r="B893" s="167"/>
      <c r="D893" s="143" t="s">
        <v>1665</v>
      </c>
      <c r="E893" s="168" t="s">
        <v>1</v>
      </c>
      <c r="F893" s="169" t="s">
        <v>4570</v>
      </c>
      <c r="H893" s="170">
        <v>9.6</v>
      </c>
      <c r="I893" s="171"/>
      <c r="L893" s="167"/>
      <c r="M893" s="172"/>
      <c r="T893" s="173"/>
      <c r="AT893" s="168" t="s">
        <v>1665</v>
      </c>
      <c r="AU893" s="168" t="s">
        <v>89</v>
      </c>
      <c r="AV893" s="13" t="s">
        <v>89</v>
      </c>
      <c r="AW893" s="13" t="s">
        <v>36</v>
      </c>
      <c r="AX893" s="13" t="s">
        <v>80</v>
      </c>
      <c r="AY893" s="168" t="s">
        <v>248</v>
      </c>
    </row>
    <row r="894" spans="2:65" s="14" customFormat="1">
      <c r="B894" s="174"/>
      <c r="D894" s="143" t="s">
        <v>1665</v>
      </c>
      <c r="E894" s="175" t="s">
        <v>1</v>
      </c>
      <c r="F894" s="176" t="s">
        <v>1668</v>
      </c>
      <c r="H894" s="177">
        <v>34</v>
      </c>
      <c r="I894" s="178"/>
      <c r="L894" s="174"/>
      <c r="M894" s="179"/>
      <c r="T894" s="180"/>
      <c r="AT894" s="175" t="s">
        <v>1665</v>
      </c>
      <c r="AU894" s="175" t="s">
        <v>89</v>
      </c>
      <c r="AV894" s="14" t="s">
        <v>264</v>
      </c>
      <c r="AW894" s="14" t="s">
        <v>36</v>
      </c>
      <c r="AX894" s="14" t="s">
        <v>87</v>
      </c>
      <c r="AY894" s="175" t="s">
        <v>248</v>
      </c>
    </row>
    <row r="895" spans="2:65" s="1" customFormat="1" ht="24.2" customHeight="1">
      <c r="B895" s="32"/>
      <c r="C895" s="130" t="s">
        <v>4571</v>
      </c>
      <c r="D895" s="130" t="s">
        <v>249</v>
      </c>
      <c r="E895" s="131" t="s">
        <v>4572</v>
      </c>
      <c r="F895" s="132" t="s">
        <v>4573</v>
      </c>
      <c r="G895" s="133" t="s">
        <v>1662</v>
      </c>
      <c r="H895" s="134">
        <v>68.75</v>
      </c>
      <c r="I895" s="135"/>
      <c r="J895" s="136">
        <f>ROUND(I895*H895,2)</f>
        <v>0</v>
      </c>
      <c r="K895" s="132" t="s">
        <v>1663</v>
      </c>
      <c r="L895" s="32"/>
      <c r="M895" s="137" t="s">
        <v>1</v>
      </c>
      <c r="N895" s="138" t="s">
        <v>45</v>
      </c>
      <c r="P895" s="139">
        <f>O895*H895</f>
        <v>0</v>
      </c>
      <c r="Q895" s="139">
        <v>5.4000000000000003E-3</v>
      </c>
      <c r="R895" s="139">
        <f>Q895*H895</f>
        <v>0.37125000000000002</v>
      </c>
      <c r="S895" s="139">
        <v>0</v>
      </c>
      <c r="T895" s="140">
        <f>S895*H895</f>
        <v>0</v>
      </c>
      <c r="AR895" s="141" t="s">
        <v>359</v>
      </c>
      <c r="AT895" s="141" t="s">
        <v>249</v>
      </c>
      <c r="AU895" s="141" t="s">
        <v>89</v>
      </c>
      <c r="AY895" s="17" t="s">
        <v>248</v>
      </c>
      <c r="BE895" s="142">
        <f>IF(N895="základní",J895,0)</f>
        <v>0</v>
      </c>
      <c r="BF895" s="142">
        <f>IF(N895="snížená",J895,0)</f>
        <v>0</v>
      </c>
      <c r="BG895" s="142">
        <f>IF(N895="zákl. přenesená",J895,0)</f>
        <v>0</v>
      </c>
      <c r="BH895" s="142">
        <f>IF(N895="sníž. přenesená",J895,0)</f>
        <v>0</v>
      </c>
      <c r="BI895" s="142">
        <f>IF(N895="nulová",J895,0)</f>
        <v>0</v>
      </c>
      <c r="BJ895" s="17" t="s">
        <v>87</v>
      </c>
      <c r="BK895" s="142">
        <f>ROUND(I895*H895,2)</f>
        <v>0</v>
      </c>
      <c r="BL895" s="17" t="s">
        <v>359</v>
      </c>
      <c r="BM895" s="141" t="s">
        <v>4574</v>
      </c>
    </row>
    <row r="896" spans="2:65" s="12" customFormat="1">
      <c r="B896" s="161"/>
      <c r="D896" s="143" t="s">
        <v>1665</v>
      </c>
      <c r="E896" s="162" t="s">
        <v>1</v>
      </c>
      <c r="F896" s="163" t="s">
        <v>3836</v>
      </c>
      <c r="H896" s="162" t="s">
        <v>1</v>
      </c>
      <c r="I896" s="164"/>
      <c r="L896" s="161"/>
      <c r="M896" s="165"/>
      <c r="T896" s="166"/>
      <c r="AT896" s="162" t="s">
        <v>1665</v>
      </c>
      <c r="AU896" s="162" t="s">
        <v>89</v>
      </c>
      <c r="AV896" s="12" t="s">
        <v>87</v>
      </c>
      <c r="AW896" s="12" t="s">
        <v>36</v>
      </c>
      <c r="AX896" s="12" t="s">
        <v>80</v>
      </c>
      <c r="AY896" s="162" t="s">
        <v>248</v>
      </c>
    </row>
    <row r="897" spans="2:65" s="13" customFormat="1">
      <c r="B897" s="167"/>
      <c r="D897" s="143" t="s">
        <v>1665</v>
      </c>
      <c r="E897" s="168" t="s">
        <v>1</v>
      </c>
      <c r="F897" s="169" t="s">
        <v>4562</v>
      </c>
      <c r="H897" s="170">
        <v>68.75</v>
      </c>
      <c r="I897" s="171"/>
      <c r="L897" s="167"/>
      <c r="M897" s="172"/>
      <c r="T897" s="173"/>
      <c r="AT897" s="168" t="s">
        <v>1665</v>
      </c>
      <c r="AU897" s="168" t="s">
        <v>89</v>
      </c>
      <c r="AV897" s="13" t="s">
        <v>89</v>
      </c>
      <c r="AW897" s="13" t="s">
        <v>36</v>
      </c>
      <c r="AX897" s="13" t="s">
        <v>87</v>
      </c>
      <c r="AY897" s="168" t="s">
        <v>248</v>
      </c>
    </row>
    <row r="898" spans="2:65" s="1" customFormat="1" ht="16.5" customHeight="1">
      <c r="B898" s="32"/>
      <c r="C898" s="188" t="s">
        <v>4575</v>
      </c>
      <c r="D898" s="188" t="s">
        <v>301</v>
      </c>
      <c r="E898" s="189" t="s">
        <v>4576</v>
      </c>
      <c r="F898" s="190" t="s">
        <v>4577</v>
      </c>
      <c r="G898" s="191" t="s">
        <v>1662</v>
      </c>
      <c r="H898" s="192">
        <v>78.308999999999997</v>
      </c>
      <c r="I898" s="193"/>
      <c r="J898" s="194">
        <f>ROUND(I898*H898,2)</f>
        <v>0</v>
      </c>
      <c r="K898" s="190" t="s">
        <v>1663</v>
      </c>
      <c r="L898" s="195"/>
      <c r="M898" s="196" t="s">
        <v>1</v>
      </c>
      <c r="N898" s="197" t="s">
        <v>45</v>
      </c>
      <c r="P898" s="139">
        <f>O898*H898</f>
        <v>0</v>
      </c>
      <c r="Q898" s="139">
        <v>7.0000000000000007E-2</v>
      </c>
      <c r="R898" s="139">
        <f>Q898*H898</f>
        <v>5.48163</v>
      </c>
      <c r="S898" s="139">
        <v>0</v>
      </c>
      <c r="T898" s="140">
        <f>S898*H898</f>
        <v>0</v>
      </c>
      <c r="AR898" s="141" t="s">
        <v>424</v>
      </c>
      <c r="AT898" s="141" t="s">
        <v>301</v>
      </c>
      <c r="AU898" s="141" t="s">
        <v>89</v>
      </c>
      <c r="AY898" s="17" t="s">
        <v>248</v>
      </c>
      <c r="BE898" s="142">
        <f>IF(N898="základní",J898,0)</f>
        <v>0</v>
      </c>
      <c r="BF898" s="142">
        <f>IF(N898="snížená",J898,0)</f>
        <v>0</v>
      </c>
      <c r="BG898" s="142">
        <f>IF(N898="zákl. přenesená",J898,0)</f>
        <v>0</v>
      </c>
      <c r="BH898" s="142">
        <f>IF(N898="sníž. přenesená",J898,0)</f>
        <v>0</v>
      </c>
      <c r="BI898" s="142">
        <f>IF(N898="nulová",J898,0)</f>
        <v>0</v>
      </c>
      <c r="BJ898" s="17" t="s">
        <v>87</v>
      </c>
      <c r="BK898" s="142">
        <f>ROUND(I898*H898,2)</f>
        <v>0</v>
      </c>
      <c r="BL898" s="17" t="s">
        <v>359</v>
      </c>
      <c r="BM898" s="141" t="s">
        <v>4578</v>
      </c>
    </row>
    <row r="899" spans="2:65" s="12" customFormat="1">
      <c r="B899" s="161"/>
      <c r="D899" s="143" t="s">
        <v>1665</v>
      </c>
      <c r="E899" s="162" t="s">
        <v>1</v>
      </c>
      <c r="F899" s="163" t="s">
        <v>3836</v>
      </c>
      <c r="H899" s="162" t="s">
        <v>1</v>
      </c>
      <c r="I899" s="164"/>
      <c r="L899" s="161"/>
      <c r="M899" s="165"/>
      <c r="T899" s="166"/>
      <c r="AT899" s="162" t="s">
        <v>1665</v>
      </c>
      <c r="AU899" s="162" t="s">
        <v>89</v>
      </c>
      <c r="AV899" s="12" t="s">
        <v>87</v>
      </c>
      <c r="AW899" s="12" t="s">
        <v>36</v>
      </c>
      <c r="AX899" s="12" t="s">
        <v>80</v>
      </c>
      <c r="AY899" s="162" t="s">
        <v>248</v>
      </c>
    </row>
    <row r="900" spans="2:65" s="13" customFormat="1">
      <c r="B900" s="167"/>
      <c r="D900" s="143" t="s">
        <v>1665</v>
      </c>
      <c r="E900" s="168" t="s">
        <v>1</v>
      </c>
      <c r="F900" s="169" t="s">
        <v>4579</v>
      </c>
      <c r="H900" s="170">
        <v>75.625</v>
      </c>
      <c r="I900" s="171"/>
      <c r="L900" s="167"/>
      <c r="M900" s="172"/>
      <c r="T900" s="173"/>
      <c r="AT900" s="168" t="s">
        <v>1665</v>
      </c>
      <c r="AU900" s="168" t="s">
        <v>89</v>
      </c>
      <c r="AV900" s="13" t="s">
        <v>89</v>
      </c>
      <c r="AW900" s="13" t="s">
        <v>36</v>
      </c>
      <c r="AX900" s="13" t="s">
        <v>80</v>
      </c>
      <c r="AY900" s="168" t="s">
        <v>248</v>
      </c>
    </row>
    <row r="901" spans="2:65" s="13" customFormat="1">
      <c r="B901" s="167"/>
      <c r="D901" s="143" t="s">
        <v>1665</v>
      </c>
      <c r="E901" s="168" t="s">
        <v>1</v>
      </c>
      <c r="F901" s="169" t="s">
        <v>4580</v>
      </c>
      <c r="H901" s="170">
        <v>2.6840000000000002</v>
      </c>
      <c r="I901" s="171"/>
      <c r="L901" s="167"/>
      <c r="M901" s="172"/>
      <c r="T901" s="173"/>
      <c r="AT901" s="168" t="s">
        <v>1665</v>
      </c>
      <c r="AU901" s="168" t="s">
        <v>89</v>
      </c>
      <c r="AV901" s="13" t="s">
        <v>89</v>
      </c>
      <c r="AW901" s="13" t="s">
        <v>36</v>
      </c>
      <c r="AX901" s="13" t="s">
        <v>80</v>
      </c>
      <c r="AY901" s="168" t="s">
        <v>248</v>
      </c>
    </row>
    <row r="902" spans="2:65" s="14" customFormat="1">
      <c r="B902" s="174"/>
      <c r="D902" s="143" t="s">
        <v>1665</v>
      </c>
      <c r="E902" s="175" t="s">
        <v>1</v>
      </c>
      <c r="F902" s="176" t="s">
        <v>1668</v>
      </c>
      <c r="H902" s="177">
        <v>78.308999999999997</v>
      </c>
      <c r="I902" s="178"/>
      <c r="L902" s="174"/>
      <c r="M902" s="179"/>
      <c r="T902" s="180"/>
      <c r="AT902" s="175" t="s">
        <v>1665</v>
      </c>
      <c r="AU902" s="175" t="s">
        <v>89</v>
      </c>
      <c r="AV902" s="14" t="s">
        <v>264</v>
      </c>
      <c r="AW902" s="14" t="s">
        <v>36</v>
      </c>
      <c r="AX902" s="14" t="s">
        <v>87</v>
      </c>
      <c r="AY902" s="175" t="s">
        <v>248</v>
      </c>
    </row>
    <row r="903" spans="2:65" s="1" customFormat="1" ht="37.9" customHeight="1">
      <c r="B903" s="32"/>
      <c r="C903" s="130" t="s">
        <v>4581</v>
      </c>
      <c r="D903" s="130" t="s">
        <v>249</v>
      </c>
      <c r="E903" s="131" t="s">
        <v>4582</v>
      </c>
      <c r="F903" s="132" t="s">
        <v>4583</v>
      </c>
      <c r="G903" s="133" t="s">
        <v>1662</v>
      </c>
      <c r="H903" s="134">
        <v>11.52</v>
      </c>
      <c r="I903" s="135"/>
      <c r="J903" s="136">
        <f>ROUND(I903*H903,2)</f>
        <v>0</v>
      </c>
      <c r="K903" s="132" t="s">
        <v>1663</v>
      </c>
      <c r="L903" s="32"/>
      <c r="M903" s="137" t="s">
        <v>1</v>
      </c>
      <c r="N903" s="138" t="s">
        <v>45</v>
      </c>
      <c r="P903" s="139">
        <f>O903*H903</f>
        <v>0</v>
      </c>
      <c r="Q903" s="139">
        <v>6.1700000000000001E-3</v>
      </c>
      <c r="R903" s="139">
        <f>Q903*H903</f>
        <v>7.10784E-2</v>
      </c>
      <c r="S903" s="139">
        <v>0</v>
      </c>
      <c r="T903" s="140">
        <f>S903*H903</f>
        <v>0</v>
      </c>
      <c r="AR903" s="141" t="s">
        <v>359</v>
      </c>
      <c r="AT903" s="141" t="s">
        <v>249</v>
      </c>
      <c r="AU903" s="141" t="s">
        <v>89</v>
      </c>
      <c r="AY903" s="17" t="s">
        <v>248</v>
      </c>
      <c r="BE903" s="142">
        <f>IF(N903="základní",J903,0)</f>
        <v>0</v>
      </c>
      <c r="BF903" s="142">
        <f>IF(N903="snížená",J903,0)</f>
        <v>0</v>
      </c>
      <c r="BG903" s="142">
        <f>IF(N903="zákl. přenesená",J903,0)</f>
        <v>0</v>
      </c>
      <c r="BH903" s="142">
        <f>IF(N903="sníž. přenesená",J903,0)</f>
        <v>0</v>
      </c>
      <c r="BI903" s="142">
        <f>IF(N903="nulová",J903,0)</f>
        <v>0</v>
      </c>
      <c r="BJ903" s="17" t="s">
        <v>87</v>
      </c>
      <c r="BK903" s="142">
        <f>ROUND(I903*H903,2)</f>
        <v>0</v>
      </c>
      <c r="BL903" s="17" t="s">
        <v>359</v>
      </c>
      <c r="BM903" s="141" t="s">
        <v>4584</v>
      </c>
    </row>
    <row r="904" spans="2:65" s="12" customFormat="1">
      <c r="B904" s="161"/>
      <c r="D904" s="143" t="s">
        <v>1665</v>
      </c>
      <c r="E904" s="162" t="s">
        <v>1</v>
      </c>
      <c r="F904" s="163" t="s">
        <v>3836</v>
      </c>
      <c r="H904" s="162" t="s">
        <v>1</v>
      </c>
      <c r="I904" s="164"/>
      <c r="L904" s="161"/>
      <c r="M904" s="165"/>
      <c r="T904" s="166"/>
      <c r="AT904" s="162" t="s">
        <v>1665</v>
      </c>
      <c r="AU904" s="162" t="s">
        <v>89</v>
      </c>
      <c r="AV904" s="12" t="s">
        <v>87</v>
      </c>
      <c r="AW904" s="12" t="s">
        <v>36</v>
      </c>
      <c r="AX904" s="12" t="s">
        <v>80</v>
      </c>
      <c r="AY904" s="162" t="s">
        <v>248</v>
      </c>
    </row>
    <row r="905" spans="2:65" s="13" customFormat="1">
      <c r="B905" s="167"/>
      <c r="D905" s="143" t="s">
        <v>1665</v>
      </c>
      <c r="E905" s="168" t="s">
        <v>1</v>
      </c>
      <c r="F905" s="169" t="s">
        <v>4563</v>
      </c>
      <c r="H905" s="170">
        <v>11.52</v>
      </c>
      <c r="I905" s="171"/>
      <c r="L905" s="167"/>
      <c r="M905" s="172"/>
      <c r="T905" s="173"/>
      <c r="AT905" s="168" t="s">
        <v>1665</v>
      </c>
      <c r="AU905" s="168" t="s">
        <v>89</v>
      </c>
      <c r="AV905" s="13" t="s">
        <v>89</v>
      </c>
      <c r="AW905" s="13" t="s">
        <v>36</v>
      </c>
      <c r="AX905" s="13" t="s">
        <v>80</v>
      </c>
      <c r="AY905" s="168" t="s">
        <v>248</v>
      </c>
    </row>
    <row r="906" spans="2:65" s="14" customFormat="1">
      <c r="B906" s="174"/>
      <c r="D906" s="143" t="s">
        <v>1665</v>
      </c>
      <c r="E906" s="175" t="s">
        <v>1</v>
      </c>
      <c r="F906" s="176" t="s">
        <v>1668</v>
      </c>
      <c r="H906" s="177">
        <v>11.52</v>
      </c>
      <c r="I906" s="178"/>
      <c r="L906" s="174"/>
      <c r="M906" s="179"/>
      <c r="T906" s="180"/>
      <c r="AT906" s="175" t="s">
        <v>1665</v>
      </c>
      <c r="AU906" s="175" t="s">
        <v>89</v>
      </c>
      <c r="AV906" s="14" t="s">
        <v>264</v>
      </c>
      <c r="AW906" s="14" t="s">
        <v>36</v>
      </c>
      <c r="AX906" s="14" t="s">
        <v>87</v>
      </c>
      <c r="AY906" s="175" t="s">
        <v>248</v>
      </c>
    </row>
    <row r="907" spans="2:65" s="1" customFormat="1" ht="24.2" customHeight="1">
      <c r="B907" s="32"/>
      <c r="C907" s="188" t="s">
        <v>4585</v>
      </c>
      <c r="D907" s="188" t="s">
        <v>301</v>
      </c>
      <c r="E907" s="189" t="s">
        <v>4586</v>
      </c>
      <c r="F907" s="190" t="s">
        <v>4587</v>
      </c>
      <c r="G907" s="191" t="s">
        <v>1662</v>
      </c>
      <c r="H907" s="192">
        <v>13.728</v>
      </c>
      <c r="I907" s="193"/>
      <c r="J907" s="194">
        <f>ROUND(I907*H907,2)</f>
        <v>0</v>
      </c>
      <c r="K907" s="190" t="s">
        <v>1663</v>
      </c>
      <c r="L907" s="195"/>
      <c r="M907" s="196" t="s">
        <v>1</v>
      </c>
      <c r="N907" s="197" t="s">
        <v>45</v>
      </c>
      <c r="P907" s="139">
        <f>O907*H907</f>
        <v>0</v>
      </c>
      <c r="Q907" s="139">
        <v>2.1999999999999999E-2</v>
      </c>
      <c r="R907" s="139">
        <f>Q907*H907</f>
        <v>0.30201599999999995</v>
      </c>
      <c r="S907" s="139">
        <v>0</v>
      </c>
      <c r="T907" s="140">
        <f>S907*H907</f>
        <v>0</v>
      </c>
      <c r="AR907" s="141" t="s">
        <v>424</v>
      </c>
      <c r="AT907" s="141" t="s">
        <v>301</v>
      </c>
      <c r="AU907" s="141" t="s">
        <v>89</v>
      </c>
      <c r="AY907" s="17" t="s">
        <v>248</v>
      </c>
      <c r="BE907" s="142">
        <f>IF(N907="základní",J907,0)</f>
        <v>0</v>
      </c>
      <c r="BF907" s="142">
        <f>IF(N907="snížená",J907,0)</f>
        <v>0</v>
      </c>
      <c r="BG907" s="142">
        <f>IF(N907="zákl. přenesená",J907,0)</f>
        <v>0</v>
      </c>
      <c r="BH907" s="142">
        <f>IF(N907="sníž. přenesená",J907,0)</f>
        <v>0</v>
      </c>
      <c r="BI907" s="142">
        <f>IF(N907="nulová",J907,0)</f>
        <v>0</v>
      </c>
      <c r="BJ907" s="17" t="s">
        <v>87</v>
      </c>
      <c r="BK907" s="142">
        <f>ROUND(I907*H907,2)</f>
        <v>0</v>
      </c>
      <c r="BL907" s="17" t="s">
        <v>359</v>
      </c>
      <c r="BM907" s="141" t="s">
        <v>4588</v>
      </c>
    </row>
    <row r="908" spans="2:65" s="13" customFormat="1">
      <c r="B908" s="167"/>
      <c r="D908" s="143" t="s">
        <v>1665</v>
      </c>
      <c r="E908" s="168" t="s">
        <v>1</v>
      </c>
      <c r="F908" s="169" t="s">
        <v>4589</v>
      </c>
      <c r="H908" s="170">
        <v>12.672000000000001</v>
      </c>
      <c r="I908" s="171"/>
      <c r="L908" s="167"/>
      <c r="M908" s="172"/>
      <c r="T908" s="173"/>
      <c r="AT908" s="168" t="s">
        <v>1665</v>
      </c>
      <c r="AU908" s="168" t="s">
        <v>89</v>
      </c>
      <c r="AV908" s="13" t="s">
        <v>89</v>
      </c>
      <c r="AW908" s="13" t="s">
        <v>36</v>
      </c>
      <c r="AX908" s="13" t="s">
        <v>80</v>
      </c>
      <c r="AY908" s="168" t="s">
        <v>248</v>
      </c>
    </row>
    <row r="909" spans="2:65" s="13" customFormat="1">
      <c r="B909" s="167"/>
      <c r="D909" s="143" t="s">
        <v>1665</v>
      </c>
      <c r="E909" s="168" t="s">
        <v>1</v>
      </c>
      <c r="F909" s="169" t="s">
        <v>4590</v>
      </c>
      <c r="H909" s="170">
        <v>1.056</v>
      </c>
      <c r="I909" s="171"/>
      <c r="L909" s="167"/>
      <c r="M909" s="172"/>
      <c r="T909" s="173"/>
      <c r="AT909" s="168" t="s">
        <v>1665</v>
      </c>
      <c r="AU909" s="168" t="s">
        <v>89</v>
      </c>
      <c r="AV909" s="13" t="s">
        <v>89</v>
      </c>
      <c r="AW909" s="13" t="s">
        <v>36</v>
      </c>
      <c r="AX909" s="13" t="s">
        <v>80</v>
      </c>
      <c r="AY909" s="168" t="s">
        <v>248</v>
      </c>
    </row>
    <row r="910" spans="2:65" s="14" customFormat="1">
      <c r="B910" s="174"/>
      <c r="D910" s="143" t="s">
        <v>1665</v>
      </c>
      <c r="E910" s="175" t="s">
        <v>1</v>
      </c>
      <c r="F910" s="176" t="s">
        <v>1668</v>
      </c>
      <c r="H910" s="177">
        <v>13.728000000000002</v>
      </c>
      <c r="I910" s="178"/>
      <c r="L910" s="174"/>
      <c r="M910" s="179"/>
      <c r="T910" s="180"/>
      <c r="AT910" s="175" t="s">
        <v>1665</v>
      </c>
      <c r="AU910" s="175" t="s">
        <v>89</v>
      </c>
      <c r="AV910" s="14" t="s">
        <v>264</v>
      </c>
      <c r="AW910" s="14" t="s">
        <v>36</v>
      </c>
      <c r="AX910" s="14" t="s">
        <v>87</v>
      </c>
      <c r="AY910" s="175" t="s">
        <v>248</v>
      </c>
    </row>
    <row r="911" spans="2:65" s="1" customFormat="1" ht="24.2" customHeight="1">
      <c r="B911" s="32"/>
      <c r="C911" s="130" t="s">
        <v>4591</v>
      </c>
      <c r="D911" s="130" t="s">
        <v>249</v>
      </c>
      <c r="E911" s="131" t="s">
        <v>4592</v>
      </c>
      <c r="F911" s="132" t="s">
        <v>4593</v>
      </c>
      <c r="G911" s="133" t="s">
        <v>1662</v>
      </c>
      <c r="H911" s="134">
        <v>80.27</v>
      </c>
      <c r="I911" s="135"/>
      <c r="J911" s="136">
        <f>ROUND(I911*H911,2)</f>
        <v>0</v>
      </c>
      <c r="K911" s="132" t="s">
        <v>1663</v>
      </c>
      <c r="L911" s="32"/>
      <c r="M911" s="137" t="s">
        <v>1</v>
      </c>
      <c r="N911" s="138" t="s">
        <v>45</v>
      </c>
      <c r="P911" s="139">
        <f>O911*H911</f>
        <v>0</v>
      </c>
      <c r="Q911" s="139">
        <v>1.5E-3</v>
      </c>
      <c r="R911" s="139">
        <f>Q911*H911</f>
        <v>0.120405</v>
      </c>
      <c r="S911" s="139">
        <v>0</v>
      </c>
      <c r="T911" s="140">
        <f>S911*H911</f>
        <v>0</v>
      </c>
      <c r="AR911" s="141" t="s">
        <v>359</v>
      </c>
      <c r="AT911" s="141" t="s">
        <v>249</v>
      </c>
      <c r="AU911" s="141" t="s">
        <v>89</v>
      </c>
      <c r="AY911" s="17" t="s">
        <v>248</v>
      </c>
      <c r="BE911" s="142">
        <f>IF(N911="základní",J911,0)</f>
        <v>0</v>
      </c>
      <c r="BF911" s="142">
        <f>IF(N911="snížená",J911,0)</f>
        <v>0</v>
      </c>
      <c r="BG911" s="142">
        <f>IF(N911="zákl. přenesená",J911,0)</f>
        <v>0</v>
      </c>
      <c r="BH911" s="142">
        <f>IF(N911="sníž. přenesená",J911,0)</f>
        <v>0</v>
      </c>
      <c r="BI911" s="142">
        <f>IF(N911="nulová",J911,0)</f>
        <v>0</v>
      </c>
      <c r="BJ911" s="17" t="s">
        <v>87</v>
      </c>
      <c r="BK911" s="142">
        <f>ROUND(I911*H911,2)</f>
        <v>0</v>
      </c>
      <c r="BL911" s="17" t="s">
        <v>359</v>
      </c>
      <c r="BM911" s="141" t="s">
        <v>4594</v>
      </c>
    </row>
    <row r="912" spans="2:65" s="1" customFormat="1" ht="16.5" customHeight="1">
      <c r="B912" s="32"/>
      <c r="C912" s="130" t="s">
        <v>4595</v>
      </c>
      <c r="D912" s="130" t="s">
        <v>249</v>
      </c>
      <c r="E912" s="131" t="s">
        <v>2325</v>
      </c>
      <c r="F912" s="132" t="s">
        <v>2326</v>
      </c>
      <c r="G912" s="133" t="s">
        <v>528</v>
      </c>
      <c r="H912" s="134">
        <v>34</v>
      </c>
      <c r="I912" s="135"/>
      <c r="J912" s="136">
        <f>ROUND(I912*H912,2)</f>
        <v>0</v>
      </c>
      <c r="K912" s="132" t="s">
        <v>1663</v>
      </c>
      <c r="L912" s="32"/>
      <c r="M912" s="137" t="s">
        <v>1</v>
      </c>
      <c r="N912" s="138" t="s">
        <v>45</v>
      </c>
      <c r="P912" s="139">
        <f>O912*H912</f>
        <v>0</v>
      </c>
      <c r="Q912" s="139">
        <v>9.0000000000000006E-5</v>
      </c>
      <c r="R912" s="139">
        <f>Q912*H912</f>
        <v>3.0600000000000002E-3</v>
      </c>
      <c r="S912" s="139">
        <v>0</v>
      </c>
      <c r="T912" s="140">
        <f>S912*H912</f>
        <v>0</v>
      </c>
      <c r="AR912" s="141" t="s">
        <v>359</v>
      </c>
      <c r="AT912" s="141" t="s">
        <v>249</v>
      </c>
      <c r="AU912" s="141" t="s">
        <v>89</v>
      </c>
      <c r="AY912" s="17" t="s">
        <v>248</v>
      </c>
      <c r="BE912" s="142">
        <f>IF(N912="základní",J912,0)</f>
        <v>0</v>
      </c>
      <c r="BF912" s="142">
        <f>IF(N912="snížená",J912,0)</f>
        <v>0</v>
      </c>
      <c r="BG912" s="142">
        <f>IF(N912="zákl. přenesená",J912,0)</f>
        <v>0</v>
      </c>
      <c r="BH912" s="142">
        <f>IF(N912="sníž. přenesená",J912,0)</f>
        <v>0</v>
      </c>
      <c r="BI912" s="142">
        <f>IF(N912="nulová",J912,0)</f>
        <v>0</v>
      </c>
      <c r="BJ912" s="17" t="s">
        <v>87</v>
      </c>
      <c r="BK912" s="142">
        <f>ROUND(I912*H912,2)</f>
        <v>0</v>
      </c>
      <c r="BL912" s="17" t="s">
        <v>359</v>
      </c>
      <c r="BM912" s="141" t="s">
        <v>4596</v>
      </c>
    </row>
    <row r="913" spans="2:65" s="12" customFormat="1">
      <c r="B913" s="161"/>
      <c r="D913" s="143" t="s">
        <v>1665</v>
      </c>
      <c r="E913" s="162" t="s">
        <v>1</v>
      </c>
      <c r="F913" s="163" t="s">
        <v>4597</v>
      </c>
      <c r="H913" s="162" t="s">
        <v>1</v>
      </c>
      <c r="I913" s="164"/>
      <c r="L913" s="161"/>
      <c r="M913" s="165"/>
      <c r="T913" s="166"/>
      <c r="AT913" s="162" t="s">
        <v>1665</v>
      </c>
      <c r="AU913" s="162" t="s">
        <v>89</v>
      </c>
      <c r="AV913" s="12" t="s">
        <v>87</v>
      </c>
      <c r="AW913" s="12" t="s">
        <v>36</v>
      </c>
      <c r="AX913" s="12" t="s">
        <v>80</v>
      </c>
      <c r="AY913" s="162" t="s">
        <v>248</v>
      </c>
    </row>
    <row r="914" spans="2:65" s="12" customFormat="1">
      <c r="B914" s="161"/>
      <c r="D914" s="143" t="s">
        <v>1665</v>
      </c>
      <c r="E914" s="162" t="s">
        <v>1</v>
      </c>
      <c r="F914" s="163" t="s">
        <v>3836</v>
      </c>
      <c r="H914" s="162" t="s">
        <v>1</v>
      </c>
      <c r="I914" s="164"/>
      <c r="L914" s="161"/>
      <c r="M914" s="165"/>
      <c r="T914" s="166"/>
      <c r="AT914" s="162" t="s">
        <v>1665</v>
      </c>
      <c r="AU914" s="162" t="s">
        <v>89</v>
      </c>
      <c r="AV914" s="12" t="s">
        <v>87</v>
      </c>
      <c r="AW914" s="12" t="s">
        <v>36</v>
      </c>
      <c r="AX914" s="12" t="s">
        <v>80</v>
      </c>
      <c r="AY914" s="162" t="s">
        <v>248</v>
      </c>
    </row>
    <row r="915" spans="2:65" s="13" customFormat="1">
      <c r="B915" s="167"/>
      <c r="D915" s="143" t="s">
        <v>1665</v>
      </c>
      <c r="E915" s="168" t="s">
        <v>1</v>
      </c>
      <c r="F915" s="169" t="s">
        <v>4569</v>
      </c>
      <c r="H915" s="170">
        <v>24.4</v>
      </c>
      <c r="I915" s="171"/>
      <c r="L915" s="167"/>
      <c r="M915" s="172"/>
      <c r="T915" s="173"/>
      <c r="AT915" s="168" t="s">
        <v>1665</v>
      </c>
      <c r="AU915" s="168" t="s">
        <v>89</v>
      </c>
      <c r="AV915" s="13" t="s">
        <v>89</v>
      </c>
      <c r="AW915" s="13" t="s">
        <v>36</v>
      </c>
      <c r="AX915" s="13" t="s">
        <v>80</v>
      </c>
      <c r="AY915" s="168" t="s">
        <v>248</v>
      </c>
    </row>
    <row r="916" spans="2:65" s="13" customFormat="1" ht="22.5">
      <c r="B916" s="167"/>
      <c r="D916" s="143" t="s">
        <v>1665</v>
      </c>
      <c r="E916" s="168" t="s">
        <v>1</v>
      </c>
      <c r="F916" s="169" t="s">
        <v>4570</v>
      </c>
      <c r="H916" s="170">
        <v>9.6</v>
      </c>
      <c r="I916" s="171"/>
      <c r="L916" s="167"/>
      <c r="M916" s="172"/>
      <c r="T916" s="173"/>
      <c r="AT916" s="168" t="s">
        <v>1665</v>
      </c>
      <c r="AU916" s="168" t="s">
        <v>89</v>
      </c>
      <c r="AV916" s="13" t="s">
        <v>89</v>
      </c>
      <c r="AW916" s="13" t="s">
        <v>36</v>
      </c>
      <c r="AX916" s="13" t="s">
        <v>80</v>
      </c>
      <c r="AY916" s="168" t="s">
        <v>248</v>
      </c>
    </row>
    <row r="917" spans="2:65" s="14" customFormat="1">
      <c r="B917" s="174"/>
      <c r="D917" s="143" t="s">
        <v>1665</v>
      </c>
      <c r="E917" s="175" t="s">
        <v>1</v>
      </c>
      <c r="F917" s="176" t="s">
        <v>1668</v>
      </c>
      <c r="H917" s="177">
        <v>34</v>
      </c>
      <c r="I917" s="178"/>
      <c r="L917" s="174"/>
      <c r="M917" s="179"/>
      <c r="T917" s="180"/>
      <c r="AT917" s="175" t="s">
        <v>1665</v>
      </c>
      <c r="AU917" s="175" t="s">
        <v>89</v>
      </c>
      <c r="AV917" s="14" t="s">
        <v>264</v>
      </c>
      <c r="AW917" s="14" t="s">
        <v>36</v>
      </c>
      <c r="AX917" s="14" t="s">
        <v>87</v>
      </c>
      <c r="AY917" s="175" t="s">
        <v>248</v>
      </c>
    </row>
    <row r="918" spans="2:65" s="1" customFormat="1" ht="16.5" customHeight="1">
      <c r="B918" s="32"/>
      <c r="C918" s="130" t="s">
        <v>4598</v>
      </c>
      <c r="D918" s="130" t="s">
        <v>249</v>
      </c>
      <c r="E918" s="131" t="s">
        <v>4599</v>
      </c>
      <c r="F918" s="132" t="s">
        <v>4600</v>
      </c>
      <c r="G918" s="133" t="s">
        <v>528</v>
      </c>
      <c r="H918" s="134">
        <v>16.8</v>
      </c>
      <c r="I918" s="135"/>
      <c r="J918" s="136">
        <f>ROUND(I918*H918,2)</f>
        <v>0</v>
      </c>
      <c r="K918" s="132" t="s">
        <v>1663</v>
      </c>
      <c r="L918" s="32"/>
      <c r="M918" s="137" t="s">
        <v>1</v>
      </c>
      <c r="N918" s="138" t="s">
        <v>45</v>
      </c>
      <c r="P918" s="139">
        <f>O918*H918</f>
        <v>0</v>
      </c>
      <c r="Q918" s="139">
        <v>0</v>
      </c>
      <c r="R918" s="139">
        <f>Q918*H918</f>
        <v>0</v>
      </c>
      <c r="S918" s="139">
        <v>0</v>
      </c>
      <c r="T918" s="140">
        <f>S918*H918</f>
        <v>0</v>
      </c>
      <c r="AR918" s="141" t="s">
        <v>359</v>
      </c>
      <c r="AT918" s="141" t="s">
        <v>249</v>
      </c>
      <c r="AU918" s="141" t="s">
        <v>89</v>
      </c>
      <c r="AY918" s="17" t="s">
        <v>248</v>
      </c>
      <c r="BE918" s="142">
        <f>IF(N918="základní",J918,0)</f>
        <v>0</v>
      </c>
      <c r="BF918" s="142">
        <f>IF(N918="snížená",J918,0)</f>
        <v>0</v>
      </c>
      <c r="BG918" s="142">
        <f>IF(N918="zákl. přenesená",J918,0)</f>
        <v>0</v>
      </c>
      <c r="BH918" s="142">
        <f>IF(N918="sníž. přenesená",J918,0)</f>
        <v>0</v>
      </c>
      <c r="BI918" s="142">
        <f>IF(N918="nulová",J918,0)</f>
        <v>0</v>
      </c>
      <c r="BJ918" s="17" t="s">
        <v>87</v>
      </c>
      <c r="BK918" s="142">
        <f>ROUND(I918*H918,2)</f>
        <v>0</v>
      </c>
      <c r="BL918" s="17" t="s">
        <v>359</v>
      </c>
      <c r="BM918" s="141" t="s">
        <v>4601</v>
      </c>
    </row>
    <row r="919" spans="2:65" s="12" customFormat="1">
      <c r="B919" s="161"/>
      <c r="D919" s="143" t="s">
        <v>1665</v>
      </c>
      <c r="E919" s="162" t="s">
        <v>1</v>
      </c>
      <c r="F919" s="163" t="s">
        <v>4602</v>
      </c>
      <c r="H919" s="162" t="s">
        <v>1</v>
      </c>
      <c r="I919" s="164"/>
      <c r="L919" s="161"/>
      <c r="M919" s="165"/>
      <c r="T919" s="166"/>
      <c r="AT919" s="162" t="s">
        <v>1665</v>
      </c>
      <c r="AU919" s="162" t="s">
        <v>89</v>
      </c>
      <c r="AV919" s="12" t="s">
        <v>87</v>
      </c>
      <c r="AW919" s="12" t="s">
        <v>36</v>
      </c>
      <c r="AX919" s="12" t="s">
        <v>80</v>
      </c>
      <c r="AY919" s="162" t="s">
        <v>248</v>
      </c>
    </row>
    <row r="920" spans="2:65" s="13" customFormat="1">
      <c r="B920" s="167"/>
      <c r="D920" s="143" t="s">
        <v>1665</v>
      </c>
      <c r="E920" s="168" t="s">
        <v>1</v>
      </c>
      <c r="F920" s="169" t="s">
        <v>4603</v>
      </c>
      <c r="H920" s="170">
        <v>12</v>
      </c>
      <c r="I920" s="171"/>
      <c r="L920" s="167"/>
      <c r="M920" s="172"/>
      <c r="T920" s="173"/>
      <c r="AT920" s="168" t="s">
        <v>1665</v>
      </c>
      <c r="AU920" s="168" t="s">
        <v>89</v>
      </c>
      <c r="AV920" s="13" t="s">
        <v>89</v>
      </c>
      <c r="AW920" s="13" t="s">
        <v>36</v>
      </c>
      <c r="AX920" s="13" t="s">
        <v>80</v>
      </c>
      <c r="AY920" s="168" t="s">
        <v>248</v>
      </c>
    </row>
    <row r="921" spans="2:65" s="13" customFormat="1">
      <c r="B921" s="167"/>
      <c r="D921" s="143" t="s">
        <v>1665</v>
      </c>
      <c r="E921" s="168" t="s">
        <v>1</v>
      </c>
      <c r="F921" s="169" t="s">
        <v>4230</v>
      </c>
      <c r="H921" s="170">
        <v>4.8</v>
      </c>
      <c r="I921" s="171"/>
      <c r="L921" s="167"/>
      <c r="M921" s="172"/>
      <c r="T921" s="173"/>
      <c r="AT921" s="168" t="s">
        <v>1665</v>
      </c>
      <c r="AU921" s="168" t="s">
        <v>89</v>
      </c>
      <c r="AV921" s="13" t="s">
        <v>89</v>
      </c>
      <c r="AW921" s="13" t="s">
        <v>36</v>
      </c>
      <c r="AX921" s="13" t="s">
        <v>80</v>
      </c>
      <c r="AY921" s="168" t="s">
        <v>248</v>
      </c>
    </row>
    <row r="922" spans="2:65" s="14" customFormat="1">
      <c r="B922" s="174"/>
      <c r="D922" s="143" t="s">
        <v>1665</v>
      </c>
      <c r="E922" s="175" t="s">
        <v>1</v>
      </c>
      <c r="F922" s="176" t="s">
        <v>1668</v>
      </c>
      <c r="H922" s="177">
        <v>16.8</v>
      </c>
      <c r="I922" s="178"/>
      <c r="L922" s="174"/>
      <c r="M922" s="179"/>
      <c r="T922" s="180"/>
      <c r="AT922" s="175" t="s">
        <v>1665</v>
      </c>
      <c r="AU922" s="175" t="s">
        <v>89</v>
      </c>
      <c r="AV922" s="14" t="s">
        <v>264</v>
      </c>
      <c r="AW922" s="14" t="s">
        <v>36</v>
      </c>
      <c r="AX922" s="14" t="s">
        <v>87</v>
      </c>
      <c r="AY922" s="175" t="s">
        <v>248</v>
      </c>
    </row>
    <row r="923" spans="2:65" s="1" customFormat="1" ht="37.9" customHeight="1">
      <c r="B923" s="32"/>
      <c r="C923" s="130" t="s">
        <v>4604</v>
      </c>
      <c r="D923" s="130" t="s">
        <v>249</v>
      </c>
      <c r="E923" s="131" t="s">
        <v>4605</v>
      </c>
      <c r="F923" s="132" t="s">
        <v>4606</v>
      </c>
      <c r="G923" s="133" t="s">
        <v>528</v>
      </c>
      <c r="H923" s="134">
        <v>16.8</v>
      </c>
      <c r="I923" s="135"/>
      <c r="J923" s="136">
        <f>ROUND(I923*H923,2)</f>
        <v>0</v>
      </c>
      <c r="K923" s="132" t="s">
        <v>1</v>
      </c>
      <c r="L923" s="32"/>
      <c r="M923" s="137" t="s">
        <v>1</v>
      </c>
      <c r="N923" s="138" t="s">
        <v>45</v>
      </c>
      <c r="P923" s="139">
        <f>O923*H923</f>
        <v>0</v>
      </c>
      <c r="Q923" s="139">
        <v>2.0000000000000001E-4</v>
      </c>
      <c r="R923" s="139">
        <f>Q923*H923</f>
        <v>3.3600000000000001E-3</v>
      </c>
      <c r="S923" s="139">
        <v>0</v>
      </c>
      <c r="T923" s="140">
        <f>S923*H923</f>
        <v>0</v>
      </c>
      <c r="AR923" s="141" t="s">
        <v>359</v>
      </c>
      <c r="AT923" s="141" t="s">
        <v>249</v>
      </c>
      <c r="AU923" s="141" t="s">
        <v>89</v>
      </c>
      <c r="AY923" s="17" t="s">
        <v>248</v>
      </c>
      <c r="BE923" s="142">
        <f>IF(N923="základní",J923,0)</f>
        <v>0</v>
      </c>
      <c r="BF923" s="142">
        <f>IF(N923="snížená",J923,0)</f>
        <v>0</v>
      </c>
      <c r="BG923" s="142">
        <f>IF(N923="zákl. přenesená",J923,0)</f>
        <v>0</v>
      </c>
      <c r="BH923" s="142">
        <f>IF(N923="sníž. přenesená",J923,0)</f>
        <v>0</v>
      </c>
      <c r="BI923" s="142">
        <f>IF(N923="nulová",J923,0)</f>
        <v>0</v>
      </c>
      <c r="BJ923" s="17" t="s">
        <v>87</v>
      </c>
      <c r="BK923" s="142">
        <f>ROUND(I923*H923,2)</f>
        <v>0</v>
      </c>
      <c r="BL923" s="17" t="s">
        <v>359</v>
      </c>
      <c r="BM923" s="141" t="s">
        <v>4607</v>
      </c>
    </row>
    <row r="924" spans="2:65" s="12" customFormat="1">
      <c r="B924" s="161"/>
      <c r="D924" s="143" t="s">
        <v>1665</v>
      </c>
      <c r="E924" s="162" t="s">
        <v>1</v>
      </c>
      <c r="F924" s="163" t="s">
        <v>4602</v>
      </c>
      <c r="H924" s="162" t="s">
        <v>1</v>
      </c>
      <c r="I924" s="164"/>
      <c r="L924" s="161"/>
      <c r="M924" s="165"/>
      <c r="T924" s="166"/>
      <c r="AT924" s="162" t="s">
        <v>1665</v>
      </c>
      <c r="AU924" s="162" t="s">
        <v>89</v>
      </c>
      <c r="AV924" s="12" t="s">
        <v>87</v>
      </c>
      <c r="AW924" s="12" t="s">
        <v>36</v>
      </c>
      <c r="AX924" s="12" t="s">
        <v>80</v>
      </c>
      <c r="AY924" s="162" t="s">
        <v>248</v>
      </c>
    </row>
    <row r="925" spans="2:65" s="13" customFormat="1">
      <c r="B925" s="167"/>
      <c r="D925" s="143" t="s">
        <v>1665</v>
      </c>
      <c r="E925" s="168" t="s">
        <v>1</v>
      </c>
      <c r="F925" s="169" t="s">
        <v>4603</v>
      </c>
      <c r="H925" s="170">
        <v>12</v>
      </c>
      <c r="I925" s="171"/>
      <c r="L925" s="167"/>
      <c r="M925" s="172"/>
      <c r="T925" s="173"/>
      <c r="AT925" s="168" t="s">
        <v>1665</v>
      </c>
      <c r="AU925" s="168" t="s">
        <v>89</v>
      </c>
      <c r="AV925" s="13" t="s">
        <v>89</v>
      </c>
      <c r="AW925" s="13" t="s">
        <v>36</v>
      </c>
      <c r="AX925" s="13" t="s">
        <v>80</v>
      </c>
      <c r="AY925" s="168" t="s">
        <v>248</v>
      </c>
    </row>
    <row r="926" spans="2:65" s="13" customFormat="1">
      <c r="B926" s="167"/>
      <c r="D926" s="143" t="s">
        <v>1665</v>
      </c>
      <c r="E926" s="168" t="s">
        <v>1</v>
      </c>
      <c r="F926" s="169" t="s">
        <v>4230</v>
      </c>
      <c r="H926" s="170">
        <v>4.8</v>
      </c>
      <c r="I926" s="171"/>
      <c r="L926" s="167"/>
      <c r="M926" s="172"/>
      <c r="T926" s="173"/>
      <c r="AT926" s="168" t="s">
        <v>1665</v>
      </c>
      <c r="AU926" s="168" t="s">
        <v>89</v>
      </c>
      <c r="AV926" s="13" t="s">
        <v>89</v>
      </c>
      <c r="AW926" s="13" t="s">
        <v>36</v>
      </c>
      <c r="AX926" s="13" t="s">
        <v>80</v>
      </c>
      <c r="AY926" s="168" t="s">
        <v>248</v>
      </c>
    </row>
    <row r="927" spans="2:65" s="14" customFormat="1">
      <c r="B927" s="174"/>
      <c r="D927" s="143" t="s">
        <v>1665</v>
      </c>
      <c r="E927" s="175" t="s">
        <v>1</v>
      </c>
      <c r="F927" s="176" t="s">
        <v>1668</v>
      </c>
      <c r="H927" s="177">
        <v>16.8</v>
      </c>
      <c r="I927" s="178"/>
      <c r="L927" s="174"/>
      <c r="M927" s="179"/>
      <c r="T927" s="180"/>
      <c r="AT927" s="175" t="s">
        <v>1665</v>
      </c>
      <c r="AU927" s="175" t="s">
        <v>89</v>
      </c>
      <c r="AV927" s="14" t="s">
        <v>264</v>
      </c>
      <c r="AW927" s="14" t="s">
        <v>36</v>
      </c>
      <c r="AX927" s="14" t="s">
        <v>87</v>
      </c>
      <c r="AY927" s="175" t="s">
        <v>248</v>
      </c>
    </row>
    <row r="928" spans="2:65" s="1" customFormat="1" ht="24.2" customHeight="1">
      <c r="B928" s="32"/>
      <c r="C928" s="130" t="s">
        <v>4608</v>
      </c>
      <c r="D928" s="130" t="s">
        <v>249</v>
      </c>
      <c r="E928" s="131" t="s">
        <v>4609</v>
      </c>
      <c r="F928" s="132" t="s">
        <v>4610</v>
      </c>
      <c r="G928" s="133" t="s">
        <v>1662</v>
      </c>
      <c r="H928" s="134">
        <v>80.27</v>
      </c>
      <c r="I928" s="135"/>
      <c r="J928" s="136">
        <f>ROUND(I928*H928,2)</f>
        <v>0</v>
      </c>
      <c r="K928" s="132" t="s">
        <v>1663</v>
      </c>
      <c r="L928" s="32"/>
      <c r="M928" s="137" t="s">
        <v>1</v>
      </c>
      <c r="N928" s="138" t="s">
        <v>45</v>
      </c>
      <c r="P928" s="139">
        <f>O928*H928</f>
        <v>0</v>
      </c>
      <c r="Q928" s="139">
        <v>5.0000000000000002E-5</v>
      </c>
      <c r="R928" s="139">
        <f>Q928*H928</f>
        <v>4.0134999999999997E-3</v>
      </c>
      <c r="S928" s="139">
        <v>0</v>
      </c>
      <c r="T928" s="140">
        <f>S928*H928</f>
        <v>0</v>
      </c>
      <c r="AR928" s="141" t="s">
        <v>359</v>
      </c>
      <c r="AT928" s="141" t="s">
        <v>249</v>
      </c>
      <c r="AU928" s="141" t="s">
        <v>89</v>
      </c>
      <c r="AY928" s="17" t="s">
        <v>248</v>
      </c>
      <c r="BE928" s="142">
        <f>IF(N928="základní",J928,0)</f>
        <v>0</v>
      </c>
      <c r="BF928" s="142">
        <f>IF(N928="snížená",J928,0)</f>
        <v>0</v>
      </c>
      <c r="BG928" s="142">
        <f>IF(N928="zákl. přenesená",J928,0)</f>
        <v>0</v>
      </c>
      <c r="BH928" s="142">
        <f>IF(N928="sníž. přenesená",J928,0)</f>
        <v>0</v>
      </c>
      <c r="BI928" s="142">
        <f>IF(N928="nulová",J928,0)</f>
        <v>0</v>
      </c>
      <c r="BJ928" s="17" t="s">
        <v>87</v>
      </c>
      <c r="BK928" s="142">
        <f>ROUND(I928*H928,2)</f>
        <v>0</v>
      </c>
      <c r="BL928" s="17" t="s">
        <v>359</v>
      </c>
      <c r="BM928" s="141" t="s">
        <v>4611</v>
      </c>
    </row>
    <row r="929" spans="2:65" s="1" customFormat="1" ht="24.2" customHeight="1">
      <c r="B929" s="32"/>
      <c r="C929" s="130" t="s">
        <v>4612</v>
      </c>
      <c r="D929" s="130" t="s">
        <v>249</v>
      </c>
      <c r="E929" s="131" t="s">
        <v>4613</v>
      </c>
      <c r="F929" s="132" t="s">
        <v>4614</v>
      </c>
      <c r="G929" s="133" t="s">
        <v>1263</v>
      </c>
      <c r="H929" s="134">
        <v>6.4009999999999998</v>
      </c>
      <c r="I929" s="135"/>
      <c r="J929" s="136">
        <f>ROUND(I929*H929,2)</f>
        <v>0</v>
      </c>
      <c r="K929" s="132" t="s">
        <v>1663</v>
      </c>
      <c r="L929" s="32"/>
      <c r="M929" s="137" t="s">
        <v>1</v>
      </c>
      <c r="N929" s="138" t="s">
        <v>45</v>
      </c>
      <c r="P929" s="139">
        <f>O929*H929</f>
        <v>0</v>
      </c>
      <c r="Q929" s="139">
        <v>0</v>
      </c>
      <c r="R929" s="139">
        <f>Q929*H929</f>
        <v>0</v>
      </c>
      <c r="S929" s="139">
        <v>0</v>
      </c>
      <c r="T929" s="140">
        <f>S929*H929</f>
        <v>0</v>
      </c>
      <c r="AR929" s="141" t="s">
        <v>359</v>
      </c>
      <c r="AT929" s="141" t="s">
        <v>249</v>
      </c>
      <c r="AU929" s="141" t="s">
        <v>89</v>
      </c>
      <c r="AY929" s="17" t="s">
        <v>248</v>
      </c>
      <c r="BE929" s="142">
        <f>IF(N929="základní",J929,0)</f>
        <v>0</v>
      </c>
      <c r="BF929" s="142">
        <f>IF(N929="snížená",J929,0)</f>
        <v>0</v>
      </c>
      <c r="BG929" s="142">
        <f>IF(N929="zákl. přenesená",J929,0)</f>
        <v>0</v>
      </c>
      <c r="BH929" s="142">
        <f>IF(N929="sníž. přenesená",J929,0)</f>
        <v>0</v>
      </c>
      <c r="BI929" s="142">
        <f>IF(N929="nulová",J929,0)</f>
        <v>0</v>
      </c>
      <c r="BJ929" s="17" t="s">
        <v>87</v>
      </c>
      <c r="BK929" s="142">
        <f>ROUND(I929*H929,2)</f>
        <v>0</v>
      </c>
      <c r="BL929" s="17" t="s">
        <v>359</v>
      </c>
      <c r="BM929" s="141" t="s">
        <v>4615</v>
      </c>
    </row>
    <row r="930" spans="2:65" s="10" customFormat="1" ht="22.9" customHeight="1">
      <c r="B930" s="120"/>
      <c r="D930" s="121" t="s">
        <v>79</v>
      </c>
      <c r="E930" s="155" t="s">
        <v>2358</v>
      </c>
      <c r="F930" s="155" t="s">
        <v>2359</v>
      </c>
      <c r="I930" s="123"/>
      <c r="J930" s="156">
        <f>BK930</f>
        <v>0</v>
      </c>
      <c r="L930" s="120"/>
      <c r="M930" s="125"/>
      <c r="P930" s="126">
        <f>SUM(P931:P968)</f>
        <v>0</v>
      </c>
      <c r="R930" s="126">
        <f>SUM(R931:R968)</f>
        <v>11.238755350000002</v>
      </c>
      <c r="T930" s="127">
        <f>SUM(T931:T968)</f>
        <v>0</v>
      </c>
      <c r="AR930" s="121" t="s">
        <v>89</v>
      </c>
      <c r="AT930" s="128" t="s">
        <v>79</v>
      </c>
      <c r="AU930" s="128" t="s">
        <v>87</v>
      </c>
      <c r="AY930" s="121" t="s">
        <v>248</v>
      </c>
      <c r="BK930" s="129">
        <f>SUM(BK931:BK968)</f>
        <v>0</v>
      </c>
    </row>
    <row r="931" spans="2:65" s="1" customFormat="1" ht="16.5" customHeight="1">
      <c r="B931" s="32"/>
      <c r="C931" s="130" t="s">
        <v>4616</v>
      </c>
      <c r="D931" s="130" t="s">
        <v>249</v>
      </c>
      <c r="E931" s="131" t="s">
        <v>4617</v>
      </c>
      <c r="F931" s="132" t="s">
        <v>4618</v>
      </c>
      <c r="G931" s="133" t="s">
        <v>1662</v>
      </c>
      <c r="H931" s="134">
        <v>52.634999999999998</v>
      </c>
      <c r="I931" s="135"/>
      <c r="J931" s="136">
        <f>ROUND(I931*H931,2)</f>
        <v>0</v>
      </c>
      <c r="K931" s="132" t="s">
        <v>1663</v>
      </c>
      <c r="L931" s="32"/>
      <c r="M931" s="137" t="s">
        <v>1</v>
      </c>
      <c r="N931" s="138" t="s">
        <v>45</v>
      </c>
      <c r="P931" s="139">
        <f>O931*H931</f>
        <v>0</v>
      </c>
      <c r="Q931" s="139">
        <v>6.9999999999999994E-5</v>
      </c>
      <c r="R931" s="139">
        <f>Q931*H931</f>
        <v>3.6844499999999997E-3</v>
      </c>
      <c r="S931" s="139">
        <v>0</v>
      </c>
      <c r="T931" s="140">
        <f>S931*H931</f>
        <v>0</v>
      </c>
      <c r="AR931" s="141" t="s">
        <v>359</v>
      </c>
      <c r="AT931" s="141" t="s">
        <v>249</v>
      </c>
      <c r="AU931" s="141" t="s">
        <v>89</v>
      </c>
      <c r="AY931" s="17" t="s">
        <v>248</v>
      </c>
      <c r="BE931" s="142">
        <f>IF(N931="základní",J931,0)</f>
        <v>0</v>
      </c>
      <c r="BF931" s="142">
        <f>IF(N931="snížená",J931,0)</f>
        <v>0</v>
      </c>
      <c r="BG931" s="142">
        <f>IF(N931="zákl. přenesená",J931,0)</f>
        <v>0</v>
      </c>
      <c r="BH931" s="142">
        <f>IF(N931="sníž. přenesená",J931,0)</f>
        <v>0</v>
      </c>
      <c r="BI931" s="142">
        <f>IF(N931="nulová",J931,0)</f>
        <v>0</v>
      </c>
      <c r="BJ931" s="17" t="s">
        <v>87</v>
      </c>
      <c r="BK931" s="142">
        <f>ROUND(I931*H931,2)</f>
        <v>0</v>
      </c>
      <c r="BL931" s="17" t="s">
        <v>359</v>
      </c>
      <c r="BM931" s="141" t="s">
        <v>4619</v>
      </c>
    </row>
    <row r="932" spans="2:65" s="12" customFormat="1">
      <c r="B932" s="161"/>
      <c r="D932" s="143" t="s">
        <v>1665</v>
      </c>
      <c r="E932" s="162" t="s">
        <v>1</v>
      </c>
      <c r="F932" s="163" t="s">
        <v>4620</v>
      </c>
      <c r="H932" s="162" t="s">
        <v>1</v>
      </c>
      <c r="I932" s="164"/>
      <c r="L932" s="161"/>
      <c r="M932" s="165"/>
      <c r="T932" s="166"/>
      <c r="AT932" s="162" t="s">
        <v>1665</v>
      </c>
      <c r="AU932" s="162" t="s">
        <v>89</v>
      </c>
      <c r="AV932" s="12" t="s">
        <v>87</v>
      </c>
      <c r="AW932" s="12" t="s">
        <v>36</v>
      </c>
      <c r="AX932" s="12" t="s">
        <v>80</v>
      </c>
      <c r="AY932" s="162" t="s">
        <v>248</v>
      </c>
    </row>
    <row r="933" spans="2:65" s="13" customFormat="1">
      <c r="B933" s="167"/>
      <c r="D933" s="143" t="s">
        <v>1665</v>
      </c>
      <c r="E933" s="168" t="s">
        <v>1</v>
      </c>
      <c r="F933" s="169" t="s">
        <v>4621</v>
      </c>
      <c r="H933" s="170">
        <v>4</v>
      </c>
      <c r="I933" s="171"/>
      <c r="L933" s="167"/>
      <c r="M933" s="172"/>
      <c r="T933" s="173"/>
      <c r="AT933" s="168" t="s">
        <v>1665</v>
      </c>
      <c r="AU933" s="168" t="s">
        <v>89</v>
      </c>
      <c r="AV933" s="13" t="s">
        <v>89</v>
      </c>
      <c r="AW933" s="13" t="s">
        <v>36</v>
      </c>
      <c r="AX933" s="13" t="s">
        <v>80</v>
      </c>
      <c r="AY933" s="168" t="s">
        <v>248</v>
      </c>
    </row>
    <row r="934" spans="2:65" s="13" customFormat="1">
      <c r="B934" s="167"/>
      <c r="D934" s="143" t="s">
        <v>1665</v>
      </c>
      <c r="E934" s="168" t="s">
        <v>1</v>
      </c>
      <c r="F934" s="169" t="s">
        <v>4622</v>
      </c>
      <c r="H934" s="170">
        <v>8.64</v>
      </c>
      <c r="I934" s="171"/>
      <c r="L934" s="167"/>
      <c r="M934" s="172"/>
      <c r="T934" s="173"/>
      <c r="AT934" s="168" t="s">
        <v>1665</v>
      </c>
      <c r="AU934" s="168" t="s">
        <v>89</v>
      </c>
      <c r="AV934" s="13" t="s">
        <v>89</v>
      </c>
      <c r="AW934" s="13" t="s">
        <v>36</v>
      </c>
      <c r="AX934" s="13" t="s">
        <v>80</v>
      </c>
      <c r="AY934" s="168" t="s">
        <v>248</v>
      </c>
    </row>
    <row r="935" spans="2:65" s="13" customFormat="1">
      <c r="B935" s="167"/>
      <c r="D935" s="143" t="s">
        <v>1665</v>
      </c>
      <c r="E935" s="168" t="s">
        <v>1</v>
      </c>
      <c r="F935" s="169" t="s">
        <v>4623</v>
      </c>
      <c r="H935" s="170">
        <v>14.96</v>
      </c>
      <c r="I935" s="171"/>
      <c r="L935" s="167"/>
      <c r="M935" s="172"/>
      <c r="T935" s="173"/>
      <c r="AT935" s="168" t="s">
        <v>1665</v>
      </c>
      <c r="AU935" s="168" t="s">
        <v>89</v>
      </c>
      <c r="AV935" s="13" t="s">
        <v>89</v>
      </c>
      <c r="AW935" s="13" t="s">
        <v>36</v>
      </c>
      <c r="AX935" s="13" t="s">
        <v>80</v>
      </c>
      <c r="AY935" s="168" t="s">
        <v>248</v>
      </c>
    </row>
    <row r="936" spans="2:65" s="12" customFormat="1">
      <c r="B936" s="161"/>
      <c r="D936" s="143" t="s">
        <v>1665</v>
      </c>
      <c r="E936" s="162" t="s">
        <v>1</v>
      </c>
      <c r="F936" s="163" t="s">
        <v>4624</v>
      </c>
      <c r="H936" s="162" t="s">
        <v>1</v>
      </c>
      <c r="I936" s="164"/>
      <c r="L936" s="161"/>
      <c r="M936" s="165"/>
      <c r="T936" s="166"/>
      <c r="AT936" s="162" t="s">
        <v>1665</v>
      </c>
      <c r="AU936" s="162" t="s">
        <v>89</v>
      </c>
      <c r="AV936" s="12" t="s">
        <v>87</v>
      </c>
      <c r="AW936" s="12" t="s">
        <v>36</v>
      </c>
      <c r="AX936" s="12" t="s">
        <v>80</v>
      </c>
      <c r="AY936" s="162" t="s">
        <v>248</v>
      </c>
    </row>
    <row r="937" spans="2:65" s="13" customFormat="1">
      <c r="B937" s="167"/>
      <c r="D937" s="143" t="s">
        <v>1665</v>
      </c>
      <c r="E937" s="168" t="s">
        <v>1</v>
      </c>
      <c r="F937" s="169" t="s">
        <v>4625</v>
      </c>
      <c r="H937" s="170">
        <v>2</v>
      </c>
      <c r="I937" s="171"/>
      <c r="L937" s="167"/>
      <c r="M937" s="172"/>
      <c r="T937" s="173"/>
      <c r="AT937" s="168" t="s">
        <v>1665</v>
      </c>
      <c r="AU937" s="168" t="s">
        <v>89</v>
      </c>
      <c r="AV937" s="13" t="s">
        <v>89</v>
      </c>
      <c r="AW937" s="13" t="s">
        <v>36</v>
      </c>
      <c r="AX937" s="13" t="s">
        <v>80</v>
      </c>
      <c r="AY937" s="168" t="s">
        <v>248</v>
      </c>
    </row>
    <row r="938" spans="2:65" s="13" customFormat="1">
      <c r="B938" s="167"/>
      <c r="D938" s="143" t="s">
        <v>1665</v>
      </c>
      <c r="E938" s="168" t="s">
        <v>1</v>
      </c>
      <c r="F938" s="169" t="s">
        <v>4626</v>
      </c>
      <c r="H938" s="170">
        <v>7.8</v>
      </c>
      <c r="I938" s="171"/>
      <c r="L938" s="167"/>
      <c r="M938" s="172"/>
      <c r="T938" s="173"/>
      <c r="AT938" s="168" t="s">
        <v>1665</v>
      </c>
      <c r="AU938" s="168" t="s">
        <v>89</v>
      </c>
      <c r="AV938" s="13" t="s">
        <v>89</v>
      </c>
      <c r="AW938" s="13" t="s">
        <v>36</v>
      </c>
      <c r="AX938" s="13" t="s">
        <v>80</v>
      </c>
      <c r="AY938" s="168" t="s">
        <v>248</v>
      </c>
    </row>
    <row r="939" spans="2:65" s="13" customFormat="1">
      <c r="B939" s="167"/>
      <c r="D939" s="143" t="s">
        <v>1665</v>
      </c>
      <c r="E939" s="168" t="s">
        <v>1</v>
      </c>
      <c r="F939" s="169" t="s">
        <v>4627</v>
      </c>
      <c r="H939" s="170">
        <v>6.49</v>
      </c>
      <c r="I939" s="171"/>
      <c r="L939" s="167"/>
      <c r="M939" s="172"/>
      <c r="T939" s="173"/>
      <c r="AT939" s="168" t="s">
        <v>1665</v>
      </c>
      <c r="AU939" s="168" t="s">
        <v>89</v>
      </c>
      <c r="AV939" s="13" t="s">
        <v>89</v>
      </c>
      <c r="AW939" s="13" t="s">
        <v>36</v>
      </c>
      <c r="AX939" s="13" t="s">
        <v>80</v>
      </c>
      <c r="AY939" s="168" t="s">
        <v>248</v>
      </c>
    </row>
    <row r="940" spans="2:65" s="12" customFormat="1">
      <c r="B940" s="161"/>
      <c r="D940" s="143" t="s">
        <v>1665</v>
      </c>
      <c r="E940" s="162" t="s">
        <v>1</v>
      </c>
      <c r="F940" s="163" t="s">
        <v>4628</v>
      </c>
      <c r="H940" s="162" t="s">
        <v>1</v>
      </c>
      <c r="I940" s="164"/>
      <c r="L940" s="161"/>
      <c r="M940" s="165"/>
      <c r="T940" s="166"/>
      <c r="AT940" s="162" t="s">
        <v>1665</v>
      </c>
      <c r="AU940" s="162" t="s">
        <v>89</v>
      </c>
      <c r="AV940" s="12" t="s">
        <v>87</v>
      </c>
      <c r="AW940" s="12" t="s">
        <v>36</v>
      </c>
      <c r="AX940" s="12" t="s">
        <v>80</v>
      </c>
      <c r="AY940" s="162" t="s">
        <v>248</v>
      </c>
    </row>
    <row r="941" spans="2:65" s="13" customFormat="1">
      <c r="B941" s="167"/>
      <c r="D941" s="143" t="s">
        <v>1665</v>
      </c>
      <c r="E941" s="168" t="s">
        <v>1</v>
      </c>
      <c r="F941" s="169" t="s">
        <v>4629</v>
      </c>
      <c r="H941" s="170">
        <v>8.7449999999999992</v>
      </c>
      <c r="I941" s="171"/>
      <c r="L941" s="167"/>
      <c r="M941" s="172"/>
      <c r="T941" s="173"/>
      <c r="AT941" s="168" t="s">
        <v>1665</v>
      </c>
      <c r="AU941" s="168" t="s">
        <v>89</v>
      </c>
      <c r="AV941" s="13" t="s">
        <v>89</v>
      </c>
      <c r="AW941" s="13" t="s">
        <v>36</v>
      </c>
      <c r="AX941" s="13" t="s">
        <v>80</v>
      </c>
      <c r="AY941" s="168" t="s">
        <v>248</v>
      </c>
    </row>
    <row r="942" spans="2:65" s="14" customFormat="1">
      <c r="B942" s="174"/>
      <c r="D942" s="143" t="s">
        <v>1665</v>
      </c>
      <c r="E942" s="175" t="s">
        <v>1</v>
      </c>
      <c r="F942" s="176" t="s">
        <v>1668</v>
      </c>
      <c r="H942" s="177">
        <v>52.634999999999998</v>
      </c>
      <c r="I942" s="178"/>
      <c r="L942" s="174"/>
      <c r="M942" s="179"/>
      <c r="T942" s="180"/>
      <c r="AT942" s="175" t="s">
        <v>1665</v>
      </c>
      <c r="AU942" s="175" t="s">
        <v>89</v>
      </c>
      <c r="AV942" s="14" t="s">
        <v>264</v>
      </c>
      <c r="AW942" s="14" t="s">
        <v>36</v>
      </c>
      <c r="AX942" s="14" t="s">
        <v>87</v>
      </c>
      <c r="AY942" s="175" t="s">
        <v>248</v>
      </c>
    </row>
    <row r="943" spans="2:65" s="1" customFormat="1" ht="24.2" customHeight="1">
      <c r="B943" s="32"/>
      <c r="C943" s="130" t="s">
        <v>4630</v>
      </c>
      <c r="D943" s="130" t="s">
        <v>249</v>
      </c>
      <c r="E943" s="131" t="s">
        <v>4631</v>
      </c>
      <c r="F943" s="132" t="s">
        <v>4632</v>
      </c>
      <c r="G943" s="133" t="s">
        <v>1662</v>
      </c>
      <c r="H943" s="134">
        <v>52.634999999999998</v>
      </c>
      <c r="I943" s="135"/>
      <c r="J943" s="136">
        <f>ROUND(I943*H943,2)</f>
        <v>0</v>
      </c>
      <c r="K943" s="132" t="s">
        <v>1663</v>
      </c>
      <c r="L943" s="32"/>
      <c r="M943" s="137" t="s">
        <v>1</v>
      </c>
      <c r="N943" s="138" t="s">
        <v>45</v>
      </c>
      <c r="P943" s="139">
        <f>O943*H943</f>
        <v>0</v>
      </c>
      <c r="Q943" s="139">
        <v>1.1E-4</v>
      </c>
      <c r="R943" s="139">
        <f>Q943*H943</f>
        <v>5.78985E-3</v>
      </c>
      <c r="S943" s="139">
        <v>0</v>
      </c>
      <c r="T943" s="140">
        <f>S943*H943</f>
        <v>0</v>
      </c>
      <c r="AR943" s="141" t="s">
        <v>359</v>
      </c>
      <c r="AT943" s="141" t="s">
        <v>249</v>
      </c>
      <c r="AU943" s="141" t="s">
        <v>89</v>
      </c>
      <c r="AY943" s="17" t="s">
        <v>248</v>
      </c>
      <c r="BE943" s="142">
        <f>IF(N943="základní",J943,0)</f>
        <v>0</v>
      </c>
      <c r="BF943" s="142">
        <f>IF(N943="snížená",J943,0)</f>
        <v>0</v>
      </c>
      <c r="BG943" s="142">
        <f>IF(N943="zákl. přenesená",J943,0)</f>
        <v>0</v>
      </c>
      <c r="BH943" s="142">
        <f>IF(N943="sníž. přenesená",J943,0)</f>
        <v>0</v>
      </c>
      <c r="BI943" s="142">
        <f>IF(N943="nulová",J943,0)</f>
        <v>0</v>
      </c>
      <c r="BJ943" s="17" t="s">
        <v>87</v>
      </c>
      <c r="BK943" s="142">
        <f>ROUND(I943*H943,2)</f>
        <v>0</v>
      </c>
      <c r="BL943" s="17" t="s">
        <v>359</v>
      </c>
      <c r="BM943" s="141" t="s">
        <v>4633</v>
      </c>
    </row>
    <row r="944" spans="2:65" s="1" customFormat="1" ht="24.2" customHeight="1">
      <c r="B944" s="32"/>
      <c r="C944" s="130" t="s">
        <v>4634</v>
      </c>
      <c r="D944" s="130" t="s">
        <v>249</v>
      </c>
      <c r="E944" s="131" t="s">
        <v>2462</v>
      </c>
      <c r="F944" s="132" t="s">
        <v>2463</v>
      </c>
      <c r="G944" s="133" t="s">
        <v>1662</v>
      </c>
      <c r="H944" s="134">
        <v>52.634999999999998</v>
      </c>
      <c r="I944" s="135"/>
      <c r="J944" s="136">
        <f>ROUND(I944*H944,2)</f>
        <v>0</v>
      </c>
      <c r="K944" s="132" t="s">
        <v>1</v>
      </c>
      <c r="L944" s="32"/>
      <c r="M944" s="137" t="s">
        <v>1</v>
      </c>
      <c r="N944" s="138" t="s">
        <v>45</v>
      </c>
      <c r="P944" s="139">
        <f>O944*H944</f>
        <v>0</v>
      </c>
      <c r="Q944" s="139">
        <v>1.1299999999999999E-3</v>
      </c>
      <c r="R944" s="139">
        <f>Q944*H944</f>
        <v>5.9477549999999997E-2</v>
      </c>
      <c r="S944" s="139">
        <v>0</v>
      </c>
      <c r="T944" s="140">
        <f>S944*H944</f>
        <v>0</v>
      </c>
      <c r="AR944" s="141" t="s">
        <v>359</v>
      </c>
      <c r="AT944" s="141" t="s">
        <v>249</v>
      </c>
      <c r="AU944" s="141" t="s">
        <v>89</v>
      </c>
      <c r="AY944" s="17" t="s">
        <v>248</v>
      </c>
      <c r="BE944" s="142">
        <f>IF(N944="základní",J944,0)</f>
        <v>0</v>
      </c>
      <c r="BF944" s="142">
        <f>IF(N944="snížená",J944,0)</f>
        <v>0</v>
      </c>
      <c r="BG944" s="142">
        <f>IF(N944="zákl. přenesená",J944,0)</f>
        <v>0</v>
      </c>
      <c r="BH944" s="142">
        <f>IF(N944="sníž. přenesená",J944,0)</f>
        <v>0</v>
      </c>
      <c r="BI944" s="142">
        <f>IF(N944="nulová",J944,0)</f>
        <v>0</v>
      </c>
      <c r="BJ944" s="17" t="s">
        <v>87</v>
      </c>
      <c r="BK944" s="142">
        <f>ROUND(I944*H944,2)</f>
        <v>0</v>
      </c>
      <c r="BL944" s="17" t="s">
        <v>359</v>
      </c>
      <c r="BM944" s="141" t="s">
        <v>4635</v>
      </c>
    </row>
    <row r="945" spans="2:65" s="1" customFormat="1" ht="19.5">
      <c r="B945" s="32"/>
      <c r="D945" s="143" t="s">
        <v>255</v>
      </c>
      <c r="F945" s="144" t="s">
        <v>4636</v>
      </c>
      <c r="I945" s="145"/>
      <c r="L945" s="32"/>
      <c r="M945" s="146"/>
      <c r="T945" s="56"/>
      <c r="AT945" s="17" t="s">
        <v>255</v>
      </c>
      <c r="AU945" s="17" t="s">
        <v>89</v>
      </c>
    </row>
    <row r="946" spans="2:65" s="12" customFormat="1">
      <c r="B946" s="161"/>
      <c r="D946" s="143" t="s">
        <v>1665</v>
      </c>
      <c r="E946" s="162" t="s">
        <v>1</v>
      </c>
      <c r="F946" s="163" t="s">
        <v>4620</v>
      </c>
      <c r="H946" s="162" t="s">
        <v>1</v>
      </c>
      <c r="I946" s="164"/>
      <c r="L946" s="161"/>
      <c r="M946" s="165"/>
      <c r="T946" s="166"/>
      <c r="AT946" s="162" t="s">
        <v>1665</v>
      </c>
      <c r="AU946" s="162" t="s">
        <v>89</v>
      </c>
      <c r="AV946" s="12" t="s">
        <v>87</v>
      </c>
      <c r="AW946" s="12" t="s">
        <v>36</v>
      </c>
      <c r="AX946" s="12" t="s">
        <v>80</v>
      </c>
      <c r="AY946" s="162" t="s">
        <v>248</v>
      </c>
    </row>
    <row r="947" spans="2:65" s="13" customFormat="1">
      <c r="B947" s="167"/>
      <c r="D947" s="143" t="s">
        <v>1665</v>
      </c>
      <c r="E947" s="168" t="s">
        <v>1</v>
      </c>
      <c r="F947" s="169" t="s">
        <v>4621</v>
      </c>
      <c r="H947" s="170">
        <v>4</v>
      </c>
      <c r="I947" s="171"/>
      <c r="L947" s="167"/>
      <c r="M947" s="172"/>
      <c r="T947" s="173"/>
      <c r="AT947" s="168" t="s">
        <v>1665</v>
      </c>
      <c r="AU947" s="168" t="s">
        <v>89</v>
      </c>
      <c r="AV947" s="13" t="s">
        <v>89</v>
      </c>
      <c r="AW947" s="13" t="s">
        <v>36</v>
      </c>
      <c r="AX947" s="13" t="s">
        <v>80</v>
      </c>
      <c r="AY947" s="168" t="s">
        <v>248</v>
      </c>
    </row>
    <row r="948" spans="2:65" s="13" customFormat="1">
      <c r="B948" s="167"/>
      <c r="D948" s="143" t="s">
        <v>1665</v>
      </c>
      <c r="E948" s="168" t="s">
        <v>1</v>
      </c>
      <c r="F948" s="169" t="s">
        <v>4622</v>
      </c>
      <c r="H948" s="170">
        <v>8.64</v>
      </c>
      <c r="I948" s="171"/>
      <c r="L948" s="167"/>
      <c r="M948" s="172"/>
      <c r="T948" s="173"/>
      <c r="AT948" s="168" t="s">
        <v>1665</v>
      </c>
      <c r="AU948" s="168" t="s">
        <v>89</v>
      </c>
      <c r="AV948" s="13" t="s">
        <v>89</v>
      </c>
      <c r="AW948" s="13" t="s">
        <v>36</v>
      </c>
      <c r="AX948" s="13" t="s">
        <v>80</v>
      </c>
      <c r="AY948" s="168" t="s">
        <v>248</v>
      </c>
    </row>
    <row r="949" spans="2:65" s="13" customFormat="1">
      <c r="B949" s="167"/>
      <c r="D949" s="143" t="s">
        <v>1665</v>
      </c>
      <c r="E949" s="168" t="s">
        <v>1</v>
      </c>
      <c r="F949" s="169" t="s">
        <v>4623</v>
      </c>
      <c r="H949" s="170">
        <v>14.96</v>
      </c>
      <c r="I949" s="171"/>
      <c r="L949" s="167"/>
      <c r="M949" s="172"/>
      <c r="T949" s="173"/>
      <c r="AT949" s="168" t="s">
        <v>1665</v>
      </c>
      <c r="AU949" s="168" t="s">
        <v>89</v>
      </c>
      <c r="AV949" s="13" t="s">
        <v>89</v>
      </c>
      <c r="AW949" s="13" t="s">
        <v>36</v>
      </c>
      <c r="AX949" s="13" t="s">
        <v>80</v>
      </c>
      <c r="AY949" s="168" t="s">
        <v>248</v>
      </c>
    </row>
    <row r="950" spans="2:65" s="12" customFormat="1">
      <c r="B950" s="161"/>
      <c r="D950" s="143" t="s">
        <v>1665</v>
      </c>
      <c r="E950" s="162" t="s">
        <v>1</v>
      </c>
      <c r="F950" s="163" t="s">
        <v>4624</v>
      </c>
      <c r="H950" s="162" t="s">
        <v>1</v>
      </c>
      <c r="I950" s="164"/>
      <c r="L950" s="161"/>
      <c r="M950" s="165"/>
      <c r="T950" s="166"/>
      <c r="AT950" s="162" t="s">
        <v>1665</v>
      </c>
      <c r="AU950" s="162" t="s">
        <v>89</v>
      </c>
      <c r="AV950" s="12" t="s">
        <v>87</v>
      </c>
      <c r="AW950" s="12" t="s">
        <v>36</v>
      </c>
      <c r="AX950" s="12" t="s">
        <v>80</v>
      </c>
      <c r="AY950" s="162" t="s">
        <v>248</v>
      </c>
    </row>
    <row r="951" spans="2:65" s="13" customFormat="1">
      <c r="B951" s="167"/>
      <c r="D951" s="143" t="s">
        <v>1665</v>
      </c>
      <c r="E951" s="168" t="s">
        <v>1</v>
      </c>
      <c r="F951" s="169" t="s">
        <v>4625</v>
      </c>
      <c r="H951" s="170">
        <v>2</v>
      </c>
      <c r="I951" s="171"/>
      <c r="L951" s="167"/>
      <c r="M951" s="172"/>
      <c r="T951" s="173"/>
      <c r="AT951" s="168" t="s">
        <v>1665</v>
      </c>
      <c r="AU951" s="168" t="s">
        <v>89</v>
      </c>
      <c r="AV951" s="13" t="s">
        <v>89</v>
      </c>
      <c r="AW951" s="13" t="s">
        <v>36</v>
      </c>
      <c r="AX951" s="13" t="s">
        <v>80</v>
      </c>
      <c r="AY951" s="168" t="s">
        <v>248</v>
      </c>
    </row>
    <row r="952" spans="2:65" s="13" customFormat="1">
      <c r="B952" s="167"/>
      <c r="D952" s="143" t="s">
        <v>1665</v>
      </c>
      <c r="E952" s="168" t="s">
        <v>1</v>
      </c>
      <c r="F952" s="169" t="s">
        <v>4626</v>
      </c>
      <c r="H952" s="170">
        <v>7.8</v>
      </c>
      <c r="I952" s="171"/>
      <c r="L952" s="167"/>
      <c r="M952" s="172"/>
      <c r="T952" s="173"/>
      <c r="AT952" s="168" t="s">
        <v>1665</v>
      </c>
      <c r="AU952" s="168" t="s">
        <v>89</v>
      </c>
      <c r="AV952" s="13" t="s">
        <v>89</v>
      </c>
      <c r="AW952" s="13" t="s">
        <v>36</v>
      </c>
      <c r="AX952" s="13" t="s">
        <v>80</v>
      </c>
      <c r="AY952" s="168" t="s">
        <v>248</v>
      </c>
    </row>
    <row r="953" spans="2:65" s="13" customFormat="1">
      <c r="B953" s="167"/>
      <c r="D953" s="143" t="s">
        <v>1665</v>
      </c>
      <c r="E953" s="168" t="s">
        <v>1</v>
      </c>
      <c r="F953" s="169" t="s">
        <v>4627</v>
      </c>
      <c r="H953" s="170">
        <v>6.49</v>
      </c>
      <c r="I953" s="171"/>
      <c r="L953" s="167"/>
      <c r="M953" s="172"/>
      <c r="T953" s="173"/>
      <c r="AT953" s="168" t="s">
        <v>1665</v>
      </c>
      <c r="AU953" s="168" t="s">
        <v>89</v>
      </c>
      <c r="AV953" s="13" t="s">
        <v>89</v>
      </c>
      <c r="AW953" s="13" t="s">
        <v>36</v>
      </c>
      <c r="AX953" s="13" t="s">
        <v>80</v>
      </c>
      <c r="AY953" s="168" t="s">
        <v>248</v>
      </c>
    </row>
    <row r="954" spans="2:65" s="12" customFormat="1">
      <c r="B954" s="161"/>
      <c r="D954" s="143" t="s">
        <v>1665</v>
      </c>
      <c r="E954" s="162" t="s">
        <v>1</v>
      </c>
      <c r="F954" s="163" t="s">
        <v>4628</v>
      </c>
      <c r="H954" s="162" t="s">
        <v>1</v>
      </c>
      <c r="I954" s="164"/>
      <c r="L954" s="161"/>
      <c r="M954" s="165"/>
      <c r="T954" s="166"/>
      <c r="AT954" s="162" t="s">
        <v>1665</v>
      </c>
      <c r="AU954" s="162" t="s">
        <v>89</v>
      </c>
      <c r="AV954" s="12" t="s">
        <v>87</v>
      </c>
      <c r="AW954" s="12" t="s">
        <v>36</v>
      </c>
      <c r="AX954" s="12" t="s">
        <v>80</v>
      </c>
      <c r="AY954" s="162" t="s">
        <v>248</v>
      </c>
    </row>
    <row r="955" spans="2:65" s="13" customFormat="1">
      <c r="B955" s="167"/>
      <c r="D955" s="143" t="s">
        <v>1665</v>
      </c>
      <c r="E955" s="168" t="s">
        <v>1</v>
      </c>
      <c r="F955" s="169" t="s">
        <v>4629</v>
      </c>
      <c r="H955" s="170">
        <v>8.7449999999999992</v>
      </c>
      <c r="I955" s="171"/>
      <c r="L955" s="167"/>
      <c r="M955" s="172"/>
      <c r="T955" s="173"/>
      <c r="AT955" s="168" t="s">
        <v>1665</v>
      </c>
      <c r="AU955" s="168" t="s">
        <v>89</v>
      </c>
      <c r="AV955" s="13" t="s">
        <v>89</v>
      </c>
      <c r="AW955" s="13" t="s">
        <v>36</v>
      </c>
      <c r="AX955" s="13" t="s">
        <v>80</v>
      </c>
      <c r="AY955" s="168" t="s">
        <v>248</v>
      </c>
    </row>
    <row r="956" spans="2:65" s="14" customFormat="1">
      <c r="B956" s="174"/>
      <c r="D956" s="143" t="s">
        <v>1665</v>
      </c>
      <c r="E956" s="175" t="s">
        <v>1</v>
      </c>
      <c r="F956" s="176" t="s">
        <v>1668</v>
      </c>
      <c r="H956" s="177">
        <v>52.634999999999998</v>
      </c>
      <c r="I956" s="178"/>
      <c r="L956" s="174"/>
      <c r="M956" s="179"/>
      <c r="T956" s="180"/>
      <c r="AT956" s="175" t="s">
        <v>1665</v>
      </c>
      <c r="AU956" s="175" t="s">
        <v>89</v>
      </c>
      <c r="AV956" s="14" t="s">
        <v>264</v>
      </c>
      <c r="AW956" s="14" t="s">
        <v>36</v>
      </c>
      <c r="AX956" s="14" t="s">
        <v>87</v>
      </c>
      <c r="AY956" s="175" t="s">
        <v>248</v>
      </c>
    </row>
    <row r="957" spans="2:65" s="1" customFormat="1" ht="24.2" customHeight="1">
      <c r="B957" s="32"/>
      <c r="C957" s="130" t="s">
        <v>4637</v>
      </c>
      <c r="D957" s="130" t="s">
        <v>249</v>
      </c>
      <c r="E957" s="131" t="s">
        <v>4638</v>
      </c>
      <c r="F957" s="132" t="s">
        <v>4639</v>
      </c>
      <c r="G957" s="133" t="s">
        <v>1662</v>
      </c>
      <c r="H957" s="134">
        <v>499.65</v>
      </c>
      <c r="I957" s="135"/>
      <c r="J957" s="136">
        <f>ROUND(I957*H957,2)</f>
        <v>0</v>
      </c>
      <c r="K957" s="132" t="s">
        <v>1663</v>
      </c>
      <c r="L957" s="32"/>
      <c r="M957" s="137" t="s">
        <v>1</v>
      </c>
      <c r="N957" s="138" t="s">
        <v>45</v>
      </c>
      <c r="P957" s="139">
        <f>O957*H957</f>
        <v>0</v>
      </c>
      <c r="Q957" s="139">
        <v>0</v>
      </c>
      <c r="R957" s="139">
        <f>Q957*H957</f>
        <v>0</v>
      </c>
      <c r="S957" s="139">
        <v>0</v>
      </c>
      <c r="T957" s="140">
        <f>S957*H957</f>
        <v>0</v>
      </c>
      <c r="AR957" s="141" t="s">
        <v>359</v>
      </c>
      <c r="AT957" s="141" t="s">
        <v>249</v>
      </c>
      <c r="AU957" s="141" t="s">
        <v>89</v>
      </c>
      <c r="AY957" s="17" t="s">
        <v>248</v>
      </c>
      <c r="BE957" s="142">
        <f>IF(N957="základní",J957,0)</f>
        <v>0</v>
      </c>
      <c r="BF957" s="142">
        <f>IF(N957="snížená",J957,0)</f>
        <v>0</v>
      </c>
      <c r="BG957" s="142">
        <f>IF(N957="zákl. přenesená",J957,0)</f>
        <v>0</v>
      </c>
      <c r="BH957" s="142">
        <f>IF(N957="sníž. přenesená",J957,0)</f>
        <v>0</v>
      </c>
      <c r="BI957" s="142">
        <f>IF(N957="nulová",J957,0)</f>
        <v>0</v>
      </c>
      <c r="BJ957" s="17" t="s">
        <v>87</v>
      </c>
      <c r="BK957" s="142">
        <f>ROUND(I957*H957,2)</f>
        <v>0</v>
      </c>
      <c r="BL957" s="17" t="s">
        <v>359</v>
      </c>
      <c r="BM957" s="141" t="s">
        <v>4640</v>
      </c>
    </row>
    <row r="958" spans="2:65" s="1" customFormat="1" ht="24.2" customHeight="1">
      <c r="B958" s="32"/>
      <c r="C958" s="130" t="s">
        <v>4641</v>
      </c>
      <c r="D958" s="130" t="s">
        <v>249</v>
      </c>
      <c r="E958" s="131" t="s">
        <v>4642</v>
      </c>
      <c r="F958" s="132" t="s">
        <v>4643</v>
      </c>
      <c r="G958" s="133" t="s">
        <v>1662</v>
      </c>
      <c r="H958" s="134">
        <v>499.65</v>
      </c>
      <c r="I958" s="135"/>
      <c r="J958" s="136">
        <f>ROUND(I958*H958,2)</f>
        <v>0</v>
      </c>
      <c r="K958" s="132" t="s">
        <v>1663</v>
      </c>
      <c r="L958" s="32"/>
      <c r="M958" s="137" t="s">
        <v>1</v>
      </c>
      <c r="N958" s="138" t="s">
        <v>45</v>
      </c>
      <c r="P958" s="139">
        <f>O958*H958</f>
        <v>0</v>
      </c>
      <c r="Q958" s="139">
        <v>4.7999999999999996E-3</v>
      </c>
      <c r="R958" s="139">
        <f>Q958*H958</f>
        <v>2.3983199999999996</v>
      </c>
      <c r="S958" s="139">
        <v>0</v>
      </c>
      <c r="T958" s="140">
        <f>S958*H958</f>
        <v>0</v>
      </c>
      <c r="AR958" s="141" t="s">
        <v>359</v>
      </c>
      <c r="AT958" s="141" t="s">
        <v>249</v>
      </c>
      <c r="AU958" s="141" t="s">
        <v>89</v>
      </c>
      <c r="AY958" s="17" t="s">
        <v>248</v>
      </c>
      <c r="BE958" s="142">
        <f>IF(N958="základní",J958,0)</f>
        <v>0</v>
      </c>
      <c r="BF958" s="142">
        <f>IF(N958="snížená",J958,0)</f>
        <v>0</v>
      </c>
      <c r="BG958" s="142">
        <f>IF(N958="zákl. přenesená",J958,0)</f>
        <v>0</v>
      </c>
      <c r="BH958" s="142">
        <f>IF(N958="sníž. přenesená",J958,0)</f>
        <v>0</v>
      </c>
      <c r="BI958" s="142">
        <f>IF(N958="nulová",J958,0)</f>
        <v>0</v>
      </c>
      <c r="BJ958" s="17" t="s">
        <v>87</v>
      </c>
      <c r="BK958" s="142">
        <f>ROUND(I958*H958,2)</f>
        <v>0</v>
      </c>
      <c r="BL958" s="17" t="s">
        <v>359</v>
      </c>
      <c r="BM958" s="141" t="s">
        <v>4644</v>
      </c>
    </row>
    <row r="959" spans="2:65" s="1" customFormat="1" ht="29.25">
      <c r="B959" s="32"/>
      <c r="D959" s="143" t="s">
        <v>255</v>
      </c>
      <c r="F959" s="144" t="s">
        <v>3918</v>
      </c>
      <c r="I959" s="145"/>
      <c r="L959" s="32"/>
      <c r="M959" s="146"/>
      <c r="T959" s="56"/>
      <c r="AT959" s="17" t="s">
        <v>255</v>
      </c>
      <c r="AU959" s="17" t="s">
        <v>89</v>
      </c>
    </row>
    <row r="960" spans="2:65" s="12" customFormat="1">
      <c r="B960" s="161"/>
      <c r="D960" s="143" t="s">
        <v>1665</v>
      </c>
      <c r="E960" s="162" t="s">
        <v>1</v>
      </c>
      <c r="F960" s="163" t="s">
        <v>4645</v>
      </c>
      <c r="H960" s="162" t="s">
        <v>1</v>
      </c>
      <c r="I960" s="164"/>
      <c r="L960" s="161"/>
      <c r="M960" s="165"/>
      <c r="T960" s="166"/>
      <c r="AT960" s="162" t="s">
        <v>1665</v>
      </c>
      <c r="AU960" s="162" t="s">
        <v>89</v>
      </c>
      <c r="AV960" s="12" t="s">
        <v>87</v>
      </c>
      <c r="AW960" s="12" t="s">
        <v>36</v>
      </c>
      <c r="AX960" s="12" t="s">
        <v>80</v>
      </c>
      <c r="AY960" s="162" t="s">
        <v>248</v>
      </c>
    </row>
    <row r="961" spans="2:65" s="12" customFormat="1">
      <c r="B961" s="161"/>
      <c r="D961" s="143" t="s">
        <v>1665</v>
      </c>
      <c r="E961" s="162" t="s">
        <v>1</v>
      </c>
      <c r="F961" s="163" t="s">
        <v>4646</v>
      </c>
      <c r="H961" s="162" t="s">
        <v>1</v>
      </c>
      <c r="I961" s="164"/>
      <c r="L961" s="161"/>
      <c r="M961" s="165"/>
      <c r="T961" s="166"/>
      <c r="AT961" s="162" t="s">
        <v>1665</v>
      </c>
      <c r="AU961" s="162" t="s">
        <v>89</v>
      </c>
      <c r="AV961" s="12" t="s">
        <v>87</v>
      </c>
      <c r="AW961" s="12" t="s">
        <v>36</v>
      </c>
      <c r="AX961" s="12" t="s">
        <v>80</v>
      </c>
      <c r="AY961" s="162" t="s">
        <v>248</v>
      </c>
    </row>
    <row r="962" spans="2:65" s="13" customFormat="1">
      <c r="B962" s="167"/>
      <c r="D962" s="143" t="s">
        <v>1665</v>
      </c>
      <c r="E962" s="168" t="s">
        <v>1</v>
      </c>
      <c r="F962" s="169" t="s">
        <v>4647</v>
      </c>
      <c r="H962" s="170">
        <v>499.65</v>
      </c>
      <c r="I962" s="171"/>
      <c r="L962" s="167"/>
      <c r="M962" s="172"/>
      <c r="T962" s="173"/>
      <c r="AT962" s="168" t="s">
        <v>1665</v>
      </c>
      <c r="AU962" s="168" t="s">
        <v>89</v>
      </c>
      <c r="AV962" s="13" t="s">
        <v>89</v>
      </c>
      <c r="AW962" s="13" t="s">
        <v>36</v>
      </c>
      <c r="AX962" s="13" t="s">
        <v>87</v>
      </c>
      <c r="AY962" s="168" t="s">
        <v>248</v>
      </c>
    </row>
    <row r="963" spans="2:65" s="1" customFormat="1" ht="33" customHeight="1">
      <c r="B963" s="32"/>
      <c r="C963" s="130" t="s">
        <v>4648</v>
      </c>
      <c r="D963" s="130" t="s">
        <v>249</v>
      </c>
      <c r="E963" s="131" t="s">
        <v>4649</v>
      </c>
      <c r="F963" s="132" t="s">
        <v>4650</v>
      </c>
      <c r="G963" s="133" t="s">
        <v>1662</v>
      </c>
      <c r="H963" s="134">
        <v>5185.51</v>
      </c>
      <c r="I963" s="135"/>
      <c r="J963" s="136">
        <f>ROUND(I963*H963,2)</f>
        <v>0</v>
      </c>
      <c r="K963" s="132" t="s">
        <v>1663</v>
      </c>
      <c r="L963" s="32"/>
      <c r="M963" s="137" t="s">
        <v>1</v>
      </c>
      <c r="N963" s="138" t="s">
        <v>45</v>
      </c>
      <c r="P963" s="139">
        <f>O963*H963</f>
        <v>0</v>
      </c>
      <c r="Q963" s="139">
        <v>1.6000000000000001E-3</v>
      </c>
      <c r="R963" s="139">
        <f>Q963*H963</f>
        <v>8.2968160000000015</v>
      </c>
      <c r="S963" s="139">
        <v>0</v>
      </c>
      <c r="T963" s="140">
        <f>S963*H963</f>
        <v>0</v>
      </c>
      <c r="AR963" s="141" t="s">
        <v>359</v>
      </c>
      <c r="AT963" s="141" t="s">
        <v>249</v>
      </c>
      <c r="AU963" s="141" t="s">
        <v>89</v>
      </c>
      <c r="AY963" s="17" t="s">
        <v>248</v>
      </c>
      <c r="BE963" s="142">
        <f>IF(N963="základní",J963,0)</f>
        <v>0</v>
      </c>
      <c r="BF963" s="142">
        <f>IF(N963="snížená",J963,0)</f>
        <v>0</v>
      </c>
      <c r="BG963" s="142">
        <f>IF(N963="zákl. přenesená",J963,0)</f>
        <v>0</v>
      </c>
      <c r="BH963" s="142">
        <f>IF(N963="sníž. přenesená",J963,0)</f>
        <v>0</v>
      </c>
      <c r="BI963" s="142">
        <f>IF(N963="nulová",J963,0)</f>
        <v>0</v>
      </c>
      <c r="BJ963" s="17" t="s">
        <v>87</v>
      </c>
      <c r="BK963" s="142">
        <f>ROUND(I963*H963,2)</f>
        <v>0</v>
      </c>
      <c r="BL963" s="17" t="s">
        <v>359</v>
      </c>
      <c r="BM963" s="141" t="s">
        <v>4651</v>
      </c>
    </row>
    <row r="964" spans="2:65" s="13" customFormat="1">
      <c r="B964" s="167"/>
      <c r="D964" s="143" t="s">
        <v>1665</v>
      </c>
      <c r="E964" s="168" t="s">
        <v>1</v>
      </c>
      <c r="F964" s="169" t="s">
        <v>4652</v>
      </c>
      <c r="H964" s="170">
        <v>5185.51</v>
      </c>
      <c r="I964" s="171"/>
      <c r="L964" s="167"/>
      <c r="M964" s="172"/>
      <c r="T964" s="173"/>
      <c r="AT964" s="168" t="s">
        <v>1665</v>
      </c>
      <c r="AU964" s="168" t="s">
        <v>89</v>
      </c>
      <c r="AV964" s="13" t="s">
        <v>89</v>
      </c>
      <c r="AW964" s="13" t="s">
        <v>36</v>
      </c>
      <c r="AX964" s="13" t="s">
        <v>87</v>
      </c>
      <c r="AY964" s="168" t="s">
        <v>248</v>
      </c>
    </row>
    <row r="965" spans="2:65" s="1" customFormat="1" ht="24.2" customHeight="1">
      <c r="B965" s="32"/>
      <c r="C965" s="130" t="s">
        <v>4653</v>
      </c>
      <c r="D965" s="130" t="s">
        <v>249</v>
      </c>
      <c r="E965" s="131" t="s">
        <v>2360</v>
      </c>
      <c r="F965" s="132" t="s">
        <v>2361</v>
      </c>
      <c r="G965" s="133" t="s">
        <v>1662</v>
      </c>
      <c r="H965" s="134">
        <v>499.65</v>
      </c>
      <c r="I965" s="135"/>
      <c r="J965" s="136">
        <f>ROUND(I965*H965,2)</f>
        <v>0</v>
      </c>
      <c r="K965" s="132" t="s">
        <v>1663</v>
      </c>
      <c r="L965" s="32"/>
      <c r="M965" s="137" t="s">
        <v>1</v>
      </c>
      <c r="N965" s="138" t="s">
        <v>45</v>
      </c>
      <c r="P965" s="139">
        <f>O965*H965</f>
        <v>0</v>
      </c>
      <c r="Q965" s="139">
        <v>2.9E-4</v>
      </c>
      <c r="R965" s="139">
        <f>Q965*H965</f>
        <v>0.14489849999999999</v>
      </c>
      <c r="S965" s="139">
        <v>0</v>
      </c>
      <c r="T965" s="140">
        <f>S965*H965</f>
        <v>0</v>
      </c>
      <c r="AR965" s="141" t="s">
        <v>359</v>
      </c>
      <c r="AT965" s="141" t="s">
        <v>249</v>
      </c>
      <c r="AU965" s="141" t="s">
        <v>89</v>
      </c>
      <c r="AY965" s="17" t="s">
        <v>248</v>
      </c>
      <c r="BE965" s="142">
        <f>IF(N965="základní",J965,0)</f>
        <v>0</v>
      </c>
      <c r="BF965" s="142">
        <f>IF(N965="snížená",J965,0)</f>
        <v>0</v>
      </c>
      <c r="BG965" s="142">
        <f>IF(N965="zákl. přenesená",J965,0)</f>
        <v>0</v>
      </c>
      <c r="BH965" s="142">
        <f>IF(N965="sníž. přenesená",J965,0)</f>
        <v>0</v>
      </c>
      <c r="BI965" s="142">
        <f>IF(N965="nulová",J965,0)</f>
        <v>0</v>
      </c>
      <c r="BJ965" s="17" t="s">
        <v>87</v>
      </c>
      <c r="BK965" s="142">
        <f>ROUND(I965*H965,2)</f>
        <v>0</v>
      </c>
      <c r="BL965" s="17" t="s">
        <v>359</v>
      </c>
      <c r="BM965" s="141" t="s">
        <v>4654</v>
      </c>
    </row>
    <row r="966" spans="2:65" s="1" customFormat="1" ht="24.2" customHeight="1">
      <c r="B966" s="32"/>
      <c r="C966" s="130" t="s">
        <v>4655</v>
      </c>
      <c r="D966" s="130" t="s">
        <v>249</v>
      </c>
      <c r="E966" s="131" t="s">
        <v>2364</v>
      </c>
      <c r="F966" s="132" t="s">
        <v>4656</v>
      </c>
      <c r="G966" s="133" t="s">
        <v>1662</v>
      </c>
      <c r="H966" s="134">
        <v>499.65</v>
      </c>
      <c r="I966" s="135"/>
      <c r="J966" s="136">
        <f>ROUND(I966*H966,2)</f>
        <v>0</v>
      </c>
      <c r="K966" s="132" t="s">
        <v>1663</v>
      </c>
      <c r="L966" s="32"/>
      <c r="M966" s="137" t="s">
        <v>1</v>
      </c>
      <c r="N966" s="138" t="s">
        <v>45</v>
      </c>
      <c r="P966" s="139">
        <f>O966*H966</f>
        <v>0</v>
      </c>
      <c r="Q966" s="139">
        <v>6.6E-4</v>
      </c>
      <c r="R966" s="139">
        <f>Q966*H966</f>
        <v>0.32976899999999998</v>
      </c>
      <c r="S966" s="139">
        <v>0</v>
      </c>
      <c r="T966" s="140">
        <f>S966*H966</f>
        <v>0</v>
      </c>
      <c r="AR966" s="141" t="s">
        <v>359</v>
      </c>
      <c r="AT966" s="141" t="s">
        <v>249</v>
      </c>
      <c r="AU966" s="141" t="s">
        <v>89</v>
      </c>
      <c r="AY966" s="17" t="s">
        <v>248</v>
      </c>
      <c r="BE966" s="142">
        <f>IF(N966="základní",J966,0)</f>
        <v>0</v>
      </c>
      <c r="BF966" s="142">
        <f>IF(N966="snížená",J966,0)</f>
        <v>0</v>
      </c>
      <c r="BG966" s="142">
        <f>IF(N966="zákl. přenesená",J966,0)</f>
        <v>0</v>
      </c>
      <c r="BH966" s="142">
        <f>IF(N966="sníž. přenesená",J966,0)</f>
        <v>0</v>
      </c>
      <c r="BI966" s="142">
        <f>IF(N966="nulová",J966,0)</f>
        <v>0</v>
      </c>
      <c r="BJ966" s="17" t="s">
        <v>87</v>
      </c>
      <c r="BK966" s="142">
        <f>ROUND(I966*H966,2)</f>
        <v>0</v>
      </c>
      <c r="BL966" s="17" t="s">
        <v>359</v>
      </c>
      <c r="BM966" s="141" t="s">
        <v>4657</v>
      </c>
    </row>
    <row r="967" spans="2:65" s="12" customFormat="1">
      <c r="B967" s="161"/>
      <c r="D967" s="143" t="s">
        <v>1665</v>
      </c>
      <c r="E967" s="162" t="s">
        <v>1</v>
      </c>
      <c r="F967" s="163" t="s">
        <v>4658</v>
      </c>
      <c r="H967" s="162" t="s">
        <v>1</v>
      </c>
      <c r="I967" s="164"/>
      <c r="L967" s="161"/>
      <c r="M967" s="165"/>
      <c r="T967" s="166"/>
      <c r="AT967" s="162" t="s">
        <v>1665</v>
      </c>
      <c r="AU967" s="162" t="s">
        <v>89</v>
      </c>
      <c r="AV967" s="12" t="s">
        <v>87</v>
      </c>
      <c r="AW967" s="12" t="s">
        <v>36</v>
      </c>
      <c r="AX967" s="12" t="s">
        <v>80</v>
      </c>
      <c r="AY967" s="162" t="s">
        <v>248</v>
      </c>
    </row>
    <row r="968" spans="2:65" s="13" customFormat="1">
      <c r="B968" s="167"/>
      <c r="D968" s="143" t="s">
        <v>1665</v>
      </c>
      <c r="E968" s="168" t="s">
        <v>1</v>
      </c>
      <c r="F968" s="169" t="s">
        <v>4647</v>
      </c>
      <c r="H968" s="170">
        <v>499.65</v>
      </c>
      <c r="I968" s="171"/>
      <c r="L968" s="167"/>
      <c r="M968" s="172"/>
      <c r="T968" s="173"/>
      <c r="AT968" s="168" t="s">
        <v>1665</v>
      </c>
      <c r="AU968" s="168" t="s">
        <v>89</v>
      </c>
      <c r="AV968" s="13" t="s">
        <v>89</v>
      </c>
      <c r="AW968" s="13" t="s">
        <v>36</v>
      </c>
      <c r="AX968" s="13" t="s">
        <v>87</v>
      </c>
      <c r="AY968" s="168" t="s">
        <v>248</v>
      </c>
    </row>
    <row r="969" spans="2:65" s="10" customFormat="1" ht="22.9" customHeight="1">
      <c r="B969" s="120"/>
      <c r="D969" s="121" t="s">
        <v>79</v>
      </c>
      <c r="E969" s="155" t="s">
        <v>2377</v>
      </c>
      <c r="F969" s="155" t="s">
        <v>2378</v>
      </c>
      <c r="I969" s="123"/>
      <c r="J969" s="156">
        <f>BK969</f>
        <v>0</v>
      </c>
      <c r="L969" s="120"/>
      <c r="M969" s="125"/>
      <c r="P969" s="126">
        <f>SUM(P970:P999)</f>
        <v>0</v>
      </c>
      <c r="R969" s="126">
        <f>SUM(R970:R999)</f>
        <v>1.4991508000000002</v>
      </c>
      <c r="T969" s="127">
        <f>SUM(T970:T999)</f>
        <v>8.9999999999999993E-3</v>
      </c>
      <c r="AR969" s="121" t="s">
        <v>89</v>
      </c>
      <c r="AT969" s="128" t="s">
        <v>79</v>
      </c>
      <c r="AU969" s="128" t="s">
        <v>87</v>
      </c>
      <c r="AY969" s="121" t="s">
        <v>248</v>
      </c>
      <c r="BK969" s="129">
        <f>SUM(BK970:BK999)</f>
        <v>0</v>
      </c>
    </row>
    <row r="970" spans="2:65" s="1" customFormat="1" ht="24.2" customHeight="1">
      <c r="B970" s="32"/>
      <c r="C970" s="130" t="s">
        <v>4659</v>
      </c>
      <c r="D970" s="130" t="s">
        <v>249</v>
      </c>
      <c r="E970" s="131" t="s">
        <v>4660</v>
      </c>
      <c r="F970" s="132" t="s">
        <v>4661</v>
      </c>
      <c r="G970" s="133" t="s">
        <v>1662</v>
      </c>
      <c r="H970" s="134">
        <v>60</v>
      </c>
      <c r="I970" s="135"/>
      <c r="J970" s="136">
        <f>ROUND(I970*H970,2)</f>
        <v>0</v>
      </c>
      <c r="K970" s="132" t="s">
        <v>1663</v>
      </c>
      <c r="L970" s="32"/>
      <c r="M970" s="137" t="s">
        <v>1</v>
      </c>
      <c r="N970" s="138" t="s">
        <v>45</v>
      </c>
      <c r="P970" s="139">
        <f>O970*H970</f>
        <v>0</v>
      </c>
      <c r="Q970" s="139">
        <v>0</v>
      </c>
      <c r="R970" s="139">
        <f>Q970*H970</f>
        <v>0</v>
      </c>
      <c r="S970" s="139">
        <v>1.4999999999999999E-4</v>
      </c>
      <c r="T970" s="140">
        <f>S970*H970</f>
        <v>8.9999999999999993E-3</v>
      </c>
      <c r="AR970" s="141" t="s">
        <v>359</v>
      </c>
      <c r="AT970" s="141" t="s">
        <v>249</v>
      </c>
      <c r="AU970" s="141" t="s">
        <v>89</v>
      </c>
      <c r="AY970" s="17" t="s">
        <v>248</v>
      </c>
      <c r="BE970" s="142">
        <f>IF(N970="základní",J970,0)</f>
        <v>0</v>
      </c>
      <c r="BF970" s="142">
        <f>IF(N970="snížená",J970,0)</f>
        <v>0</v>
      </c>
      <c r="BG970" s="142">
        <f>IF(N970="zákl. přenesená",J970,0)</f>
        <v>0</v>
      </c>
      <c r="BH970" s="142">
        <f>IF(N970="sníž. přenesená",J970,0)</f>
        <v>0</v>
      </c>
      <c r="BI970" s="142">
        <f>IF(N970="nulová",J970,0)</f>
        <v>0</v>
      </c>
      <c r="BJ970" s="17" t="s">
        <v>87</v>
      </c>
      <c r="BK970" s="142">
        <f>ROUND(I970*H970,2)</f>
        <v>0</v>
      </c>
      <c r="BL970" s="17" t="s">
        <v>359</v>
      </c>
      <c r="BM970" s="141" t="s">
        <v>4662</v>
      </c>
    </row>
    <row r="971" spans="2:65" s="13" customFormat="1">
      <c r="B971" s="167"/>
      <c r="D971" s="143" t="s">
        <v>1665</v>
      </c>
      <c r="E971" s="168" t="s">
        <v>1</v>
      </c>
      <c r="F971" s="169" t="s">
        <v>4663</v>
      </c>
      <c r="H971" s="170">
        <v>10</v>
      </c>
      <c r="I971" s="171"/>
      <c r="L971" s="167"/>
      <c r="M971" s="172"/>
      <c r="T971" s="173"/>
      <c r="AT971" s="168" t="s">
        <v>1665</v>
      </c>
      <c r="AU971" s="168" t="s">
        <v>89</v>
      </c>
      <c r="AV971" s="13" t="s">
        <v>89</v>
      </c>
      <c r="AW971" s="13" t="s">
        <v>36</v>
      </c>
      <c r="AX971" s="13" t="s">
        <v>80</v>
      </c>
      <c r="AY971" s="168" t="s">
        <v>248</v>
      </c>
    </row>
    <row r="972" spans="2:65" s="13" customFormat="1">
      <c r="B972" s="167"/>
      <c r="D972" s="143" t="s">
        <v>1665</v>
      </c>
      <c r="E972" s="168" t="s">
        <v>1</v>
      </c>
      <c r="F972" s="169" t="s">
        <v>4664</v>
      </c>
      <c r="H972" s="170">
        <v>5</v>
      </c>
      <c r="I972" s="171"/>
      <c r="L972" s="167"/>
      <c r="M972" s="172"/>
      <c r="T972" s="173"/>
      <c r="AT972" s="168" t="s">
        <v>1665</v>
      </c>
      <c r="AU972" s="168" t="s">
        <v>89</v>
      </c>
      <c r="AV972" s="13" t="s">
        <v>89</v>
      </c>
      <c r="AW972" s="13" t="s">
        <v>36</v>
      </c>
      <c r="AX972" s="13" t="s">
        <v>80</v>
      </c>
      <c r="AY972" s="168" t="s">
        <v>248</v>
      </c>
    </row>
    <row r="973" spans="2:65" s="13" customFormat="1">
      <c r="B973" s="167"/>
      <c r="D973" s="143" t="s">
        <v>1665</v>
      </c>
      <c r="E973" s="168" t="s">
        <v>1</v>
      </c>
      <c r="F973" s="169" t="s">
        <v>4665</v>
      </c>
      <c r="H973" s="170">
        <v>10</v>
      </c>
      <c r="I973" s="171"/>
      <c r="L973" s="167"/>
      <c r="M973" s="172"/>
      <c r="T973" s="173"/>
      <c r="AT973" s="168" t="s">
        <v>1665</v>
      </c>
      <c r="AU973" s="168" t="s">
        <v>89</v>
      </c>
      <c r="AV973" s="13" t="s">
        <v>89</v>
      </c>
      <c r="AW973" s="13" t="s">
        <v>36</v>
      </c>
      <c r="AX973" s="13" t="s">
        <v>80</v>
      </c>
      <c r="AY973" s="168" t="s">
        <v>248</v>
      </c>
    </row>
    <row r="974" spans="2:65" s="13" customFormat="1" ht="22.5">
      <c r="B974" s="167"/>
      <c r="D974" s="143" t="s">
        <v>1665</v>
      </c>
      <c r="E974" s="168" t="s">
        <v>1</v>
      </c>
      <c r="F974" s="169" t="s">
        <v>4666</v>
      </c>
      <c r="H974" s="170">
        <v>25</v>
      </c>
      <c r="I974" s="171"/>
      <c r="L974" s="167"/>
      <c r="M974" s="172"/>
      <c r="T974" s="173"/>
      <c r="AT974" s="168" t="s">
        <v>1665</v>
      </c>
      <c r="AU974" s="168" t="s">
        <v>89</v>
      </c>
      <c r="AV974" s="13" t="s">
        <v>89</v>
      </c>
      <c r="AW974" s="13" t="s">
        <v>36</v>
      </c>
      <c r="AX974" s="13" t="s">
        <v>80</v>
      </c>
      <c r="AY974" s="168" t="s">
        <v>248</v>
      </c>
    </row>
    <row r="975" spans="2:65" s="13" customFormat="1" ht="22.5">
      <c r="B975" s="167"/>
      <c r="D975" s="143" t="s">
        <v>1665</v>
      </c>
      <c r="E975" s="168" t="s">
        <v>1</v>
      </c>
      <c r="F975" s="169" t="s">
        <v>4667</v>
      </c>
      <c r="H975" s="170">
        <v>10</v>
      </c>
      <c r="I975" s="171"/>
      <c r="L975" s="167"/>
      <c r="M975" s="172"/>
      <c r="T975" s="173"/>
      <c r="AT975" s="168" t="s">
        <v>1665</v>
      </c>
      <c r="AU975" s="168" t="s">
        <v>89</v>
      </c>
      <c r="AV975" s="13" t="s">
        <v>89</v>
      </c>
      <c r="AW975" s="13" t="s">
        <v>36</v>
      </c>
      <c r="AX975" s="13" t="s">
        <v>80</v>
      </c>
      <c r="AY975" s="168" t="s">
        <v>248</v>
      </c>
    </row>
    <row r="976" spans="2:65" s="14" customFormat="1">
      <c r="B976" s="174"/>
      <c r="D976" s="143" t="s">
        <v>1665</v>
      </c>
      <c r="E976" s="175" t="s">
        <v>1</v>
      </c>
      <c r="F976" s="176" t="s">
        <v>1668</v>
      </c>
      <c r="H976" s="177">
        <v>60</v>
      </c>
      <c r="I976" s="178"/>
      <c r="L976" s="174"/>
      <c r="M976" s="179"/>
      <c r="T976" s="180"/>
      <c r="AT976" s="175" t="s">
        <v>1665</v>
      </c>
      <c r="AU976" s="175" t="s">
        <v>89</v>
      </c>
      <c r="AV976" s="14" t="s">
        <v>264</v>
      </c>
      <c r="AW976" s="14" t="s">
        <v>36</v>
      </c>
      <c r="AX976" s="14" t="s">
        <v>87</v>
      </c>
      <c r="AY976" s="175" t="s">
        <v>248</v>
      </c>
    </row>
    <row r="977" spans="2:65" s="1" customFormat="1" ht="24.2" customHeight="1">
      <c r="B977" s="32"/>
      <c r="C977" s="130" t="s">
        <v>4668</v>
      </c>
      <c r="D977" s="130" t="s">
        <v>249</v>
      </c>
      <c r="E977" s="131" t="s">
        <v>4669</v>
      </c>
      <c r="F977" s="132" t="s">
        <v>4670</v>
      </c>
      <c r="G977" s="133" t="s">
        <v>1662</v>
      </c>
      <c r="H977" s="134">
        <v>60</v>
      </c>
      <c r="I977" s="135"/>
      <c r="J977" s="136">
        <f>ROUND(I977*H977,2)</f>
        <v>0</v>
      </c>
      <c r="K977" s="132" t="s">
        <v>1663</v>
      </c>
      <c r="L977" s="32"/>
      <c r="M977" s="137" t="s">
        <v>1</v>
      </c>
      <c r="N977" s="138" t="s">
        <v>45</v>
      </c>
      <c r="P977" s="139">
        <f>O977*H977</f>
        <v>0</v>
      </c>
      <c r="Q977" s="139">
        <v>2.1000000000000001E-4</v>
      </c>
      <c r="R977" s="139">
        <f>Q977*H977</f>
        <v>1.26E-2</v>
      </c>
      <c r="S977" s="139">
        <v>0</v>
      </c>
      <c r="T977" s="140">
        <f>S977*H977</f>
        <v>0</v>
      </c>
      <c r="AR977" s="141" t="s">
        <v>359</v>
      </c>
      <c r="AT977" s="141" t="s">
        <v>249</v>
      </c>
      <c r="AU977" s="141" t="s">
        <v>89</v>
      </c>
      <c r="AY977" s="17" t="s">
        <v>248</v>
      </c>
      <c r="BE977" s="142">
        <f>IF(N977="základní",J977,0)</f>
        <v>0</v>
      </c>
      <c r="BF977" s="142">
        <f>IF(N977="snížená",J977,0)</f>
        <v>0</v>
      </c>
      <c r="BG977" s="142">
        <f>IF(N977="zákl. přenesená",J977,0)</f>
        <v>0</v>
      </c>
      <c r="BH977" s="142">
        <f>IF(N977="sníž. přenesená",J977,0)</f>
        <v>0</v>
      </c>
      <c r="BI977" s="142">
        <f>IF(N977="nulová",J977,0)</f>
        <v>0</v>
      </c>
      <c r="BJ977" s="17" t="s">
        <v>87</v>
      </c>
      <c r="BK977" s="142">
        <f>ROUND(I977*H977,2)</f>
        <v>0</v>
      </c>
      <c r="BL977" s="17" t="s">
        <v>359</v>
      </c>
      <c r="BM977" s="141" t="s">
        <v>4671</v>
      </c>
    </row>
    <row r="978" spans="2:65" s="1" customFormat="1" ht="33" customHeight="1">
      <c r="B978" s="32"/>
      <c r="C978" s="130" t="s">
        <v>4672</v>
      </c>
      <c r="D978" s="130" t="s">
        <v>249</v>
      </c>
      <c r="E978" s="131" t="s">
        <v>4673</v>
      </c>
      <c r="F978" s="132" t="s">
        <v>4674</v>
      </c>
      <c r="G978" s="133" t="s">
        <v>1662</v>
      </c>
      <c r="H978" s="134">
        <v>60</v>
      </c>
      <c r="I978" s="135"/>
      <c r="J978" s="136">
        <f>ROUND(I978*H978,2)</f>
        <v>0</v>
      </c>
      <c r="K978" s="132" t="s">
        <v>1663</v>
      </c>
      <c r="L978" s="32"/>
      <c r="M978" s="137" t="s">
        <v>1</v>
      </c>
      <c r="N978" s="138" t="s">
        <v>45</v>
      </c>
      <c r="P978" s="139">
        <f>O978*H978</f>
        <v>0</v>
      </c>
      <c r="Q978" s="139">
        <v>2.9E-4</v>
      </c>
      <c r="R978" s="139">
        <f>Q978*H978</f>
        <v>1.7399999999999999E-2</v>
      </c>
      <c r="S978" s="139">
        <v>0</v>
      </c>
      <c r="T978" s="140">
        <f>S978*H978</f>
        <v>0</v>
      </c>
      <c r="AR978" s="141" t="s">
        <v>359</v>
      </c>
      <c r="AT978" s="141" t="s">
        <v>249</v>
      </c>
      <c r="AU978" s="141" t="s">
        <v>89</v>
      </c>
      <c r="AY978" s="17" t="s">
        <v>248</v>
      </c>
      <c r="BE978" s="142">
        <f>IF(N978="základní",J978,0)</f>
        <v>0</v>
      </c>
      <c r="BF978" s="142">
        <f>IF(N978="snížená",J978,0)</f>
        <v>0</v>
      </c>
      <c r="BG978" s="142">
        <f>IF(N978="zákl. přenesená",J978,0)</f>
        <v>0</v>
      </c>
      <c r="BH978" s="142">
        <f>IF(N978="sníž. přenesená",J978,0)</f>
        <v>0</v>
      </c>
      <c r="BI978" s="142">
        <f>IF(N978="nulová",J978,0)</f>
        <v>0</v>
      </c>
      <c r="BJ978" s="17" t="s">
        <v>87</v>
      </c>
      <c r="BK978" s="142">
        <f>ROUND(I978*H978,2)</f>
        <v>0</v>
      </c>
      <c r="BL978" s="17" t="s">
        <v>359</v>
      </c>
      <c r="BM978" s="141" t="s">
        <v>4675</v>
      </c>
    </row>
    <row r="979" spans="2:65" s="13" customFormat="1">
      <c r="B979" s="167"/>
      <c r="D979" s="143" t="s">
        <v>1665</v>
      </c>
      <c r="E979" s="168" t="s">
        <v>1</v>
      </c>
      <c r="F979" s="169" t="s">
        <v>4663</v>
      </c>
      <c r="H979" s="170">
        <v>10</v>
      </c>
      <c r="I979" s="171"/>
      <c r="L979" s="167"/>
      <c r="M979" s="172"/>
      <c r="T979" s="173"/>
      <c r="AT979" s="168" t="s">
        <v>1665</v>
      </c>
      <c r="AU979" s="168" t="s">
        <v>89</v>
      </c>
      <c r="AV979" s="13" t="s">
        <v>89</v>
      </c>
      <c r="AW979" s="13" t="s">
        <v>36</v>
      </c>
      <c r="AX979" s="13" t="s">
        <v>80</v>
      </c>
      <c r="AY979" s="168" t="s">
        <v>248</v>
      </c>
    </row>
    <row r="980" spans="2:65" s="13" customFormat="1">
      <c r="B980" s="167"/>
      <c r="D980" s="143" t="s">
        <v>1665</v>
      </c>
      <c r="E980" s="168" t="s">
        <v>1</v>
      </c>
      <c r="F980" s="169" t="s">
        <v>4664</v>
      </c>
      <c r="H980" s="170">
        <v>5</v>
      </c>
      <c r="I980" s="171"/>
      <c r="L980" s="167"/>
      <c r="M980" s="172"/>
      <c r="T980" s="173"/>
      <c r="AT980" s="168" t="s">
        <v>1665</v>
      </c>
      <c r="AU980" s="168" t="s">
        <v>89</v>
      </c>
      <c r="AV980" s="13" t="s">
        <v>89</v>
      </c>
      <c r="AW980" s="13" t="s">
        <v>36</v>
      </c>
      <c r="AX980" s="13" t="s">
        <v>80</v>
      </c>
      <c r="AY980" s="168" t="s">
        <v>248</v>
      </c>
    </row>
    <row r="981" spans="2:65" s="13" customFormat="1">
      <c r="B981" s="167"/>
      <c r="D981" s="143" t="s">
        <v>1665</v>
      </c>
      <c r="E981" s="168" t="s">
        <v>1</v>
      </c>
      <c r="F981" s="169" t="s">
        <v>4665</v>
      </c>
      <c r="H981" s="170">
        <v>10</v>
      </c>
      <c r="I981" s="171"/>
      <c r="L981" s="167"/>
      <c r="M981" s="172"/>
      <c r="T981" s="173"/>
      <c r="AT981" s="168" t="s">
        <v>1665</v>
      </c>
      <c r="AU981" s="168" t="s">
        <v>89</v>
      </c>
      <c r="AV981" s="13" t="s">
        <v>89</v>
      </c>
      <c r="AW981" s="13" t="s">
        <v>36</v>
      </c>
      <c r="AX981" s="13" t="s">
        <v>80</v>
      </c>
      <c r="AY981" s="168" t="s">
        <v>248</v>
      </c>
    </row>
    <row r="982" spans="2:65" s="13" customFormat="1" ht="22.5">
      <c r="B982" s="167"/>
      <c r="D982" s="143" t="s">
        <v>1665</v>
      </c>
      <c r="E982" s="168" t="s">
        <v>1</v>
      </c>
      <c r="F982" s="169" t="s">
        <v>4666</v>
      </c>
      <c r="H982" s="170">
        <v>25</v>
      </c>
      <c r="I982" s="171"/>
      <c r="L982" s="167"/>
      <c r="M982" s="172"/>
      <c r="T982" s="173"/>
      <c r="AT982" s="168" t="s">
        <v>1665</v>
      </c>
      <c r="AU982" s="168" t="s">
        <v>89</v>
      </c>
      <c r="AV982" s="13" t="s">
        <v>89</v>
      </c>
      <c r="AW982" s="13" t="s">
        <v>36</v>
      </c>
      <c r="AX982" s="13" t="s">
        <v>80</v>
      </c>
      <c r="AY982" s="168" t="s">
        <v>248</v>
      </c>
    </row>
    <row r="983" spans="2:65" s="13" customFormat="1" ht="22.5">
      <c r="B983" s="167"/>
      <c r="D983" s="143" t="s">
        <v>1665</v>
      </c>
      <c r="E983" s="168" t="s">
        <v>1</v>
      </c>
      <c r="F983" s="169" t="s">
        <v>4667</v>
      </c>
      <c r="H983" s="170">
        <v>10</v>
      </c>
      <c r="I983" s="171"/>
      <c r="L983" s="167"/>
      <c r="M983" s="172"/>
      <c r="T983" s="173"/>
      <c r="AT983" s="168" t="s">
        <v>1665</v>
      </c>
      <c r="AU983" s="168" t="s">
        <v>89</v>
      </c>
      <c r="AV983" s="13" t="s">
        <v>89</v>
      </c>
      <c r="AW983" s="13" t="s">
        <v>36</v>
      </c>
      <c r="AX983" s="13" t="s">
        <v>80</v>
      </c>
      <c r="AY983" s="168" t="s">
        <v>248</v>
      </c>
    </row>
    <row r="984" spans="2:65" s="14" customFormat="1">
      <c r="B984" s="174"/>
      <c r="D984" s="143" t="s">
        <v>1665</v>
      </c>
      <c r="E984" s="175" t="s">
        <v>1</v>
      </c>
      <c r="F984" s="176" t="s">
        <v>1668</v>
      </c>
      <c r="H984" s="177">
        <v>60</v>
      </c>
      <c r="I984" s="178"/>
      <c r="L984" s="174"/>
      <c r="M984" s="179"/>
      <c r="T984" s="180"/>
      <c r="AT984" s="175" t="s">
        <v>1665</v>
      </c>
      <c r="AU984" s="175" t="s">
        <v>89</v>
      </c>
      <c r="AV984" s="14" t="s">
        <v>264</v>
      </c>
      <c r="AW984" s="14" t="s">
        <v>36</v>
      </c>
      <c r="AX984" s="14" t="s">
        <v>87</v>
      </c>
      <c r="AY984" s="175" t="s">
        <v>248</v>
      </c>
    </row>
    <row r="985" spans="2:65" s="1" customFormat="1" ht="24.2" customHeight="1">
      <c r="B985" s="32"/>
      <c r="C985" s="130" t="s">
        <v>4676</v>
      </c>
      <c r="D985" s="130" t="s">
        <v>249</v>
      </c>
      <c r="E985" s="131" t="s">
        <v>4677</v>
      </c>
      <c r="F985" s="132" t="s">
        <v>4678</v>
      </c>
      <c r="G985" s="133" t="s">
        <v>1662</v>
      </c>
      <c r="H985" s="134">
        <v>60</v>
      </c>
      <c r="I985" s="135"/>
      <c r="J985" s="136">
        <f>ROUND(I985*H985,2)</f>
        <v>0</v>
      </c>
      <c r="K985" s="132" t="s">
        <v>1663</v>
      </c>
      <c r="L985" s="32"/>
      <c r="M985" s="137" t="s">
        <v>1</v>
      </c>
      <c r="N985" s="138" t="s">
        <v>45</v>
      </c>
      <c r="P985" s="139">
        <f>O985*H985</f>
        <v>0</v>
      </c>
      <c r="Q985" s="139">
        <v>0</v>
      </c>
      <c r="R985" s="139">
        <f>Q985*H985</f>
        <v>0</v>
      </c>
      <c r="S985" s="139">
        <v>0</v>
      </c>
      <c r="T985" s="140">
        <f>S985*H985</f>
        <v>0</v>
      </c>
      <c r="AR985" s="141" t="s">
        <v>359</v>
      </c>
      <c r="AT985" s="141" t="s">
        <v>249</v>
      </c>
      <c r="AU985" s="141" t="s">
        <v>89</v>
      </c>
      <c r="AY985" s="17" t="s">
        <v>248</v>
      </c>
      <c r="BE985" s="142">
        <f>IF(N985="základní",J985,0)</f>
        <v>0</v>
      </c>
      <c r="BF985" s="142">
        <f>IF(N985="snížená",J985,0)</f>
        <v>0</v>
      </c>
      <c r="BG985" s="142">
        <f>IF(N985="zákl. přenesená",J985,0)</f>
        <v>0</v>
      </c>
      <c r="BH985" s="142">
        <f>IF(N985="sníž. přenesená",J985,0)</f>
        <v>0</v>
      </c>
      <c r="BI985" s="142">
        <f>IF(N985="nulová",J985,0)</f>
        <v>0</v>
      </c>
      <c r="BJ985" s="17" t="s">
        <v>87</v>
      </c>
      <c r="BK985" s="142">
        <f>ROUND(I985*H985,2)</f>
        <v>0</v>
      </c>
      <c r="BL985" s="17" t="s">
        <v>359</v>
      </c>
      <c r="BM985" s="141" t="s">
        <v>4679</v>
      </c>
    </row>
    <row r="986" spans="2:65" s="1" customFormat="1" ht="24.2" customHeight="1">
      <c r="B986" s="32"/>
      <c r="C986" s="130" t="s">
        <v>4680</v>
      </c>
      <c r="D986" s="130" t="s">
        <v>249</v>
      </c>
      <c r="E986" s="131" t="s">
        <v>3695</v>
      </c>
      <c r="F986" s="132" t="s">
        <v>3696</v>
      </c>
      <c r="G986" s="133" t="s">
        <v>1662</v>
      </c>
      <c r="H986" s="134">
        <v>1130.116</v>
      </c>
      <c r="I986" s="135"/>
      <c r="J986" s="136">
        <f>ROUND(I986*H986,2)</f>
        <v>0</v>
      </c>
      <c r="K986" s="132" t="s">
        <v>1663</v>
      </c>
      <c r="L986" s="32"/>
      <c r="M986" s="137" t="s">
        <v>1</v>
      </c>
      <c r="N986" s="138" t="s">
        <v>45</v>
      </c>
      <c r="P986" s="139">
        <f>O986*H986</f>
        <v>0</v>
      </c>
      <c r="Q986" s="139">
        <v>0</v>
      </c>
      <c r="R986" s="139">
        <f>Q986*H986</f>
        <v>0</v>
      </c>
      <c r="S986" s="139">
        <v>0</v>
      </c>
      <c r="T986" s="140">
        <f>S986*H986</f>
        <v>0</v>
      </c>
      <c r="AR986" s="141" t="s">
        <v>359</v>
      </c>
      <c r="AT986" s="141" t="s">
        <v>249</v>
      </c>
      <c r="AU986" s="141" t="s">
        <v>89</v>
      </c>
      <c r="AY986" s="17" t="s">
        <v>248</v>
      </c>
      <c r="BE986" s="142">
        <f>IF(N986="základní",J986,0)</f>
        <v>0</v>
      </c>
      <c r="BF986" s="142">
        <f>IF(N986="snížená",J986,0)</f>
        <v>0</v>
      </c>
      <c r="BG986" s="142">
        <f>IF(N986="zákl. přenesená",J986,0)</f>
        <v>0</v>
      </c>
      <c r="BH986" s="142">
        <f>IF(N986="sníž. přenesená",J986,0)</f>
        <v>0</v>
      </c>
      <c r="BI986" s="142">
        <f>IF(N986="nulová",J986,0)</f>
        <v>0</v>
      </c>
      <c r="BJ986" s="17" t="s">
        <v>87</v>
      </c>
      <c r="BK986" s="142">
        <f>ROUND(I986*H986,2)</f>
        <v>0</v>
      </c>
      <c r="BL986" s="17" t="s">
        <v>359</v>
      </c>
      <c r="BM986" s="141" t="s">
        <v>4681</v>
      </c>
    </row>
    <row r="987" spans="2:65" s="1" customFormat="1" ht="24.2" customHeight="1">
      <c r="B987" s="32"/>
      <c r="C987" s="130" t="s">
        <v>4682</v>
      </c>
      <c r="D987" s="130" t="s">
        <v>249</v>
      </c>
      <c r="E987" s="131" t="s">
        <v>4669</v>
      </c>
      <c r="F987" s="132" t="s">
        <v>4670</v>
      </c>
      <c r="G987" s="133" t="s">
        <v>1662</v>
      </c>
      <c r="H987" s="134">
        <v>1130.116</v>
      </c>
      <c r="I987" s="135"/>
      <c r="J987" s="136">
        <f>ROUND(I987*H987,2)</f>
        <v>0</v>
      </c>
      <c r="K987" s="132" t="s">
        <v>1663</v>
      </c>
      <c r="L987" s="32"/>
      <c r="M987" s="137" t="s">
        <v>1</v>
      </c>
      <c r="N987" s="138" t="s">
        <v>45</v>
      </c>
      <c r="P987" s="139">
        <f>O987*H987</f>
        <v>0</v>
      </c>
      <c r="Q987" s="139">
        <v>2.1000000000000001E-4</v>
      </c>
      <c r="R987" s="139">
        <f>Q987*H987</f>
        <v>0.23732436000000001</v>
      </c>
      <c r="S987" s="139">
        <v>0</v>
      </c>
      <c r="T987" s="140">
        <f>S987*H987</f>
        <v>0</v>
      </c>
      <c r="AR987" s="141" t="s">
        <v>359</v>
      </c>
      <c r="AT987" s="141" t="s">
        <v>249</v>
      </c>
      <c r="AU987" s="141" t="s">
        <v>89</v>
      </c>
      <c r="AY987" s="17" t="s">
        <v>248</v>
      </c>
      <c r="BE987" s="142">
        <f>IF(N987="základní",J987,0)</f>
        <v>0</v>
      </c>
      <c r="BF987" s="142">
        <f>IF(N987="snížená",J987,0)</f>
        <v>0</v>
      </c>
      <c r="BG987" s="142">
        <f>IF(N987="zákl. přenesená",J987,0)</f>
        <v>0</v>
      </c>
      <c r="BH987" s="142">
        <f>IF(N987="sníž. přenesená",J987,0)</f>
        <v>0</v>
      </c>
      <c r="BI987" s="142">
        <f>IF(N987="nulová",J987,0)</f>
        <v>0</v>
      </c>
      <c r="BJ987" s="17" t="s">
        <v>87</v>
      </c>
      <c r="BK987" s="142">
        <f>ROUND(I987*H987,2)</f>
        <v>0</v>
      </c>
      <c r="BL987" s="17" t="s">
        <v>359</v>
      </c>
      <c r="BM987" s="141" t="s">
        <v>4683</v>
      </c>
    </row>
    <row r="988" spans="2:65" s="1" customFormat="1" ht="24.2" customHeight="1">
      <c r="B988" s="32"/>
      <c r="C988" s="130" t="s">
        <v>4684</v>
      </c>
      <c r="D988" s="130" t="s">
        <v>249</v>
      </c>
      <c r="E988" s="131" t="s">
        <v>2371</v>
      </c>
      <c r="F988" s="132" t="s">
        <v>2372</v>
      </c>
      <c r="G988" s="133" t="s">
        <v>1662</v>
      </c>
      <c r="H988" s="134">
        <v>1130.116</v>
      </c>
      <c r="I988" s="135"/>
      <c r="J988" s="136">
        <f>ROUND(I988*H988,2)</f>
        <v>0</v>
      </c>
      <c r="K988" s="132" t="s">
        <v>1</v>
      </c>
      <c r="L988" s="32"/>
      <c r="M988" s="137" t="s">
        <v>1</v>
      </c>
      <c r="N988" s="138" t="s">
        <v>45</v>
      </c>
      <c r="P988" s="139">
        <f>O988*H988</f>
        <v>0</v>
      </c>
      <c r="Q988" s="139">
        <v>1.09E-3</v>
      </c>
      <c r="R988" s="139">
        <f>Q988*H988</f>
        <v>1.2318264400000001</v>
      </c>
      <c r="S988" s="139">
        <v>0</v>
      </c>
      <c r="T988" s="140">
        <f>S988*H988</f>
        <v>0</v>
      </c>
      <c r="AR988" s="141" t="s">
        <v>264</v>
      </c>
      <c r="AT988" s="141" t="s">
        <v>249</v>
      </c>
      <c r="AU988" s="141" t="s">
        <v>89</v>
      </c>
      <c r="AY988" s="17" t="s">
        <v>248</v>
      </c>
      <c r="BE988" s="142">
        <f>IF(N988="základní",J988,0)</f>
        <v>0</v>
      </c>
      <c r="BF988" s="142">
        <f>IF(N988="snížená",J988,0)</f>
        <v>0</v>
      </c>
      <c r="BG988" s="142">
        <f>IF(N988="zákl. přenesená",J988,0)</f>
        <v>0</v>
      </c>
      <c r="BH988" s="142">
        <f>IF(N988="sníž. přenesená",J988,0)</f>
        <v>0</v>
      </c>
      <c r="BI988" s="142">
        <f>IF(N988="nulová",J988,0)</f>
        <v>0</v>
      </c>
      <c r="BJ988" s="17" t="s">
        <v>87</v>
      </c>
      <c r="BK988" s="142">
        <f>ROUND(I988*H988,2)</f>
        <v>0</v>
      </c>
      <c r="BL988" s="17" t="s">
        <v>264</v>
      </c>
      <c r="BM988" s="141" t="s">
        <v>4685</v>
      </c>
    </row>
    <row r="989" spans="2:65" s="1" customFormat="1" ht="29.25">
      <c r="B989" s="32"/>
      <c r="D989" s="143" t="s">
        <v>255</v>
      </c>
      <c r="F989" s="144" t="s">
        <v>2374</v>
      </c>
      <c r="I989" s="145"/>
      <c r="L989" s="32"/>
      <c r="M989" s="146"/>
      <c r="T989" s="56"/>
      <c r="AT989" s="17" t="s">
        <v>255</v>
      </c>
      <c r="AU989" s="17" t="s">
        <v>89</v>
      </c>
    </row>
    <row r="990" spans="2:65" s="12" customFormat="1">
      <c r="B990" s="161"/>
      <c r="D990" s="143" t="s">
        <v>1665</v>
      </c>
      <c r="E990" s="162" t="s">
        <v>1</v>
      </c>
      <c r="F990" s="163" t="s">
        <v>3869</v>
      </c>
      <c r="H990" s="162" t="s">
        <v>1</v>
      </c>
      <c r="I990" s="164"/>
      <c r="L990" s="161"/>
      <c r="M990" s="165"/>
      <c r="T990" s="166"/>
      <c r="AT990" s="162" t="s">
        <v>1665</v>
      </c>
      <c r="AU990" s="162" t="s">
        <v>89</v>
      </c>
      <c r="AV990" s="12" t="s">
        <v>87</v>
      </c>
      <c r="AW990" s="12" t="s">
        <v>36</v>
      </c>
      <c r="AX990" s="12" t="s">
        <v>80</v>
      </c>
      <c r="AY990" s="162" t="s">
        <v>248</v>
      </c>
    </row>
    <row r="991" spans="2:65" s="13" customFormat="1" ht="22.5">
      <c r="B991" s="167"/>
      <c r="D991" s="143" t="s">
        <v>1665</v>
      </c>
      <c r="E991" s="168" t="s">
        <v>1</v>
      </c>
      <c r="F991" s="169" t="s">
        <v>4686</v>
      </c>
      <c r="H991" s="170">
        <v>366.29</v>
      </c>
      <c r="I991" s="171"/>
      <c r="L991" s="167"/>
      <c r="M991" s="172"/>
      <c r="T991" s="173"/>
      <c r="AT991" s="168" t="s">
        <v>1665</v>
      </c>
      <c r="AU991" s="168" t="s">
        <v>89</v>
      </c>
      <c r="AV991" s="13" t="s">
        <v>89</v>
      </c>
      <c r="AW991" s="13" t="s">
        <v>36</v>
      </c>
      <c r="AX991" s="13" t="s">
        <v>80</v>
      </c>
      <c r="AY991" s="168" t="s">
        <v>248</v>
      </c>
    </row>
    <row r="992" spans="2:65" s="13" customFormat="1">
      <c r="B992" s="167"/>
      <c r="D992" s="143" t="s">
        <v>1665</v>
      </c>
      <c r="E992" s="168" t="s">
        <v>1</v>
      </c>
      <c r="F992" s="169" t="s">
        <v>4687</v>
      </c>
      <c r="H992" s="170">
        <v>41.88</v>
      </c>
      <c r="I992" s="171"/>
      <c r="L992" s="167"/>
      <c r="M992" s="172"/>
      <c r="T992" s="173"/>
      <c r="AT992" s="168" t="s">
        <v>1665</v>
      </c>
      <c r="AU992" s="168" t="s">
        <v>89</v>
      </c>
      <c r="AV992" s="13" t="s">
        <v>89</v>
      </c>
      <c r="AW992" s="13" t="s">
        <v>36</v>
      </c>
      <c r="AX992" s="13" t="s">
        <v>80</v>
      </c>
      <c r="AY992" s="168" t="s">
        <v>248</v>
      </c>
    </row>
    <row r="993" spans="2:51" s="13" customFormat="1" ht="33.75">
      <c r="B993" s="167"/>
      <c r="D993" s="143" t="s">
        <v>1665</v>
      </c>
      <c r="E993" s="168" t="s">
        <v>1</v>
      </c>
      <c r="F993" s="169" t="s">
        <v>4688</v>
      </c>
      <c r="H993" s="170">
        <v>239.565</v>
      </c>
      <c r="I993" s="171"/>
      <c r="L993" s="167"/>
      <c r="M993" s="172"/>
      <c r="T993" s="173"/>
      <c r="AT993" s="168" t="s">
        <v>1665</v>
      </c>
      <c r="AU993" s="168" t="s">
        <v>89</v>
      </c>
      <c r="AV993" s="13" t="s">
        <v>89</v>
      </c>
      <c r="AW993" s="13" t="s">
        <v>36</v>
      </c>
      <c r="AX993" s="13" t="s">
        <v>80</v>
      </c>
      <c r="AY993" s="168" t="s">
        <v>248</v>
      </c>
    </row>
    <row r="994" spans="2:51" s="13" customFormat="1" ht="22.5">
      <c r="B994" s="167"/>
      <c r="D994" s="143" t="s">
        <v>1665</v>
      </c>
      <c r="E994" s="168" t="s">
        <v>1</v>
      </c>
      <c r="F994" s="169" t="s">
        <v>4689</v>
      </c>
      <c r="H994" s="170">
        <v>166.45400000000001</v>
      </c>
      <c r="I994" s="171"/>
      <c r="L994" s="167"/>
      <c r="M994" s="172"/>
      <c r="T994" s="173"/>
      <c r="AT994" s="168" t="s">
        <v>1665</v>
      </c>
      <c r="AU994" s="168" t="s">
        <v>89</v>
      </c>
      <c r="AV994" s="13" t="s">
        <v>89</v>
      </c>
      <c r="AW994" s="13" t="s">
        <v>36</v>
      </c>
      <c r="AX994" s="13" t="s">
        <v>80</v>
      </c>
      <c r="AY994" s="168" t="s">
        <v>248</v>
      </c>
    </row>
    <row r="995" spans="2:51" s="13" customFormat="1">
      <c r="B995" s="167"/>
      <c r="D995" s="143" t="s">
        <v>1665</v>
      </c>
      <c r="E995" s="168" t="s">
        <v>1</v>
      </c>
      <c r="F995" s="169" t="s">
        <v>4690</v>
      </c>
      <c r="H995" s="170">
        <v>64.307000000000002</v>
      </c>
      <c r="I995" s="171"/>
      <c r="L995" s="167"/>
      <c r="M995" s="172"/>
      <c r="T995" s="173"/>
      <c r="AT995" s="168" t="s">
        <v>1665</v>
      </c>
      <c r="AU995" s="168" t="s">
        <v>89</v>
      </c>
      <c r="AV995" s="13" t="s">
        <v>89</v>
      </c>
      <c r="AW995" s="13" t="s">
        <v>36</v>
      </c>
      <c r="AX995" s="13" t="s">
        <v>80</v>
      </c>
      <c r="AY995" s="168" t="s">
        <v>248</v>
      </c>
    </row>
    <row r="996" spans="2:51" s="13" customFormat="1">
      <c r="B996" s="167"/>
      <c r="D996" s="143" t="s">
        <v>1665</v>
      </c>
      <c r="E996" s="168" t="s">
        <v>1</v>
      </c>
      <c r="F996" s="169" t="s">
        <v>4691</v>
      </c>
      <c r="H996" s="170">
        <v>31.84</v>
      </c>
      <c r="I996" s="171"/>
      <c r="L996" s="167"/>
      <c r="M996" s="172"/>
      <c r="T996" s="173"/>
      <c r="AT996" s="168" t="s">
        <v>1665</v>
      </c>
      <c r="AU996" s="168" t="s">
        <v>89</v>
      </c>
      <c r="AV996" s="13" t="s">
        <v>89</v>
      </c>
      <c r="AW996" s="13" t="s">
        <v>36</v>
      </c>
      <c r="AX996" s="13" t="s">
        <v>80</v>
      </c>
      <c r="AY996" s="168" t="s">
        <v>248</v>
      </c>
    </row>
    <row r="997" spans="2:51" s="13" customFormat="1">
      <c r="B997" s="167"/>
      <c r="D997" s="143" t="s">
        <v>1665</v>
      </c>
      <c r="E997" s="168" t="s">
        <v>1</v>
      </c>
      <c r="F997" s="169" t="s">
        <v>4692</v>
      </c>
      <c r="H997" s="170">
        <v>94.08</v>
      </c>
      <c r="I997" s="171"/>
      <c r="L997" s="167"/>
      <c r="M997" s="172"/>
      <c r="T997" s="173"/>
      <c r="AT997" s="168" t="s">
        <v>1665</v>
      </c>
      <c r="AU997" s="168" t="s">
        <v>89</v>
      </c>
      <c r="AV997" s="13" t="s">
        <v>89</v>
      </c>
      <c r="AW997" s="13" t="s">
        <v>36</v>
      </c>
      <c r="AX997" s="13" t="s">
        <v>80</v>
      </c>
      <c r="AY997" s="168" t="s">
        <v>248</v>
      </c>
    </row>
    <row r="998" spans="2:51" s="13" customFormat="1">
      <c r="B998" s="167"/>
      <c r="D998" s="143" t="s">
        <v>1665</v>
      </c>
      <c r="E998" s="168" t="s">
        <v>1</v>
      </c>
      <c r="F998" s="169" t="s">
        <v>4693</v>
      </c>
      <c r="H998" s="170">
        <v>125.7</v>
      </c>
      <c r="I998" s="171"/>
      <c r="L998" s="167"/>
      <c r="M998" s="172"/>
      <c r="T998" s="173"/>
      <c r="AT998" s="168" t="s">
        <v>1665</v>
      </c>
      <c r="AU998" s="168" t="s">
        <v>89</v>
      </c>
      <c r="AV998" s="13" t="s">
        <v>89</v>
      </c>
      <c r="AW998" s="13" t="s">
        <v>36</v>
      </c>
      <c r="AX998" s="13" t="s">
        <v>80</v>
      </c>
      <c r="AY998" s="168" t="s">
        <v>248</v>
      </c>
    </row>
    <row r="999" spans="2:51" s="14" customFormat="1">
      <c r="B999" s="174"/>
      <c r="D999" s="143" t="s">
        <v>1665</v>
      </c>
      <c r="E999" s="175" t="s">
        <v>1</v>
      </c>
      <c r="F999" s="176" t="s">
        <v>1668</v>
      </c>
      <c r="H999" s="177">
        <v>1130.1160000000002</v>
      </c>
      <c r="I999" s="178"/>
      <c r="L999" s="174"/>
      <c r="M999" s="199"/>
      <c r="N999" s="200"/>
      <c r="O999" s="200"/>
      <c r="P999" s="200"/>
      <c r="Q999" s="200"/>
      <c r="R999" s="200"/>
      <c r="S999" s="200"/>
      <c r="T999" s="201"/>
      <c r="AT999" s="175" t="s">
        <v>1665</v>
      </c>
      <c r="AU999" s="175" t="s">
        <v>89</v>
      </c>
      <c r="AV999" s="14" t="s">
        <v>264</v>
      </c>
      <c r="AW999" s="14" t="s">
        <v>36</v>
      </c>
      <c r="AX999" s="14" t="s">
        <v>87</v>
      </c>
      <c r="AY999" s="175" t="s">
        <v>248</v>
      </c>
    </row>
    <row r="1000" spans="2:51" s="1" customFormat="1" ht="6.95" customHeight="1">
      <c r="B1000" s="44"/>
      <c r="C1000" s="45"/>
      <c r="D1000" s="45"/>
      <c r="E1000" s="45"/>
      <c r="F1000" s="45"/>
      <c r="G1000" s="45"/>
      <c r="H1000" s="45"/>
      <c r="I1000" s="45"/>
      <c r="J1000" s="45"/>
      <c r="K1000" s="45"/>
      <c r="L1000" s="32"/>
    </row>
  </sheetData>
  <sheetProtection algorithmName="SHA-512" hashValue="TNtUeRe1Auh7UryM61J4qqqWbHq+Jdp3IiKH3KhW2Vu7UD886uNuqa2GsvBGUv6rfPXj454JdU4Bo4f5MsxdCQ==" saltValue="RDRKjMtfynrg10BNTempe6QJEiq7pnN0UmyNNV5jzM2cYp176bcS31J5+IAopwyPEgqwGSED0YH3PbZVItcEmw==" spinCount="100000" sheet="1" objects="1" scenarios="1" formatColumns="0" formatRows="0" autoFilter="0"/>
  <autoFilter ref="C142:K999" xr:uid="{00000000-0009-0000-0000-000016000000}"/>
  <mergeCells count="12">
    <mergeCell ref="E135:H135"/>
    <mergeCell ref="L2:V2"/>
    <mergeCell ref="E85:H85"/>
    <mergeCell ref="E87:H87"/>
    <mergeCell ref="E89:H89"/>
    <mergeCell ref="E131:H131"/>
    <mergeCell ref="E133:H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2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175</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3792</v>
      </c>
      <c r="F9" s="251"/>
      <c r="G9" s="251"/>
      <c r="H9" s="251"/>
      <c r="L9" s="32"/>
    </row>
    <row r="10" spans="2:46" s="1" customFormat="1" ht="12" customHeight="1">
      <c r="B10" s="32"/>
      <c r="D10" s="27" t="s">
        <v>224</v>
      </c>
      <c r="L10" s="32"/>
    </row>
    <row r="11" spans="2:46" s="1" customFormat="1" ht="16.5" customHeight="1">
      <c r="B11" s="32"/>
      <c r="E11" s="230" t="s">
        <v>4694</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ROUND((SUM(BE129:BE203)),  2)</f>
        <v>0</v>
      </c>
      <c r="I35" s="96">
        <v>0.21</v>
      </c>
      <c r="J35" s="86">
        <f>ROUND(((SUM(BE129:BE203))*I35),  2)</f>
        <v>0</v>
      </c>
      <c r="L35" s="32"/>
    </row>
    <row r="36" spans="2:12" s="1" customFormat="1" ht="14.45" customHeight="1">
      <c r="B36" s="32"/>
      <c r="E36" s="27" t="s">
        <v>46</v>
      </c>
      <c r="F36" s="86">
        <f>ROUND((SUM(BF129:BF203)),  2)</f>
        <v>0</v>
      </c>
      <c r="I36" s="96">
        <v>0.12</v>
      </c>
      <c r="J36" s="86">
        <f>ROUND(((SUM(BF129:BF203))*I36),  2)</f>
        <v>0</v>
      </c>
      <c r="L36" s="32"/>
    </row>
    <row r="37" spans="2:12" s="1" customFormat="1" ht="14.45" hidden="1" customHeight="1">
      <c r="B37" s="32"/>
      <c r="E37" s="27" t="s">
        <v>47</v>
      </c>
      <c r="F37" s="86">
        <f>ROUND((SUM(BG129:BG203)),  2)</f>
        <v>0</v>
      </c>
      <c r="I37" s="96">
        <v>0.21</v>
      </c>
      <c r="J37" s="86">
        <f>0</f>
        <v>0</v>
      </c>
      <c r="L37" s="32"/>
    </row>
    <row r="38" spans="2:12" s="1" customFormat="1" ht="14.45" hidden="1" customHeight="1">
      <c r="B38" s="32"/>
      <c r="E38" s="27" t="s">
        <v>48</v>
      </c>
      <c r="F38" s="86">
        <f>ROUND((SUM(BH129:BH203)),  2)</f>
        <v>0</v>
      </c>
      <c r="I38" s="96">
        <v>0.12</v>
      </c>
      <c r="J38" s="86">
        <f>0</f>
        <v>0</v>
      </c>
      <c r="L38" s="32"/>
    </row>
    <row r="39" spans="2:12" s="1" customFormat="1" ht="14.45" hidden="1" customHeight="1">
      <c r="B39" s="32"/>
      <c r="E39" s="27" t="s">
        <v>49</v>
      </c>
      <c r="F39" s="86">
        <f>ROUND((SUM(BI129:BI203)),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3792</v>
      </c>
      <c r="F87" s="251"/>
      <c r="G87" s="251"/>
      <c r="H87" s="251"/>
      <c r="L87" s="32"/>
    </row>
    <row r="88" spans="2:12" s="1" customFormat="1" ht="12" customHeight="1">
      <c r="B88" s="32"/>
      <c r="C88" s="27" t="s">
        <v>224</v>
      </c>
      <c r="L88" s="32"/>
    </row>
    <row r="89" spans="2:12" s="1" customFormat="1" ht="16.5" customHeight="1">
      <c r="B89" s="32"/>
      <c r="E89" s="230" t="str">
        <f>E11</f>
        <v>D.1.409.2 - Stavebně-konstrukční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J129</f>
        <v>0</v>
      </c>
      <c r="L98" s="32"/>
      <c r="AU98" s="17" t="s">
        <v>231</v>
      </c>
    </row>
    <row r="99" spans="2:47" s="8" customFormat="1" ht="24.95" customHeight="1">
      <c r="B99" s="108"/>
      <c r="D99" s="109" t="s">
        <v>1636</v>
      </c>
      <c r="E99" s="110"/>
      <c r="F99" s="110"/>
      <c r="G99" s="110"/>
      <c r="H99" s="110"/>
      <c r="I99" s="110"/>
      <c r="J99" s="111">
        <f>J130</f>
        <v>0</v>
      </c>
      <c r="L99" s="108"/>
    </row>
    <row r="100" spans="2:47" s="11" customFormat="1" ht="19.899999999999999" customHeight="1">
      <c r="B100" s="151"/>
      <c r="D100" s="152" t="s">
        <v>1639</v>
      </c>
      <c r="E100" s="153"/>
      <c r="F100" s="153"/>
      <c r="G100" s="153"/>
      <c r="H100" s="153"/>
      <c r="I100" s="153"/>
      <c r="J100" s="154">
        <f>J131</f>
        <v>0</v>
      </c>
      <c r="L100" s="151"/>
    </row>
    <row r="101" spans="2:47" s="11" customFormat="1" ht="19.899999999999999" customHeight="1">
      <c r="B101" s="151"/>
      <c r="D101" s="152" t="s">
        <v>1640</v>
      </c>
      <c r="E101" s="153"/>
      <c r="F101" s="153"/>
      <c r="G101" s="153"/>
      <c r="H101" s="153"/>
      <c r="I101" s="153"/>
      <c r="J101" s="154">
        <f>J135</f>
        <v>0</v>
      </c>
      <c r="L101" s="151"/>
    </row>
    <row r="102" spans="2:47" s="11" customFormat="1" ht="19.899999999999999" customHeight="1">
      <c r="B102" s="151"/>
      <c r="D102" s="152" t="s">
        <v>1642</v>
      </c>
      <c r="E102" s="153"/>
      <c r="F102" s="153"/>
      <c r="G102" s="153"/>
      <c r="H102" s="153"/>
      <c r="I102" s="153"/>
      <c r="J102" s="154">
        <f>J155</f>
        <v>0</v>
      </c>
      <c r="L102" s="151"/>
    </row>
    <row r="103" spans="2:47" s="11" customFormat="1" ht="19.899999999999999" customHeight="1">
      <c r="B103" s="151"/>
      <c r="D103" s="152" t="s">
        <v>1644</v>
      </c>
      <c r="E103" s="153"/>
      <c r="F103" s="153"/>
      <c r="G103" s="153"/>
      <c r="H103" s="153"/>
      <c r="I103" s="153"/>
      <c r="J103" s="154">
        <f>J168</f>
        <v>0</v>
      </c>
      <c r="L103" s="151"/>
    </row>
    <row r="104" spans="2:47" s="11" customFormat="1" ht="19.899999999999999" customHeight="1">
      <c r="B104" s="151"/>
      <c r="D104" s="152" t="s">
        <v>1646</v>
      </c>
      <c r="E104" s="153"/>
      <c r="F104" s="153"/>
      <c r="G104" s="153"/>
      <c r="H104" s="153"/>
      <c r="I104" s="153"/>
      <c r="J104" s="154">
        <f>J181</f>
        <v>0</v>
      </c>
      <c r="L104" s="151"/>
    </row>
    <row r="105" spans="2:47" s="8" customFormat="1" ht="24.95" customHeight="1">
      <c r="B105" s="108"/>
      <c r="D105" s="109" t="s">
        <v>1647</v>
      </c>
      <c r="E105" s="110"/>
      <c r="F105" s="110"/>
      <c r="G105" s="110"/>
      <c r="H105" s="110"/>
      <c r="I105" s="110"/>
      <c r="J105" s="111">
        <f>J186</f>
        <v>0</v>
      </c>
      <c r="L105" s="108"/>
    </row>
    <row r="106" spans="2:47" s="11" customFormat="1" ht="19.899999999999999" customHeight="1">
      <c r="B106" s="151"/>
      <c r="D106" s="152" t="s">
        <v>1653</v>
      </c>
      <c r="E106" s="153"/>
      <c r="F106" s="153"/>
      <c r="G106" s="153"/>
      <c r="H106" s="153"/>
      <c r="I106" s="153"/>
      <c r="J106" s="154">
        <f>J187</f>
        <v>0</v>
      </c>
      <c r="L106" s="151"/>
    </row>
    <row r="107" spans="2:47" s="11" customFormat="1" ht="19.899999999999999" customHeight="1">
      <c r="B107" s="151"/>
      <c r="D107" s="152" t="s">
        <v>2401</v>
      </c>
      <c r="E107" s="153"/>
      <c r="F107" s="153"/>
      <c r="G107" s="153"/>
      <c r="H107" s="153"/>
      <c r="I107" s="153"/>
      <c r="J107" s="154">
        <f>J196</f>
        <v>0</v>
      </c>
      <c r="L107" s="151"/>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233</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2" t="str">
        <f>E7</f>
        <v>MLADÁ BOLESLAV ČOV II - REKONSTRUKCE</v>
      </c>
      <c r="F117" s="253"/>
      <c r="G117" s="253"/>
      <c r="H117" s="253"/>
      <c r="L117" s="32"/>
    </row>
    <row r="118" spans="2:20" ht="12" customHeight="1">
      <c r="B118" s="20"/>
      <c r="C118" s="27" t="s">
        <v>222</v>
      </c>
      <c r="L118" s="20"/>
    </row>
    <row r="119" spans="2:20" s="1" customFormat="1" ht="16.5" customHeight="1">
      <c r="B119" s="32"/>
      <c r="E119" s="252" t="s">
        <v>3792</v>
      </c>
      <c r="F119" s="251"/>
      <c r="G119" s="251"/>
      <c r="H119" s="251"/>
      <c r="L119" s="32"/>
    </row>
    <row r="120" spans="2:20" s="1" customFormat="1" ht="12" customHeight="1">
      <c r="B120" s="32"/>
      <c r="C120" s="27" t="s">
        <v>224</v>
      </c>
      <c r="L120" s="32"/>
    </row>
    <row r="121" spans="2:20" s="1" customFormat="1" ht="16.5" customHeight="1">
      <c r="B121" s="32"/>
      <c r="E121" s="230" t="str">
        <f>E11</f>
        <v>D.1.409.2 - Stavebně-konstrukční část</v>
      </c>
      <c r="F121" s="251"/>
      <c r="G121" s="251"/>
      <c r="H121" s="251"/>
      <c r="L121" s="32"/>
    </row>
    <row r="122" spans="2:20" s="1" customFormat="1" ht="6.95" customHeight="1">
      <c r="B122" s="32"/>
      <c r="L122" s="32"/>
    </row>
    <row r="123" spans="2:20" s="1" customFormat="1" ht="12" customHeight="1">
      <c r="B123" s="32"/>
      <c r="C123" s="27" t="s">
        <v>20</v>
      </c>
      <c r="F123" s="25" t="str">
        <f>F14</f>
        <v>Mladá Boleslav</v>
      </c>
      <c r="I123" s="27" t="s">
        <v>22</v>
      </c>
      <c r="J123" s="52" t="str">
        <f>IF(J14="","",J14)</f>
        <v>30. 10. 2024</v>
      </c>
      <c r="L123" s="32"/>
    </row>
    <row r="124" spans="2:20" s="1" customFormat="1" ht="6.95" customHeight="1">
      <c r="B124" s="32"/>
      <c r="L124" s="32"/>
    </row>
    <row r="125" spans="2:20" s="1" customFormat="1" ht="40.15" customHeight="1">
      <c r="B125" s="32"/>
      <c r="C125" s="27" t="s">
        <v>24</v>
      </c>
      <c r="F125" s="25" t="str">
        <f>E17</f>
        <v>VaK Mladá Boleslav a.s., Čechova 1151, Ml.Boleslav</v>
      </c>
      <c r="I125" s="27" t="s">
        <v>32</v>
      </c>
      <c r="J125" s="30" t="str">
        <f>E23</f>
        <v>Aquaprocon s.r.o. divize Praha, Dukelských hrdinů</v>
      </c>
      <c r="L125" s="32"/>
    </row>
    <row r="126" spans="2:20" s="1" customFormat="1" ht="15.2" customHeight="1">
      <c r="B126" s="32"/>
      <c r="C126" s="27" t="s">
        <v>30</v>
      </c>
      <c r="F126" s="25" t="str">
        <f>IF(E20="","",E20)</f>
        <v>Vyplň údaj</v>
      </c>
      <c r="I126" s="27" t="s">
        <v>37</v>
      </c>
      <c r="J126" s="30" t="str">
        <f>E26</f>
        <v>ing. Iveta Heřmanská</v>
      </c>
      <c r="L126" s="32"/>
    </row>
    <row r="127" spans="2:20" s="1" customFormat="1" ht="10.35" customHeight="1">
      <c r="B127" s="32"/>
      <c r="L127" s="32"/>
    </row>
    <row r="128" spans="2:20" s="9" customFormat="1" ht="29.25" customHeight="1">
      <c r="B128" s="112"/>
      <c r="C128" s="113" t="s">
        <v>234</v>
      </c>
      <c r="D128" s="114" t="s">
        <v>65</v>
      </c>
      <c r="E128" s="114" t="s">
        <v>61</v>
      </c>
      <c r="F128" s="114" t="s">
        <v>62</v>
      </c>
      <c r="G128" s="114" t="s">
        <v>235</v>
      </c>
      <c r="H128" s="114" t="s">
        <v>236</v>
      </c>
      <c r="I128" s="114" t="s">
        <v>237</v>
      </c>
      <c r="J128" s="114" t="s">
        <v>229</v>
      </c>
      <c r="K128" s="115" t="s">
        <v>238</v>
      </c>
      <c r="L128" s="112"/>
      <c r="M128" s="59" t="s">
        <v>1</v>
      </c>
      <c r="N128" s="60" t="s">
        <v>44</v>
      </c>
      <c r="O128" s="60" t="s">
        <v>239</v>
      </c>
      <c r="P128" s="60" t="s">
        <v>240</v>
      </c>
      <c r="Q128" s="60" t="s">
        <v>241</v>
      </c>
      <c r="R128" s="60" t="s">
        <v>242</v>
      </c>
      <c r="S128" s="60" t="s">
        <v>243</v>
      </c>
      <c r="T128" s="61" t="s">
        <v>244</v>
      </c>
    </row>
    <row r="129" spans="2:65" s="1" customFormat="1" ht="22.9" customHeight="1">
      <c r="B129" s="32"/>
      <c r="C129" s="64" t="s">
        <v>245</v>
      </c>
      <c r="J129" s="116">
        <f>BK129</f>
        <v>0</v>
      </c>
      <c r="L129" s="32"/>
      <c r="M129" s="62"/>
      <c r="N129" s="53"/>
      <c r="O129" s="53"/>
      <c r="P129" s="117">
        <f>P130+P186</f>
        <v>0</v>
      </c>
      <c r="Q129" s="53"/>
      <c r="R129" s="117">
        <f>R130+R186</f>
        <v>14.614189569999999</v>
      </c>
      <c r="S129" s="53"/>
      <c r="T129" s="118">
        <f>T130+T186</f>
        <v>0.21140999999999999</v>
      </c>
      <c r="AT129" s="17" t="s">
        <v>79</v>
      </c>
      <c r="AU129" s="17" t="s">
        <v>231</v>
      </c>
      <c r="BK129" s="119">
        <f>BK130+BK186</f>
        <v>0</v>
      </c>
    </row>
    <row r="130" spans="2:65" s="10" customFormat="1" ht="25.9" customHeight="1">
      <c r="B130" s="120"/>
      <c r="D130" s="121" t="s">
        <v>79</v>
      </c>
      <c r="E130" s="122" t="s">
        <v>1658</v>
      </c>
      <c r="F130" s="122" t="s">
        <v>1659</v>
      </c>
      <c r="I130" s="123"/>
      <c r="J130" s="124">
        <f>BK130</f>
        <v>0</v>
      </c>
      <c r="L130" s="120"/>
      <c r="M130" s="125"/>
      <c r="P130" s="126">
        <f>P131+P135+P155+P168+P181</f>
        <v>0</v>
      </c>
      <c r="R130" s="126">
        <f>R131+R135+R155+R168+R181</f>
        <v>6.5749495699999994</v>
      </c>
      <c r="T130" s="127">
        <f>T131+T135+T155+T168+T181</f>
        <v>0.21140999999999999</v>
      </c>
      <c r="AR130" s="121" t="s">
        <v>87</v>
      </c>
      <c r="AT130" s="128" t="s">
        <v>79</v>
      </c>
      <c r="AU130" s="128" t="s">
        <v>80</v>
      </c>
      <c r="AY130" s="121" t="s">
        <v>248</v>
      </c>
      <c r="BK130" s="129">
        <f>BK131+BK135+BK155+BK168+BK181</f>
        <v>0</v>
      </c>
    </row>
    <row r="131" spans="2:65" s="10" customFormat="1" ht="22.9" customHeight="1">
      <c r="B131" s="120"/>
      <c r="D131" s="121" t="s">
        <v>79</v>
      </c>
      <c r="E131" s="155" t="s">
        <v>247</v>
      </c>
      <c r="F131" s="155" t="s">
        <v>1709</v>
      </c>
      <c r="I131" s="123"/>
      <c r="J131" s="156">
        <f>BK131</f>
        <v>0</v>
      </c>
      <c r="L131" s="120"/>
      <c r="M131" s="125"/>
      <c r="P131" s="126">
        <f>SUM(P132:P134)</f>
        <v>0</v>
      </c>
      <c r="R131" s="126">
        <f>SUM(R132:R134)</f>
        <v>0.23144131999999998</v>
      </c>
      <c r="T131" s="127">
        <f>SUM(T132:T134)</f>
        <v>0</v>
      </c>
      <c r="AR131" s="121" t="s">
        <v>87</v>
      </c>
      <c r="AT131" s="128" t="s">
        <v>79</v>
      </c>
      <c r="AU131" s="128" t="s">
        <v>87</v>
      </c>
      <c r="AY131" s="121" t="s">
        <v>248</v>
      </c>
      <c r="BK131" s="129">
        <f>SUM(BK132:BK134)</f>
        <v>0</v>
      </c>
    </row>
    <row r="132" spans="2:65" s="1" customFormat="1" ht="24.2" customHeight="1">
      <c r="B132" s="32"/>
      <c r="C132" s="130" t="s">
        <v>87</v>
      </c>
      <c r="D132" s="130" t="s">
        <v>249</v>
      </c>
      <c r="E132" s="131" t="s">
        <v>4695</v>
      </c>
      <c r="F132" s="132" t="s">
        <v>4696</v>
      </c>
      <c r="G132" s="133" t="s">
        <v>1671</v>
      </c>
      <c r="H132" s="134">
        <v>0.122</v>
      </c>
      <c r="I132" s="135"/>
      <c r="J132" s="136">
        <f>ROUND(I132*H132,2)</f>
        <v>0</v>
      </c>
      <c r="K132" s="132" t="s">
        <v>1663</v>
      </c>
      <c r="L132" s="32"/>
      <c r="M132" s="137" t="s">
        <v>1</v>
      </c>
      <c r="N132" s="138" t="s">
        <v>45</v>
      </c>
      <c r="P132" s="139">
        <f>O132*H132</f>
        <v>0</v>
      </c>
      <c r="Q132" s="139">
        <v>1.89706</v>
      </c>
      <c r="R132" s="139">
        <f>Q132*H132</f>
        <v>0.23144131999999998</v>
      </c>
      <c r="S132" s="139">
        <v>0</v>
      </c>
      <c r="T132" s="140">
        <f>S132*H132</f>
        <v>0</v>
      </c>
      <c r="AR132" s="141" t="s">
        <v>264</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264</v>
      </c>
      <c r="BM132" s="141" t="s">
        <v>4697</v>
      </c>
    </row>
    <row r="133" spans="2:65" s="12" customFormat="1">
      <c r="B133" s="161"/>
      <c r="D133" s="143" t="s">
        <v>1665</v>
      </c>
      <c r="E133" s="162" t="s">
        <v>1</v>
      </c>
      <c r="F133" s="163" t="s">
        <v>4698</v>
      </c>
      <c r="H133" s="162" t="s">
        <v>1</v>
      </c>
      <c r="I133" s="164"/>
      <c r="L133" s="161"/>
      <c r="M133" s="165"/>
      <c r="T133" s="166"/>
      <c r="AT133" s="162" t="s">
        <v>1665</v>
      </c>
      <c r="AU133" s="162" t="s">
        <v>89</v>
      </c>
      <c r="AV133" s="12" t="s">
        <v>87</v>
      </c>
      <c r="AW133" s="12" t="s">
        <v>36</v>
      </c>
      <c r="AX133" s="12" t="s">
        <v>80</v>
      </c>
      <c r="AY133" s="162" t="s">
        <v>248</v>
      </c>
    </row>
    <row r="134" spans="2:65" s="13" customFormat="1">
      <c r="B134" s="167"/>
      <c r="D134" s="143" t="s">
        <v>1665</v>
      </c>
      <c r="E134" s="168" t="s">
        <v>1</v>
      </c>
      <c r="F134" s="169" t="s">
        <v>4699</v>
      </c>
      <c r="H134" s="170">
        <v>0.122</v>
      </c>
      <c r="I134" s="171"/>
      <c r="L134" s="167"/>
      <c r="M134" s="172"/>
      <c r="T134" s="173"/>
      <c r="AT134" s="168" t="s">
        <v>1665</v>
      </c>
      <c r="AU134" s="168" t="s">
        <v>89</v>
      </c>
      <c r="AV134" s="13" t="s">
        <v>89</v>
      </c>
      <c r="AW134" s="13" t="s">
        <v>36</v>
      </c>
      <c r="AX134" s="13" t="s">
        <v>87</v>
      </c>
      <c r="AY134" s="168" t="s">
        <v>248</v>
      </c>
    </row>
    <row r="135" spans="2:65" s="10" customFormat="1" ht="22.9" customHeight="1">
      <c r="B135" s="120"/>
      <c r="D135" s="121" t="s">
        <v>79</v>
      </c>
      <c r="E135" s="155" t="s">
        <v>264</v>
      </c>
      <c r="F135" s="155" t="s">
        <v>1729</v>
      </c>
      <c r="I135" s="123"/>
      <c r="J135" s="156">
        <f>BK135</f>
        <v>0</v>
      </c>
      <c r="L135" s="120"/>
      <c r="M135" s="125"/>
      <c r="P135" s="126">
        <f>SUM(P136:P154)</f>
        <v>0</v>
      </c>
      <c r="R135" s="126">
        <f>SUM(R136:R154)</f>
        <v>6.1955262499999995</v>
      </c>
      <c r="T135" s="127">
        <f>SUM(T136:T154)</f>
        <v>0</v>
      </c>
      <c r="AR135" s="121" t="s">
        <v>87</v>
      </c>
      <c r="AT135" s="128" t="s">
        <v>79</v>
      </c>
      <c r="AU135" s="128" t="s">
        <v>87</v>
      </c>
      <c r="AY135" s="121" t="s">
        <v>248</v>
      </c>
      <c r="BK135" s="129">
        <f>SUM(BK136:BK154)</f>
        <v>0</v>
      </c>
    </row>
    <row r="136" spans="2:65" s="1" customFormat="1" ht="16.5" customHeight="1">
      <c r="B136" s="32"/>
      <c r="C136" s="130" t="s">
        <v>89</v>
      </c>
      <c r="D136" s="130" t="s">
        <v>249</v>
      </c>
      <c r="E136" s="131" t="s">
        <v>4700</v>
      </c>
      <c r="F136" s="132" t="s">
        <v>4701</v>
      </c>
      <c r="G136" s="133" t="s">
        <v>1671</v>
      </c>
      <c r="H136" s="134">
        <v>2.36</v>
      </c>
      <c r="I136" s="135"/>
      <c r="J136" s="136">
        <f>ROUND(I136*H136,2)</f>
        <v>0</v>
      </c>
      <c r="K136" s="132" t="s">
        <v>1663</v>
      </c>
      <c r="L136" s="32"/>
      <c r="M136" s="137" t="s">
        <v>1</v>
      </c>
      <c r="N136" s="138" t="s">
        <v>45</v>
      </c>
      <c r="P136" s="139">
        <f>O136*H136</f>
        <v>0</v>
      </c>
      <c r="Q136" s="139">
        <v>2.5020099999999998</v>
      </c>
      <c r="R136" s="139">
        <f>Q136*H136</f>
        <v>5.9047435999999998</v>
      </c>
      <c r="S136" s="139">
        <v>0</v>
      </c>
      <c r="T136" s="140">
        <f>S136*H136</f>
        <v>0</v>
      </c>
      <c r="AR136" s="141" t="s">
        <v>264</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264</v>
      </c>
      <c r="BM136" s="141" t="s">
        <v>4702</v>
      </c>
    </row>
    <row r="137" spans="2:65" s="12" customFormat="1">
      <c r="B137" s="161"/>
      <c r="D137" s="143" t="s">
        <v>1665</v>
      </c>
      <c r="E137" s="162" t="s">
        <v>1</v>
      </c>
      <c r="F137" s="163" t="s">
        <v>4703</v>
      </c>
      <c r="H137" s="162" t="s">
        <v>1</v>
      </c>
      <c r="I137" s="164"/>
      <c r="L137" s="161"/>
      <c r="M137" s="165"/>
      <c r="T137" s="166"/>
      <c r="AT137" s="162" t="s">
        <v>1665</v>
      </c>
      <c r="AU137" s="162" t="s">
        <v>89</v>
      </c>
      <c r="AV137" s="12" t="s">
        <v>87</v>
      </c>
      <c r="AW137" s="12" t="s">
        <v>36</v>
      </c>
      <c r="AX137" s="12" t="s">
        <v>80</v>
      </c>
      <c r="AY137" s="162" t="s">
        <v>248</v>
      </c>
    </row>
    <row r="138" spans="2:65" s="13" customFormat="1">
      <c r="B138" s="167"/>
      <c r="D138" s="143" t="s">
        <v>1665</v>
      </c>
      <c r="E138" s="168" t="s">
        <v>1</v>
      </c>
      <c r="F138" s="169" t="s">
        <v>4704</v>
      </c>
      <c r="H138" s="170">
        <v>0.624</v>
      </c>
      <c r="I138" s="171"/>
      <c r="L138" s="167"/>
      <c r="M138" s="172"/>
      <c r="T138" s="173"/>
      <c r="AT138" s="168" t="s">
        <v>1665</v>
      </c>
      <c r="AU138" s="168" t="s">
        <v>89</v>
      </c>
      <c r="AV138" s="13" t="s">
        <v>89</v>
      </c>
      <c r="AW138" s="13" t="s">
        <v>36</v>
      </c>
      <c r="AX138" s="13" t="s">
        <v>80</v>
      </c>
      <c r="AY138" s="168" t="s">
        <v>248</v>
      </c>
    </row>
    <row r="139" spans="2:65" s="12" customFormat="1">
      <c r="B139" s="161"/>
      <c r="D139" s="143" t="s">
        <v>1665</v>
      </c>
      <c r="E139" s="162" t="s">
        <v>1</v>
      </c>
      <c r="F139" s="163" t="s">
        <v>4705</v>
      </c>
      <c r="H139" s="162" t="s">
        <v>1</v>
      </c>
      <c r="I139" s="164"/>
      <c r="L139" s="161"/>
      <c r="M139" s="165"/>
      <c r="T139" s="166"/>
      <c r="AT139" s="162" t="s">
        <v>1665</v>
      </c>
      <c r="AU139" s="162" t="s">
        <v>89</v>
      </c>
      <c r="AV139" s="12" t="s">
        <v>87</v>
      </c>
      <c r="AW139" s="12" t="s">
        <v>36</v>
      </c>
      <c r="AX139" s="12" t="s">
        <v>80</v>
      </c>
      <c r="AY139" s="162" t="s">
        <v>248</v>
      </c>
    </row>
    <row r="140" spans="2:65" s="13" customFormat="1" ht="22.5">
      <c r="B140" s="167"/>
      <c r="D140" s="143" t="s">
        <v>1665</v>
      </c>
      <c r="E140" s="168" t="s">
        <v>1</v>
      </c>
      <c r="F140" s="169" t="s">
        <v>4706</v>
      </c>
      <c r="H140" s="170">
        <v>1.736</v>
      </c>
      <c r="I140" s="171"/>
      <c r="L140" s="167"/>
      <c r="M140" s="172"/>
      <c r="T140" s="173"/>
      <c r="AT140" s="168" t="s">
        <v>1665</v>
      </c>
      <c r="AU140" s="168" t="s">
        <v>89</v>
      </c>
      <c r="AV140" s="13" t="s">
        <v>89</v>
      </c>
      <c r="AW140" s="13" t="s">
        <v>36</v>
      </c>
      <c r="AX140" s="13" t="s">
        <v>80</v>
      </c>
      <c r="AY140" s="168" t="s">
        <v>248</v>
      </c>
    </row>
    <row r="141" spans="2:65" s="14" customFormat="1">
      <c r="B141" s="174"/>
      <c r="D141" s="143" t="s">
        <v>1665</v>
      </c>
      <c r="E141" s="175" t="s">
        <v>1</v>
      </c>
      <c r="F141" s="176" t="s">
        <v>1668</v>
      </c>
      <c r="H141" s="177">
        <v>2.36</v>
      </c>
      <c r="I141" s="178"/>
      <c r="L141" s="174"/>
      <c r="M141" s="179"/>
      <c r="T141" s="180"/>
      <c r="AT141" s="175" t="s">
        <v>1665</v>
      </c>
      <c r="AU141" s="175" t="s">
        <v>89</v>
      </c>
      <c r="AV141" s="14" t="s">
        <v>264</v>
      </c>
      <c r="AW141" s="14" t="s">
        <v>36</v>
      </c>
      <c r="AX141" s="14" t="s">
        <v>87</v>
      </c>
      <c r="AY141" s="175" t="s">
        <v>248</v>
      </c>
    </row>
    <row r="142" spans="2:65" s="1" customFormat="1" ht="24.2" customHeight="1">
      <c r="B142" s="32"/>
      <c r="C142" s="130" t="s">
        <v>247</v>
      </c>
      <c r="D142" s="130" t="s">
        <v>249</v>
      </c>
      <c r="E142" s="131" t="s">
        <v>4707</v>
      </c>
      <c r="F142" s="132" t="s">
        <v>4708</v>
      </c>
      <c r="G142" s="133" t="s">
        <v>1662</v>
      </c>
      <c r="H142" s="134">
        <v>10.96</v>
      </c>
      <c r="I142" s="135"/>
      <c r="J142" s="136">
        <f>ROUND(I142*H142,2)</f>
        <v>0</v>
      </c>
      <c r="K142" s="132" t="s">
        <v>1663</v>
      </c>
      <c r="L142" s="32"/>
      <c r="M142" s="137" t="s">
        <v>1</v>
      </c>
      <c r="N142" s="138" t="s">
        <v>45</v>
      </c>
      <c r="P142" s="139">
        <f>O142*H142</f>
        <v>0</v>
      </c>
      <c r="Q142" s="139">
        <v>5.3299999999999997E-3</v>
      </c>
      <c r="R142" s="139">
        <f>Q142*H142</f>
        <v>5.8416799999999998E-2</v>
      </c>
      <c r="S142" s="139">
        <v>0</v>
      </c>
      <c r="T142" s="140">
        <f>S142*H142</f>
        <v>0</v>
      </c>
      <c r="AR142" s="141" t="s">
        <v>264</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264</v>
      </c>
      <c r="BM142" s="141" t="s">
        <v>4709</v>
      </c>
    </row>
    <row r="143" spans="2:65" s="12" customFormat="1">
      <c r="B143" s="161"/>
      <c r="D143" s="143" t="s">
        <v>1665</v>
      </c>
      <c r="E143" s="162" t="s">
        <v>1</v>
      </c>
      <c r="F143" s="163" t="s">
        <v>4703</v>
      </c>
      <c r="H143" s="162" t="s">
        <v>1</v>
      </c>
      <c r="I143" s="164"/>
      <c r="L143" s="161"/>
      <c r="M143" s="165"/>
      <c r="T143" s="166"/>
      <c r="AT143" s="162" t="s">
        <v>1665</v>
      </c>
      <c r="AU143" s="162" t="s">
        <v>89</v>
      </c>
      <c r="AV143" s="12" t="s">
        <v>87</v>
      </c>
      <c r="AW143" s="12" t="s">
        <v>36</v>
      </c>
      <c r="AX143" s="12" t="s">
        <v>80</v>
      </c>
      <c r="AY143" s="162" t="s">
        <v>248</v>
      </c>
    </row>
    <row r="144" spans="2:65" s="13" customFormat="1">
      <c r="B144" s="167"/>
      <c r="D144" s="143" t="s">
        <v>1665</v>
      </c>
      <c r="E144" s="168" t="s">
        <v>1</v>
      </c>
      <c r="F144" s="169" t="s">
        <v>4710</v>
      </c>
      <c r="H144" s="170">
        <v>3.12</v>
      </c>
      <c r="I144" s="171"/>
      <c r="L144" s="167"/>
      <c r="M144" s="172"/>
      <c r="T144" s="173"/>
      <c r="AT144" s="168" t="s">
        <v>1665</v>
      </c>
      <c r="AU144" s="168" t="s">
        <v>89</v>
      </c>
      <c r="AV144" s="13" t="s">
        <v>89</v>
      </c>
      <c r="AW144" s="13" t="s">
        <v>36</v>
      </c>
      <c r="AX144" s="13" t="s">
        <v>80</v>
      </c>
      <c r="AY144" s="168" t="s">
        <v>248</v>
      </c>
    </row>
    <row r="145" spans="2:65" s="12" customFormat="1">
      <c r="B145" s="161"/>
      <c r="D145" s="143" t="s">
        <v>1665</v>
      </c>
      <c r="E145" s="162" t="s">
        <v>1</v>
      </c>
      <c r="F145" s="163" t="s">
        <v>4705</v>
      </c>
      <c r="H145" s="162" t="s">
        <v>1</v>
      </c>
      <c r="I145" s="164"/>
      <c r="L145" s="161"/>
      <c r="M145" s="165"/>
      <c r="T145" s="166"/>
      <c r="AT145" s="162" t="s">
        <v>1665</v>
      </c>
      <c r="AU145" s="162" t="s">
        <v>89</v>
      </c>
      <c r="AV145" s="12" t="s">
        <v>87</v>
      </c>
      <c r="AW145" s="12" t="s">
        <v>36</v>
      </c>
      <c r="AX145" s="12" t="s">
        <v>80</v>
      </c>
      <c r="AY145" s="162" t="s">
        <v>248</v>
      </c>
    </row>
    <row r="146" spans="2:65" s="13" customFormat="1">
      <c r="B146" s="167"/>
      <c r="D146" s="143" t="s">
        <v>1665</v>
      </c>
      <c r="E146" s="168" t="s">
        <v>1</v>
      </c>
      <c r="F146" s="169" t="s">
        <v>4711</v>
      </c>
      <c r="H146" s="170">
        <v>7.84</v>
      </c>
      <c r="I146" s="171"/>
      <c r="L146" s="167"/>
      <c r="M146" s="172"/>
      <c r="T146" s="173"/>
      <c r="AT146" s="168" t="s">
        <v>1665</v>
      </c>
      <c r="AU146" s="168" t="s">
        <v>89</v>
      </c>
      <c r="AV146" s="13" t="s">
        <v>89</v>
      </c>
      <c r="AW146" s="13" t="s">
        <v>36</v>
      </c>
      <c r="AX146" s="13" t="s">
        <v>80</v>
      </c>
      <c r="AY146" s="168" t="s">
        <v>248</v>
      </c>
    </row>
    <row r="147" spans="2:65" s="14" customFormat="1">
      <c r="B147" s="174"/>
      <c r="D147" s="143" t="s">
        <v>1665</v>
      </c>
      <c r="E147" s="175" t="s">
        <v>1</v>
      </c>
      <c r="F147" s="176" t="s">
        <v>1668</v>
      </c>
      <c r="H147" s="177">
        <v>10.96</v>
      </c>
      <c r="I147" s="178"/>
      <c r="L147" s="174"/>
      <c r="M147" s="179"/>
      <c r="T147" s="180"/>
      <c r="AT147" s="175" t="s">
        <v>1665</v>
      </c>
      <c r="AU147" s="175" t="s">
        <v>89</v>
      </c>
      <c r="AV147" s="14" t="s">
        <v>264</v>
      </c>
      <c r="AW147" s="14" t="s">
        <v>36</v>
      </c>
      <c r="AX147" s="14" t="s">
        <v>87</v>
      </c>
      <c r="AY147" s="175" t="s">
        <v>248</v>
      </c>
    </row>
    <row r="148" spans="2:65" s="1" customFormat="1" ht="24.2" customHeight="1">
      <c r="B148" s="32"/>
      <c r="C148" s="130" t="s">
        <v>264</v>
      </c>
      <c r="D148" s="130" t="s">
        <v>249</v>
      </c>
      <c r="E148" s="131" t="s">
        <v>4712</v>
      </c>
      <c r="F148" s="132" t="s">
        <v>4713</v>
      </c>
      <c r="G148" s="133" t="s">
        <v>1662</v>
      </c>
      <c r="H148" s="134">
        <v>10.96</v>
      </c>
      <c r="I148" s="135"/>
      <c r="J148" s="136">
        <f>ROUND(I148*H148,2)</f>
        <v>0</v>
      </c>
      <c r="K148" s="132" t="s">
        <v>1663</v>
      </c>
      <c r="L148" s="32"/>
      <c r="M148" s="137" t="s">
        <v>1</v>
      </c>
      <c r="N148" s="138" t="s">
        <v>45</v>
      </c>
      <c r="P148" s="139">
        <f>O148*H148</f>
        <v>0</v>
      </c>
      <c r="Q148" s="139">
        <v>0</v>
      </c>
      <c r="R148" s="139">
        <f>Q148*H148</f>
        <v>0</v>
      </c>
      <c r="S148" s="139">
        <v>0</v>
      </c>
      <c r="T148" s="140">
        <f>S148*H148</f>
        <v>0</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4714</v>
      </c>
    </row>
    <row r="149" spans="2:65" s="1" customFormat="1" ht="24.2" customHeight="1">
      <c r="B149" s="32"/>
      <c r="C149" s="130" t="s">
        <v>269</v>
      </c>
      <c r="D149" s="130" t="s">
        <v>249</v>
      </c>
      <c r="E149" s="131" t="s">
        <v>3457</v>
      </c>
      <c r="F149" s="132" t="s">
        <v>3458</v>
      </c>
      <c r="G149" s="133" t="s">
        <v>1662</v>
      </c>
      <c r="H149" s="134">
        <v>10.96</v>
      </c>
      <c r="I149" s="135"/>
      <c r="J149" s="136">
        <f>ROUND(I149*H149,2)</f>
        <v>0</v>
      </c>
      <c r="K149" s="132" t="s">
        <v>1663</v>
      </c>
      <c r="L149" s="32"/>
      <c r="M149" s="137" t="s">
        <v>1</v>
      </c>
      <c r="N149" s="138" t="s">
        <v>45</v>
      </c>
      <c r="P149" s="139">
        <f>O149*H149</f>
        <v>0</v>
      </c>
      <c r="Q149" s="139">
        <v>8.8000000000000003E-4</v>
      </c>
      <c r="R149" s="139">
        <f>Q149*H149</f>
        <v>9.6448000000000002E-3</v>
      </c>
      <c r="S149" s="139">
        <v>0</v>
      </c>
      <c r="T149" s="140">
        <f>S149*H149</f>
        <v>0</v>
      </c>
      <c r="AR149" s="141" t="s">
        <v>264</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264</v>
      </c>
      <c r="BM149" s="141" t="s">
        <v>4715</v>
      </c>
    </row>
    <row r="150" spans="2:65" s="1" customFormat="1" ht="24.2" customHeight="1">
      <c r="B150" s="32"/>
      <c r="C150" s="130" t="s">
        <v>274</v>
      </c>
      <c r="D150" s="130" t="s">
        <v>249</v>
      </c>
      <c r="E150" s="131" t="s">
        <v>3462</v>
      </c>
      <c r="F150" s="132" t="s">
        <v>3463</v>
      </c>
      <c r="G150" s="133" t="s">
        <v>1662</v>
      </c>
      <c r="H150" s="134">
        <v>10.96</v>
      </c>
      <c r="I150" s="135"/>
      <c r="J150" s="136">
        <f>ROUND(I150*H150,2)</f>
        <v>0</v>
      </c>
      <c r="K150" s="132" t="s">
        <v>1663</v>
      </c>
      <c r="L150" s="32"/>
      <c r="M150" s="137" t="s">
        <v>1</v>
      </c>
      <c r="N150" s="138" t="s">
        <v>45</v>
      </c>
      <c r="P150" s="139">
        <f>O150*H150</f>
        <v>0</v>
      </c>
      <c r="Q150" s="139">
        <v>0</v>
      </c>
      <c r="R150" s="139">
        <f>Q150*H150</f>
        <v>0</v>
      </c>
      <c r="S150" s="139">
        <v>0</v>
      </c>
      <c r="T150" s="140">
        <f>S150*H150</f>
        <v>0</v>
      </c>
      <c r="AR150" s="141" t="s">
        <v>264</v>
      </c>
      <c r="AT150" s="141" t="s">
        <v>249</v>
      </c>
      <c r="AU150" s="141" t="s">
        <v>89</v>
      </c>
      <c r="AY150" s="17" t="s">
        <v>248</v>
      </c>
      <c r="BE150" s="142">
        <f>IF(N150="základní",J150,0)</f>
        <v>0</v>
      </c>
      <c r="BF150" s="142">
        <f>IF(N150="snížená",J150,0)</f>
        <v>0</v>
      </c>
      <c r="BG150" s="142">
        <f>IF(N150="zákl. přenesená",J150,0)</f>
        <v>0</v>
      </c>
      <c r="BH150" s="142">
        <f>IF(N150="sníž. přenesená",J150,0)</f>
        <v>0</v>
      </c>
      <c r="BI150" s="142">
        <f>IF(N150="nulová",J150,0)</f>
        <v>0</v>
      </c>
      <c r="BJ150" s="17" t="s">
        <v>87</v>
      </c>
      <c r="BK150" s="142">
        <f>ROUND(I150*H150,2)</f>
        <v>0</v>
      </c>
      <c r="BL150" s="17" t="s">
        <v>264</v>
      </c>
      <c r="BM150" s="141" t="s">
        <v>4716</v>
      </c>
    </row>
    <row r="151" spans="2:65" s="1" customFormat="1" ht="16.5" customHeight="1">
      <c r="B151" s="32"/>
      <c r="C151" s="130" t="s">
        <v>278</v>
      </c>
      <c r="D151" s="130" t="s">
        <v>249</v>
      </c>
      <c r="E151" s="131" t="s">
        <v>4717</v>
      </c>
      <c r="F151" s="132" t="s">
        <v>4718</v>
      </c>
      <c r="G151" s="133" t="s">
        <v>1263</v>
      </c>
      <c r="H151" s="134">
        <v>0.21099999999999999</v>
      </c>
      <c r="I151" s="135"/>
      <c r="J151" s="136">
        <f>ROUND(I151*H151,2)</f>
        <v>0</v>
      </c>
      <c r="K151" s="132" t="s">
        <v>1663</v>
      </c>
      <c r="L151" s="32"/>
      <c r="M151" s="137" t="s">
        <v>1</v>
      </c>
      <c r="N151" s="138" t="s">
        <v>45</v>
      </c>
      <c r="P151" s="139">
        <f>O151*H151</f>
        <v>0</v>
      </c>
      <c r="Q151" s="139">
        <v>1.05555</v>
      </c>
      <c r="R151" s="139">
        <f>Q151*H151</f>
        <v>0.22272105</v>
      </c>
      <c r="S151" s="139">
        <v>0</v>
      </c>
      <c r="T151" s="140">
        <f>S151*H151</f>
        <v>0</v>
      </c>
      <c r="AR151" s="141" t="s">
        <v>264</v>
      </c>
      <c r="AT151" s="141" t="s">
        <v>249</v>
      </c>
      <c r="AU151" s="141" t="s">
        <v>89</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264</v>
      </c>
      <c r="BM151" s="141" t="s">
        <v>4719</v>
      </c>
    </row>
    <row r="152" spans="2:65" s="13" customFormat="1">
      <c r="B152" s="167"/>
      <c r="D152" s="143" t="s">
        <v>1665</v>
      </c>
      <c r="E152" s="168" t="s">
        <v>1</v>
      </c>
      <c r="F152" s="169" t="s">
        <v>4720</v>
      </c>
      <c r="H152" s="170">
        <v>3.4000000000000002E-2</v>
      </c>
      <c r="I152" s="171"/>
      <c r="L152" s="167"/>
      <c r="M152" s="172"/>
      <c r="T152" s="173"/>
      <c r="AT152" s="168" t="s">
        <v>1665</v>
      </c>
      <c r="AU152" s="168" t="s">
        <v>89</v>
      </c>
      <c r="AV152" s="13" t="s">
        <v>89</v>
      </c>
      <c r="AW152" s="13" t="s">
        <v>36</v>
      </c>
      <c r="AX152" s="13" t="s">
        <v>80</v>
      </c>
      <c r="AY152" s="168" t="s">
        <v>248</v>
      </c>
    </row>
    <row r="153" spans="2:65" s="13" customFormat="1" ht="22.5">
      <c r="B153" s="167"/>
      <c r="D153" s="143" t="s">
        <v>1665</v>
      </c>
      <c r="E153" s="168" t="s">
        <v>1</v>
      </c>
      <c r="F153" s="169" t="s">
        <v>4721</v>
      </c>
      <c r="H153" s="170">
        <v>0.17699999999999999</v>
      </c>
      <c r="I153" s="171"/>
      <c r="L153" s="167"/>
      <c r="M153" s="172"/>
      <c r="T153" s="173"/>
      <c r="AT153" s="168" t="s">
        <v>1665</v>
      </c>
      <c r="AU153" s="168" t="s">
        <v>89</v>
      </c>
      <c r="AV153" s="13" t="s">
        <v>89</v>
      </c>
      <c r="AW153" s="13" t="s">
        <v>36</v>
      </c>
      <c r="AX153" s="13" t="s">
        <v>80</v>
      </c>
      <c r="AY153" s="168" t="s">
        <v>248</v>
      </c>
    </row>
    <row r="154" spans="2:65" s="14" customFormat="1">
      <c r="B154" s="174"/>
      <c r="D154" s="143" t="s">
        <v>1665</v>
      </c>
      <c r="E154" s="175" t="s">
        <v>1</v>
      </c>
      <c r="F154" s="176" t="s">
        <v>1668</v>
      </c>
      <c r="H154" s="177">
        <v>0.21099999999999999</v>
      </c>
      <c r="I154" s="178"/>
      <c r="L154" s="174"/>
      <c r="M154" s="179"/>
      <c r="T154" s="180"/>
      <c r="AT154" s="175" t="s">
        <v>1665</v>
      </c>
      <c r="AU154" s="175" t="s">
        <v>89</v>
      </c>
      <c r="AV154" s="14" t="s">
        <v>264</v>
      </c>
      <c r="AW154" s="14" t="s">
        <v>36</v>
      </c>
      <c r="AX154" s="14" t="s">
        <v>87</v>
      </c>
      <c r="AY154" s="175" t="s">
        <v>248</v>
      </c>
    </row>
    <row r="155" spans="2:65" s="10" customFormat="1" ht="22.9" customHeight="1">
      <c r="B155" s="120"/>
      <c r="D155" s="121" t="s">
        <v>79</v>
      </c>
      <c r="E155" s="155" t="s">
        <v>288</v>
      </c>
      <c r="F155" s="155" t="s">
        <v>1814</v>
      </c>
      <c r="I155" s="123"/>
      <c r="J155" s="156">
        <f>BK155</f>
        <v>0</v>
      </c>
      <c r="L155" s="120"/>
      <c r="M155" s="125"/>
      <c r="P155" s="126">
        <f>SUM(P156:P167)</f>
        <v>0</v>
      </c>
      <c r="R155" s="126">
        <f>SUM(R156:R167)</f>
        <v>0.14466000000000001</v>
      </c>
      <c r="T155" s="127">
        <f>SUM(T156:T167)</f>
        <v>0</v>
      </c>
      <c r="AR155" s="121" t="s">
        <v>87</v>
      </c>
      <c r="AT155" s="128" t="s">
        <v>79</v>
      </c>
      <c r="AU155" s="128" t="s">
        <v>87</v>
      </c>
      <c r="AY155" s="121" t="s">
        <v>248</v>
      </c>
      <c r="BK155" s="129">
        <f>SUM(BK156:BK167)</f>
        <v>0</v>
      </c>
    </row>
    <row r="156" spans="2:65" s="1" customFormat="1" ht="16.5" customHeight="1">
      <c r="B156" s="32"/>
      <c r="C156" s="130" t="s">
        <v>283</v>
      </c>
      <c r="D156" s="130" t="s">
        <v>249</v>
      </c>
      <c r="E156" s="131" t="s">
        <v>4722</v>
      </c>
      <c r="F156" s="132" t="s">
        <v>4723</v>
      </c>
      <c r="G156" s="133" t="s">
        <v>1839</v>
      </c>
      <c r="H156" s="134">
        <v>3</v>
      </c>
      <c r="I156" s="135"/>
      <c r="J156" s="136">
        <f>ROUND(I156*H156,2)</f>
        <v>0</v>
      </c>
      <c r="K156" s="132" t="s">
        <v>1</v>
      </c>
      <c r="L156" s="32"/>
      <c r="M156" s="137" t="s">
        <v>1</v>
      </c>
      <c r="N156" s="138" t="s">
        <v>45</v>
      </c>
      <c r="P156" s="139">
        <f>O156*H156</f>
        <v>0</v>
      </c>
      <c r="Q156" s="139">
        <v>6.0600000000000003E-3</v>
      </c>
      <c r="R156" s="139">
        <f>Q156*H156</f>
        <v>1.8180000000000002E-2</v>
      </c>
      <c r="S156" s="139">
        <v>0</v>
      </c>
      <c r="T156" s="140">
        <f>S156*H156</f>
        <v>0</v>
      </c>
      <c r="AR156" s="141" t="s">
        <v>264</v>
      </c>
      <c r="AT156" s="141" t="s">
        <v>249</v>
      </c>
      <c r="AU156" s="141" t="s">
        <v>89</v>
      </c>
      <c r="AY156" s="17" t="s">
        <v>248</v>
      </c>
      <c r="BE156" s="142">
        <f>IF(N156="základní",J156,0)</f>
        <v>0</v>
      </c>
      <c r="BF156" s="142">
        <f>IF(N156="snížená",J156,0)</f>
        <v>0</v>
      </c>
      <c r="BG156" s="142">
        <f>IF(N156="zákl. přenesená",J156,0)</f>
        <v>0</v>
      </c>
      <c r="BH156" s="142">
        <f>IF(N156="sníž. přenesená",J156,0)</f>
        <v>0</v>
      </c>
      <c r="BI156" s="142">
        <f>IF(N156="nulová",J156,0)</f>
        <v>0</v>
      </c>
      <c r="BJ156" s="17" t="s">
        <v>87</v>
      </c>
      <c r="BK156" s="142">
        <f>ROUND(I156*H156,2)</f>
        <v>0</v>
      </c>
      <c r="BL156" s="17" t="s">
        <v>264</v>
      </c>
      <c r="BM156" s="141" t="s">
        <v>4724</v>
      </c>
    </row>
    <row r="157" spans="2:65" s="1" customFormat="1" ht="19.5">
      <c r="B157" s="32"/>
      <c r="D157" s="143" t="s">
        <v>255</v>
      </c>
      <c r="F157" s="144" t="s">
        <v>2826</v>
      </c>
      <c r="I157" s="145"/>
      <c r="L157" s="32"/>
      <c r="M157" s="146"/>
      <c r="T157" s="56"/>
      <c r="AT157" s="17" t="s">
        <v>255</v>
      </c>
      <c r="AU157" s="17" t="s">
        <v>89</v>
      </c>
    </row>
    <row r="158" spans="2:65" s="13" customFormat="1">
      <c r="B158" s="167"/>
      <c r="D158" s="143" t="s">
        <v>1665</v>
      </c>
      <c r="E158" s="168" t="s">
        <v>1</v>
      </c>
      <c r="F158" s="169" t="s">
        <v>4725</v>
      </c>
      <c r="H158" s="170">
        <v>3</v>
      </c>
      <c r="I158" s="171"/>
      <c r="L158" s="167"/>
      <c r="M158" s="172"/>
      <c r="T158" s="173"/>
      <c r="AT158" s="168" t="s">
        <v>1665</v>
      </c>
      <c r="AU158" s="168" t="s">
        <v>89</v>
      </c>
      <c r="AV158" s="13" t="s">
        <v>89</v>
      </c>
      <c r="AW158" s="13" t="s">
        <v>36</v>
      </c>
      <c r="AX158" s="13" t="s">
        <v>80</v>
      </c>
      <c r="AY158" s="168" t="s">
        <v>248</v>
      </c>
    </row>
    <row r="159" spans="2:65" s="14" customFormat="1">
      <c r="B159" s="174"/>
      <c r="D159" s="143" t="s">
        <v>1665</v>
      </c>
      <c r="E159" s="175" t="s">
        <v>1</v>
      </c>
      <c r="F159" s="176" t="s">
        <v>1668</v>
      </c>
      <c r="H159" s="177">
        <v>3</v>
      </c>
      <c r="I159" s="178"/>
      <c r="L159" s="174"/>
      <c r="M159" s="179"/>
      <c r="T159" s="180"/>
      <c r="AT159" s="175" t="s">
        <v>1665</v>
      </c>
      <c r="AU159" s="175" t="s">
        <v>89</v>
      </c>
      <c r="AV159" s="14" t="s">
        <v>264</v>
      </c>
      <c r="AW159" s="14" t="s">
        <v>36</v>
      </c>
      <c r="AX159" s="14" t="s">
        <v>87</v>
      </c>
      <c r="AY159" s="175" t="s">
        <v>248</v>
      </c>
    </row>
    <row r="160" spans="2:65" s="1" customFormat="1" ht="16.5" customHeight="1">
      <c r="B160" s="32"/>
      <c r="C160" s="130" t="s">
        <v>288</v>
      </c>
      <c r="D160" s="130" t="s">
        <v>249</v>
      </c>
      <c r="E160" s="131" t="s">
        <v>4726</v>
      </c>
      <c r="F160" s="132" t="s">
        <v>4727</v>
      </c>
      <c r="G160" s="133" t="s">
        <v>1839</v>
      </c>
      <c r="H160" s="134">
        <v>8</v>
      </c>
      <c r="I160" s="135"/>
      <c r="J160" s="136">
        <f>ROUND(I160*H160,2)</f>
        <v>0</v>
      </c>
      <c r="K160" s="132" t="s">
        <v>1</v>
      </c>
      <c r="L160" s="32"/>
      <c r="M160" s="137" t="s">
        <v>1</v>
      </c>
      <c r="N160" s="138" t="s">
        <v>45</v>
      </c>
      <c r="P160" s="139">
        <f>O160*H160</f>
        <v>0</v>
      </c>
      <c r="Q160" s="139">
        <v>6.0600000000000003E-3</v>
      </c>
      <c r="R160" s="139">
        <f>Q160*H160</f>
        <v>4.8480000000000002E-2</v>
      </c>
      <c r="S160" s="139">
        <v>0</v>
      </c>
      <c r="T160" s="140">
        <f>S160*H160</f>
        <v>0</v>
      </c>
      <c r="AR160" s="141" t="s">
        <v>264</v>
      </c>
      <c r="AT160" s="141" t="s">
        <v>249</v>
      </c>
      <c r="AU160" s="141" t="s">
        <v>89</v>
      </c>
      <c r="AY160" s="17" t="s">
        <v>248</v>
      </c>
      <c r="BE160" s="142">
        <f>IF(N160="základní",J160,0)</f>
        <v>0</v>
      </c>
      <c r="BF160" s="142">
        <f>IF(N160="snížená",J160,0)</f>
        <v>0</v>
      </c>
      <c r="BG160" s="142">
        <f>IF(N160="zákl. přenesená",J160,0)</f>
        <v>0</v>
      </c>
      <c r="BH160" s="142">
        <f>IF(N160="sníž. přenesená",J160,0)</f>
        <v>0</v>
      </c>
      <c r="BI160" s="142">
        <f>IF(N160="nulová",J160,0)</f>
        <v>0</v>
      </c>
      <c r="BJ160" s="17" t="s">
        <v>87</v>
      </c>
      <c r="BK160" s="142">
        <f>ROUND(I160*H160,2)</f>
        <v>0</v>
      </c>
      <c r="BL160" s="17" t="s">
        <v>264</v>
      </c>
      <c r="BM160" s="141" t="s">
        <v>4728</v>
      </c>
    </row>
    <row r="161" spans="2:65" s="1" customFormat="1" ht="19.5">
      <c r="B161" s="32"/>
      <c r="D161" s="143" t="s">
        <v>255</v>
      </c>
      <c r="F161" s="144" t="s">
        <v>2826</v>
      </c>
      <c r="I161" s="145"/>
      <c r="L161" s="32"/>
      <c r="M161" s="146"/>
      <c r="T161" s="56"/>
      <c r="AT161" s="17" t="s">
        <v>255</v>
      </c>
      <c r="AU161" s="17" t="s">
        <v>89</v>
      </c>
    </row>
    <row r="162" spans="2:65" s="13" customFormat="1">
      <c r="B162" s="167"/>
      <c r="D162" s="143" t="s">
        <v>1665</v>
      </c>
      <c r="E162" s="168" t="s">
        <v>1</v>
      </c>
      <c r="F162" s="169" t="s">
        <v>4729</v>
      </c>
      <c r="H162" s="170">
        <v>8</v>
      </c>
      <c r="I162" s="171"/>
      <c r="L162" s="167"/>
      <c r="M162" s="172"/>
      <c r="T162" s="173"/>
      <c r="AT162" s="168" t="s">
        <v>1665</v>
      </c>
      <c r="AU162" s="168" t="s">
        <v>89</v>
      </c>
      <c r="AV162" s="13" t="s">
        <v>89</v>
      </c>
      <c r="AW162" s="13" t="s">
        <v>36</v>
      </c>
      <c r="AX162" s="13" t="s">
        <v>80</v>
      </c>
      <c r="AY162" s="168" t="s">
        <v>248</v>
      </c>
    </row>
    <row r="163" spans="2:65" s="14" customFormat="1">
      <c r="B163" s="174"/>
      <c r="D163" s="143" t="s">
        <v>1665</v>
      </c>
      <c r="E163" s="175" t="s">
        <v>1</v>
      </c>
      <c r="F163" s="176" t="s">
        <v>1668</v>
      </c>
      <c r="H163" s="177">
        <v>8</v>
      </c>
      <c r="I163" s="178"/>
      <c r="L163" s="174"/>
      <c r="M163" s="179"/>
      <c r="T163" s="180"/>
      <c r="AT163" s="175" t="s">
        <v>1665</v>
      </c>
      <c r="AU163" s="175" t="s">
        <v>89</v>
      </c>
      <c r="AV163" s="14" t="s">
        <v>264</v>
      </c>
      <c r="AW163" s="14" t="s">
        <v>36</v>
      </c>
      <c r="AX163" s="14" t="s">
        <v>87</v>
      </c>
      <c r="AY163" s="175" t="s">
        <v>248</v>
      </c>
    </row>
    <row r="164" spans="2:65" s="1" customFormat="1" ht="16.5" customHeight="1">
      <c r="B164" s="32"/>
      <c r="C164" s="130" t="s">
        <v>336</v>
      </c>
      <c r="D164" s="130" t="s">
        <v>249</v>
      </c>
      <c r="E164" s="131" t="s">
        <v>4730</v>
      </c>
      <c r="F164" s="132" t="s">
        <v>4731</v>
      </c>
      <c r="G164" s="133" t="s">
        <v>447</v>
      </c>
      <c r="H164" s="134">
        <v>1</v>
      </c>
      <c r="I164" s="135"/>
      <c r="J164" s="136">
        <f>ROUND(I164*H164,2)</f>
        <v>0</v>
      </c>
      <c r="K164" s="132" t="s">
        <v>1</v>
      </c>
      <c r="L164" s="32"/>
      <c r="M164" s="137" t="s">
        <v>1</v>
      </c>
      <c r="N164" s="138" t="s">
        <v>45</v>
      </c>
      <c r="P164" s="139">
        <f>O164*H164</f>
        <v>0</v>
      </c>
      <c r="Q164" s="139">
        <v>7.8E-2</v>
      </c>
      <c r="R164" s="139">
        <f>Q164*H164</f>
        <v>7.8E-2</v>
      </c>
      <c r="S164" s="139">
        <v>0</v>
      </c>
      <c r="T164" s="140">
        <f>S164*H164</f>
        <v>0</v>
      </c>
      <c r="AR164" s="141" t="s">
        <v>264</v>
      </c>
      <c r="AT164" s="141" t="s">
        <v>249</v>
      </c>
      <c r="AU164" s="141" t="s">
        <v>89</v>
      </c>
      <c r="AY164" s="17" t="s">
        <v>248</v>
      </c>
      <c r="BE164" s="142">
        <f>IF(N164="základní",J164,0)</f>
        <v>0</v>
      </c>
      <c r="BF164" s="142">
        <f>IF(N164="snížená",J164,0)</f>
        <v>0</v>
      </c>
      <c r="BG164" s="142">
        <f>IF(N164="zákl. přenesená",J164,0)</f>
        <v>0</v>
      </c>
      <c r="BH164" s="142">
        <f>IF(N164="sníž. přenesená",J164,0)</f>
        <v>0</v>
      </c>
      <c r="BI164" s="142">
        <f>IF(N164="nulová",J164,0)</f>
        <v>0</v>
      </c>
      <c r="BJ164" s="17" t="s">
        <v>87</v>
      </c>
      <c r="BK164" s="142">
        <f>ROUND(I164*H164,2)</f>
        <v>0</v>
      </c>
      <c r="BL164" s="17" t="s">
        <v>264</v>
      </c>
      <c r="BM164" s="141" t="s">
        <v>4732</v>
      </c>
    </row>
    <row r="165" spans="2:65" s="1" customFormat="1" ht="48.75">
      <c r="B165" s="32"/>
      <c r="D165" s="143" t="s">
        <v>255</v>
      </c>
      <c r="F165" s="144" t="s">
        <v>4733</v>
      </c>
      <c r="I165" s="145"/>
      <c r="L165" s="32"/>
      <c r="M165" s="146"/>
      <c r="T165" s="56"/>
      <c r="AT165" s="17" t="s">
        <v>255</v>
      </c>
      <c r="AU165" s="17" t="s">
        <v>89</v>
      </c>
    </row>
    <row r="166" spans="2:65" s="12" customFormat="1">
      <c r="B166" s="161"/>
      <c r="D166" s="143" t="s">
        <v>1665</v>
      </c>
      <c r="E166" s="162" t="s">
        <v>1</v>
      </c>
      <c r="F166" s="163" t="s">
        <v>4734</v>
      </c>
      <c r="H166" s="162" t="s">
        <v>1</v>
      </c>
      <c r="I166" s="164"/>
      <c r="L166" s="161"/>
      <c r="M166" s="165"/>
      <c r="T166" s="166"/>
      <c r="AT166" s="162" t="s">
        <v>1665</v>
      </c>
      <c r="AU166" s="162" t="s">
        <v>89</v>
      </c>
      <c r="AV166" s="12" t="s">
        <v>87</v>
      </c>
      <c r="AW166" s="12" t="s">
        <v>36</v>
      </c>
      <c r="AX166" s="12" t="s">
        <v>80</v>
      </c>
      <c r="AY166" s="162" t="s">
        <v>248</v>
      </c>
    </row>
    <row r="167" spans="2:65" s="13" customFormat="1">
      <c r="B167" s="167"/>
      <c r="D167" s="143" t="s">
        <v>1665</v>
      </c>
      <c r="E167" s="168" t="s">
        <v>1</v>
      </c>
      <c r="F167" s="169" t="s">
        <v>87</v>
      </c>
      <c r="H167" s="170">
        <v>1</v>
      </c>
      <c r="I167" s="171"/>
      <c r="L167" s="167"/>
      <c r="M167" s="172"/>
      <c r="T167" s="173"/>
      <c r="AT167" s="168" t="s">
        <v>1665</v>
      </c>
      <c r="AU167" s="168" t="s">
        <v>89</v>
      </c>
      <c r="AV167" s="13" t="s">
        <v>89</v>
      </c>
      <c r="AW167" s="13" t="s">
        <v>36</v>
      </c>
      <c r="AX167" s="13" t="s">
        <v>87</v>
      </c>
      <c r="AY167" s="168" t="s">
        <v>248</v>
      </c>
    </row>
    <row r="168" spans="2:65" s="10" customFormat="1" ht="22.9" customHeight="1">
      <c r="B168" s="120"/>
      <c r="D168" s="121" t="s">
        <v>79</v>
      </c>
      <c r="E168" s="155" t="s">
        <v>697</v>
      </c>
      <c r="F168" s="155" t="s">
        <v>1894</v>
      </c>
      <c r="I168" s="123"/>
      <c r="J168" s="156">
        <f>BK168</f>
        <v>0</v>
      </c>
      <c r="L168" s="120"/>
      <c r="M168" s="125"/>
      <c r="P168" s="126">
        <f>SUM(P169:P180)</f>
        <v>0</v>
      </c>
      <c r="R168" s="126">
        <f>SUM(R169:R180)</f>
        <v>3.3219999999999999E-3</v>
      </c>
      <c r="T168" s="127">
        <f>SUM(T169:T180)</f>
        <v>0.21140999999999999</v>
      </c>
      <c r="AR168" s="121" t="s">
        <v>87</v>
      </c>
      <c r="AT168" s="128" t="s">
        <v>79</v>
      </c>
      <c r="AU168" s="128" t="s">
        <v>87</v>
      </c>
      <c r="AY168" s="121" t="s">
        <v>248</v>
      </c>
      <c r="BK168" s="129">
        <f>SUM(BK169:BK180)</f>
        <v>0</v>
      </c>
    </row>
    <row r="169" spans="2:65" s="1" customFormat="1" ht="24.2" customHeight="1">
      <c r="B169" s="32"/>
      <c r="C169" s="130" t="s">
        <v>340</v>
      </c>
      <c r="D169" s="130" t="s">
        <v>249</v>
      </c>
      <c r="E169" s="131" t="s">
        <v>4735</v>
      </c>
      <c r="F169" s="132" t="s">
        <v>4736</v>
      </c>
      <c r="G169" s="133" t="s">
        <v>528</v>
      </c>
      <c r="H169" s="134">
        <v>15.1</v>
      </c>
      <c r="I169" s="135"/>
      <c r="J169" s="136">
        <f>ROUND(I169*H169,2)</f>
        <v>0</v>
      </c>
      <c r="K169" s="132" t="s">
        <v>1663</v>
      </c>
      <c r="L169" s="32"/>
      <c r="M169" s="137" t="s">
        <v>1</v>
      </c>
      <c r="N169" s="138" t="s">
        <v>45</v>
      </c>
      <c r="P169" s="139">
        <f>O169*H169</f>
        <v>0</v>
      </c>
      <c r="Q169" s="139">
        <v>2.2000000000000001E-4</v>
      </c>
      <c r="R169" s="139">
        <f>Q169*H169</f>
        <v>3.3219999999999999E-3</v>
      </c>
      <c r="S169" s="139">
        <v>0</v>
      </c>
      <c r="T169" s="140">
        <f>S169*H169</f>
        <v>0</v>
      </c>
      <c r="AR169" s="141" t="s">
        <v>264</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264</v>
      </c>
      <c r="BM169" s="141" t="s">
        <v>4737</v>
      </c>
    </row>
    <row r="170" spans="2:65" s="12" customFormat="1">
      <c r="B170" s="161"/>
      <c r="D170" s="143" t="s">
        <v>1665</v>
      </c>
      <c r="E170" s="162" t="s">
        <v>1</v>
      </c>
      <c r="F170" s="163" t="s">
        <v>4698</v>
      </c>
      <c r="H170" s="162" t="s">
        <v>1</v>
      </c>
      <c r="I170" s="164"/>
      <c r="L170" s="161"/>
      <c r="M170" s="165"/>
      <c r="T170" s="166"/>
      <c r="AT170" s="162" t="s">
        <v>1665</v>
      </c>
      <c r="AU170" s="162" t="s">
        <v>89</v>
      </c>
      <c r="AV170" s="12" t="s">
        <v>87</v>
      </c>
      <c r="AW170" s="12" t="s">
        <v>36</v>
      </c>
      <c r="AX170" s="12" t="s">
        <v>80</v>
      </c>
      <c r="AY170" s="162" t="s">
        <v>248</v>
      </c>
    </row>
    <row r="171" spans="2:65" s="13" customFormat="1">
      <c r="B171" s="167"/>
      <c r="D171" s="143" t="s">
        <v>1665</v>
      </c>
      <c r="E171" s="168" t="s">
        <v>1</v>
      </c>
      <c r="F171" s="169" t="s">
        <v>4738</v>
      </c>
      <c r="H171" s="170">
        <v>5.4</v>
      </c>
      <c r="I171" s="171"/>
      <c r="L171" s="167"/>
      <c r="M171" s="172"/>
      <c r="T171" s="173"/>
      <c r="AT171" s="168" t="s">
        <v>1665</v>
      </c>
      <c r="AU171" s="168" t="s">
        <v>89</v>
      </c>
      <c r="AV171" s="13" t="s">
        <v>89</v>
      </c>
      <c r="AW171" s="13" t="s">
        <v>36</v>
      </c>
      <c r="AX171" s="13" t="s">
        <v>80</v>
      </c>
      <c r="AY171" s="168" t="s">
        <v>248</v>
      </c>
    </row>
    <row r="172" spans="2:65" s="13" customFormat="1">
      <c r="B172" s="167"/>
      <c r="D172" s="143" t="s">
        <v>1665</v>
      </c>
      <c r="E172" s="168" t="s">
        <v>1</v>
      </c>
      <c r="F172" s="169" t="s">
        <v>4739</v>
      </c>
      <c r="H172" s="170">
        <v>9.6999999999999993</v>
      </c>
      <c r="I172" s="171"/>
      <c r="L172" s="167"/>
      <c r="M172" s="172"/>
      <c r="T172" s="173"/>
      <c r="AT172" s="168" t="s">
        <v>1665</v>
      </c>
      <c r="AU172" s="168" t="s">
        <v>89</v>
      </c>
      <c r="AV172" s="13" t="s">
        <v>89</v>
      </c>
      <c r="AW172" s="13" t="s">
        <v>36</v>
      </c>
      <c r="AX172" s="13" t="s">
        <v>80</v>
      </c>
      <c r="AY172" s="168" t="s">
        <v>248</v>
      </c>
    </row>
    <row r="173" spans="2:65" s="14" customFormat="1">
      <c r="B173" s="174"/>
      <c r="D173" s="143" t="s">
        <v>1665</v>
      </c>
      <c r="E173" s="175" t="s">
        <v>1</v>
      </c>
      <c r="F173" s="176" t="s">
        <v>1668</v>
      </c>
      <c r="H173" s="177">
        <v>15.1</v>
      </c>
      <c r="I173" s="178"/>
      <c r="L173" s="174"/>
      <c r="M173" s="179"/>
      <c r="T173" s="180"/>
      <c r="AT173" s="175" t="s">
        <v>1665</v>
      </c>
      <c r="AU173" s="175" t="s">
        <v>89</v>
      </c>
      <c r="AV173" s="14" t="s">
        <v>264</v>
      </c>
      <c r="AW173" s="14" t="s">
        <v>36</v>
      </c>
      <c r="AX173" s="14" t="s">
        <v>87</v>
      </c>
      <c r="AY173" s="175" t="s">
        <v>248</v>
      </c>
    </row>
    <row r="174" spans="2:65" s="1" customFormat="1" ht="24.2" customHeight="1">
      <c r="B174" s="32"/>
      <c r="C174" s="130" t="s">
        <v>8</v>
      </c>
      <c r="D174" s="130" t="s">
        <v>249</v>
      </c>
      <c r="E174" s="131" t="s">
        <v>4740</v>
      </c>
      <c r="F174" s="132" t="s">
        <v>4741</v>
      </c>
      <c r="G174" s="133" t="s">
        <v>1662</v>
      </c>
      <c r="H174" s="134">
        <v>3.915</v>
      </c>
      <c r="I174" s="135"/>
      <c r="J174" s="136">
        <f>ROUND(I174*H174,2)</f>
        <v>0</v>
      </c>
      <c r="K174" s="132" t="s">
        <v>1</v>
      </c>
      <c r="L174" s="32"/>
      <c r="M174" s="137" t="s">
        <v>1</v>
      </c>
      <c r="N174" s="138" t="s">
        <v>45</v>
      </c>
      <c r="P174" s="139">
        <f>O174*H174</f>
        <v>0</v>
      </c>
      <c r="Q174" s="139">
        <v>0</v>
      </c>
      <c r="R174" s="139">
        <f>Q174*H174</f>
        <v>0</v>
      </c>
      <c r="S174" s="139">
        <v>5.3999999999999999E-2</v>
      </c>
      <c r="T174" s="140">
        <f>S174*H174</f>
        <v>0.21140999999999999</v>
      </c>
      <c r="AR174" s="141" t="s">
        <v>359</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359</v>
      </c>
      <c r="BM174" s="141" t="s">
        <v>4742</v>
      </c>
    </row>
    <row r="175" spans="2:65" s="1" customFormat="1" ht="19.5">
      <c r="B175" s="32"/>
      <c r="D175" s="143" t="s">
        <v>255</v>
      </c>
      <c r="F175" s="144" t="s">
        <v>4180</v>
      </c>
      <c r="I175" s="145"/>
      <c r="L175" s="32"/>
      <c r="M175" s="146"/>
      <c r="T175" s="56"/>
      <c r="AT175" s="17" t="s">
        <v>255</v>
      </c>
      <c r="AU175" s="17" t="s">
        <v>89</v>
      </c>
    </row>
    <row r="176" spans="2:65" s="12" customFormat="1">
      <c r="B176" s="161"/>
      <c r="D176" s="143" t="s">
        <v>1665</v>
      </c>
      <c r="E176" s="162" t="s">
        <v>1</v>
      </c>
      <c r="F176" s="163" t="s">
        <v>4743</v>
      </c>
      <c r="H176" s="162" t="s">
        <v>1</v>
      </c>
      <c r="I176" s="164"/>
      <c r="L176" s="161"/>
      <c r="M176" s="165"/>
      <c r="T176" s="166"/>
      <c r="AT176" s="162" t="s">
        <v>1665</v>
      </c>
      <c r="AU176" s="162" t="s">
        <v>89</v>
      </c>
      <c r="AV176" s="12" t="s">
        <v>87</v>
      </c>
      <c r="AW176" s="12" t="s">
        <v>36</v>
      </c>
      <c r="AX176" s="12" t="s">
        <v>80</v>
      </c>
      <c r="AY176" s="162" t="s">
        <v>248</v>
      </c>
    </row>
    <row r="177" spans="2:65" s="12" customFormat="1">
      <c r="B177" s="161"/>
      <c r="D177" s="143" t="s">
        <v>1665</v>
      </c>
      <c r="E177" s="162" t="s">
        <v>1</v>
      </c>
      <c r="F177" s="163" t="s">
        <v>4744</v>
      </c>
      <c r="H177" s="162" t="s">
        <v>1</v>
      </c>
      <c r="I177" s="164"/>
      <c r="L177" s="161"/>
      <c r="M177" s="165"/>
      <c r="T177" s="166"/>
      <c r="AT177" s="162" t="s">
        <v>1665</v>
      </c>
      <c r="AU177" s="162" t="s">
        <v>89</v>
      </c>
      <c r="AV177" s="12" t="s">
        <v>87</v>
      </c>
      <c r="AW177" s="12" t="s">
        <v>36</v>
      </c>
      <c r="AX177" s="12" t="s">
        <v>80</v>
      </c>
      <c r="AY177" s="162" t="s">
        <v>248</v>
      </c>
    </row>
    <row r="178" spans="2:65" s="13" customFormat="1">
      <c r="B178" s="167"/>
      <c r="D178" s="143" t="s">
        <v>1665</v>
      </c>
      <c r="E178" s="168" t="s">
        <v>1</v>
      </c>
      <c r="F178" s="169" t="s">
        <v>4745</v>
      </c>
      <c r="H178" s="170">
        <v>1.4490000000000001</v>
      </c>
      <c r="I178" s="171"/>
      <c r="L178" s="167"/>
      <c r="M178" s="172"/>
      <c r="T178" s="173"/>
      <c r="AT178" s="168" t="s">
        <v>1665</v>
      </c>
      <c r="AU178" s="168" t="s">
        <v>89</v>
      </c>
      <c r="AV178" s="13" t="s">
        <v>89</v>
      </c>
      <c r="AW178" s="13" t="s">
        <v>36</v>
      </c>
      <c r="AX178" s="13" t="s">
        <v>80</v>
      </c>
      <c r="AY178" s="168" t="s">
        <v>248</v>
      </c>
    </row>
    <row r="179" spans="2:65" s="13" customFormat="1">
      <c r="B179" s="167"/>
      <c r="D179" s="143" t="s">
        <v>1665</v>
      </c>
      <c r="E179" s="168" t="s">
        <v>1</v>
      </c>
      <c r="F179" s="169" t="s">
        <v>4746</v>
      </c>
      <c r="H179" s="170">
        <v>2.4660000000000002</v>
      </c>
      <c r="I179" s="171"/>
      <c r="L179" s="167"/>
      <c r="M179" s="172"/>
      <c r="T179" s="173"/>
      <c r="AT179" s="168" t="s">
        <v>1665</v>
      </c>
      <c r="AU179" s="168" t="s">
        <v>89</v>
      </c>
      <c r="AV179" s="13" t="s">
        <v>89</v>
      </c>
      <c r="AW179" s="13" t="s">
        <v>36</v>
      </c>
      <c r="AX179" s="13" t="s">
        <v>80</v>
      </c>
      <c r="AY179" s="168" t="s">
        <v>248</v>
      </c>
    </row>
    <row r="180" spans="2:65" s="14" customFormat="1">
      <c r="B180" s="174"/>
      <c r="D180" s="143" t="s">
        <v>1665</v>
      </c>
      <c r="E180" s="175" t="s">
        <v>1</v>
      </c>
      <c r="F180" s="176" t="s">
        <v>1668</v>
      </c>
      <c r="H180" s="177">
        <v>3.915</v>
      </c>
      <c r="I180" s="178"/>
      <c r="L180" s="174"/>
      <c r="M180" s="179"/>
      <c r="T180" s="180"/>
      <c r="AT180" s="175" t="s">
        <v>1665</v>
      </c>
      <c r="AU180" s="175" t="s">
        <v>89</v>
      </c>
      <c r="AV180" s="14" t="s">
        <v>264</v>
      </c>
      <c r="AW180" s="14" t="s">
        <v>36</v>
      </c>
      <c r="AX180" s="14" t="s">
        <v>87</v>
      </c>
      <c r="AY180" s="175" t="s">
        <v>248</v>
      </c>
    </row>
    <row r="181" spans="2:65" s="10" customFormat="1" ht="22.9" customHeight="1">
      <c r="B181" s="120"/>
      <c r="D181" s="121" t="s">
        <v>79</v>
      </c>
      <c r="E181" s="155" t="s">
        <v>2060</v>
      </c>
      <c r="F181" s="155" t="s">
        <v>2061</v>
      </c>
      <c r="I181" s="123"/>
      <c r="J181" s="156">
        <f>BK181</f>
        <v>0</v>
      </c>
      <c r="L181" s="120"/>
      <c r="M181" s="125"/>
      <c r="P181" s="126">
        <f>SUM(P182:P185)</f>
        <v>0</v>
      </c>
      <c r="R181" s="126">
        <f>SUM(R182:R185)</f>
        <v>0</v>
      </c>
      <c r="T181" s="127">
        <f>SUM(T182:T185)</f>
        <v>0</v>
      </c>
      <c r="AR181" s="121" t="s">
        <v>87</v>
      </c>
      <c r="AT181" s="128" t="s">
        <v>79</v>
      </c>
      <c r="AU181" s="128" t="s">
        <v>87</v>
      </c>
      <c r="AY181" s="121" t="s">
        <v>248</v>
      </c>
      <c r="BK181" s="129">
        <f>SUM(BK182:BK185)</f>
        <v>0</v>
      </c>
    </row>
    <row r="182" spans="2:65" s="1" customFormat="1" ht="24.2" customHeight="1">
      <c r="B182" s="32"/>
      <c r="C182" s="130" t="s">
        <v>347</v>
      </c>
      <c r="D182" s="130" t="s">
        <v>249</v>
      </c>
      <c r="E182" s="131" t="s">
        <v>2062</v>
      </c>
      <c r="F182" s="132" t="s">
        <v>2063</v>
      </c>
      <c r="G182" s="133" t="s">
        <v>1263</v>
      </c>
      <c r="H182" s="134">
        <v>0.21099999999999999</v>
      </c>
      <c r="I182" s="135"/>
      <c r="J182" s="136">
        <f>ROUND(I182*H182,2)</f>
        <v>0</v>
      </c>
      <c r="K182" s="132" t="s">
        <v>1663</v>
      </c>
      <c r="L182" s="32"/>
      <c r="M182" s="137" t="s">
        <v>1</v>
      </c>
      <c r="N182" s="138" t="s">
        <v>45</v>
      </c>
      <c r="P182" s="139">
        <f>O182*H182</f>
        <v>0</v>
      </c>
      <c r="Q182" s="139">
        <v>0</v>
      </c>
      <c r="R182" s="139">
        <f>Q182*H182</f>
        <v>0</v>
      </c>
      <c r="S182" s="139">
        <v>0</v>
      </c>
      <c r="T182" s="140">
        <f>S182*H182</f>
        <v>0</v>
      </c>
      <c r="AR182" s="141" t="s">
        <v>264</v>
      </c>
      <c r="AT182" s="141" t="s">
        <v>249</v>
      </c>
      <c r="AU182" s="141" t="s">
        <v>89</v>
      </c>
      <c r="AY182" s="17" t="s">
        <v>248</v>
      </c>
      <c r="BE182" s="142">
        <f>IF(N182="základní",J182,0)</f>
        <v>0</v>
      </c>
      <c r="BF182" s="142">
        <f>IF(N182="snížená",J182,0)</f>
        <v>0</v>
      </c>
      <c r="BG182" s="142">
        <f>IF(N182="zákl. přenesená",J182,0)</f>
        <v>0</v>
      </c>
      <c r="BH182" s="142">
        <f>IF(N182="sníž. přenesená",J182,0)</f>
        <v>0</v>
      </c>
      <c r="BI182" s="142">
        <f>IF(N182="nulová",J182,0)</f>
        <v>0</v>
      </c>
      <c r="BJ182" s="17" t="s">
        <v>87</v>
      </c>
      <c r="BK182" s="142">
        <f>ROUND(I182*H182,2)</f>
        <v>0</v>
      </c>
      <c r="BL182" s="17" t="s">
        <v>264</v>
      </c>
      <c r="BM182" s="141" t="s">
        <v>4747</v>
      </c>
    </row>
    <row r="183" spans="2:65" s="1" customFormat="1" ht="49.15" customHeight="1">
      <c r="B183" s="32"/>
      <c r="C183" s="130" t="s">
        <v>7</v>
      </c>
      <c r="D183" s="130" t="s">
        <v>249</v>
      </c>
      <c r="E183" s="131" t="s">
        <v>3249</v>
      </c>
      <c r="F183" s="132" t="s">
        <v>3250</v>
      </c>
      <c r="G183" s="133" t="s">
        <v>1263</v>
      </c>
      <c r="H183" s="134">
        <v>0.21099999999999999</v>
      </c>
      <c r="I183" s="135"/>
      <c r="J183" s="136">
        <f>ROUND(I183*H183,2)</f>
        <v>0</v>
      </c>
      <c r="K183" s="132" t="s">
        <v>1</v>
      </c>
      <c r="L183" s="32"/>
      <c r="M183" s="137" t="s">
        <v>1</v>
      </c>
      <c r="N183" s="138" t="s">
        <v>45</v>
      </c>
      <c r="P183" s="139">
        <f>O183*H183</f>
        <v>0</v>
      </c>
      <c r="Q183" s="139">
        <v>0</v>
      </c>
      <c r="R183" s="139">
        <f>Q183*H183</f>
        <v>0</v>
      </c>
      <c r="S183" s="139">
        <v>0</v>
      </c>
      <c r="T183" s="140">
        <f>S183*H183</f>
        <v>0</v>
      </c>
      <c r="AR183" s="141" t="s">
        <v>264</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264</v>
      </c>
      <c r="BM183" s="141" t="s">
        <v>4748</v>
      </c>
    </row>
    <row r="184" spans="2:65" s="1" customFormat="1" ht="39">
      <c r="B184" s="32"/>
      <c r="D184" s="143" t="s">
        <v>255</v>
      </c>
      <c r="F184" s="144" t="s">
        <v>1693</v>
      </c>
      <c r="I184" s="145"/>
      <c r="L184" s="32"/>
      <c r="M184" s="146"/>
      <c r="T184" s="56"/>
      <c r="AT184" s="17" t="s">
        <v>255</v>
      </c>
      <c r="AU184" s="17" t="s">
        <v>89</v>
      </c>
    </row>
    <row r="185" spans="2:65" s="13" customFormat="1">
      <c r="B185" s="167"/>
      <c r="D185" s="143" t="s">
        <v>1665</v>
      </c>
      <c r="E185" s="168" t="s">
        <v>1</v>
      </c>
      <c r="F185" s="169" t="s">
        <v>4749</v>
      </c>
      <c r="H185" s="170">
        <v>0.21099999999999999</v>
      </c>
      <c r="I185" s="171"/>
      <c r="L185" s="167"/>
      <c r="M185" s="172"/>
      <c r="T185" s="173"/>
      <c r="AT185" s="168" t="s">
        <v>1665</v>
      </c>
      <c r="AU185" s="168" t="s">
        <v>89</v>
      </c>
      <c r="AV185" s="13" t="s">
        <v>89</v>
      </c>
      <c r="AW185" s="13" t="s">
        <v>36</v>
      </c>
      <c r="AX185" s="13" t="s">
        <v>87</v>
      </c>
      <c r="AY185" s="168" t="s">
        <v>248</v>
      </c>
    </row>
    <row r="186" spans="2:65" s="10" customFormat="1" ht="25.9" customHeight="1">
      <c r="B186" s="120"/>
      <c r="D186" s="121" t="s">
        <v>79</v>
      </c>
      <c r="E186" s="122" t="s">
        <v>2091</v>
      </c>
      <c r="F186" s="122" t="s">
        <v>2092</v>
      </c>
      <c r="I186" s="123"/>
      <c r="J186" s="124">
        <f>BK186</f>
        <v>0</v>
      </c>
      <c r="L186" s="120"/>
      <c r="M186" s="125"/>
      <c r="P186" s="126">
        <f>P187+P196</f>
        <v>0</v>
      </c>
      <c r="R186" s="126">
        <f>R187+R196</f>
        <v>8.0392399999999995</v>
      </c>
      <c r="T186" s="127">
        <f>T187+T196</f>
        <v>0</v>
      </c>
      <c r="AR186" s="121" t="s">
        <v>89</v>
      </c>
      <c r="AT186" s="128" t="s">
        <v>79</v>
      </c>
      <c r="AU186" s="128" t="s">
        <v>80</v>
      </c>
      <c r="AY186" s="121" t="s">
        <v>248</v>
      </c>
      <c r="BK186" s="129">
        <f>BK187+BK196</f>
        <v>0</v>
      </c>
    </row>
    <row r="187" spans="2:65" s="10" customFormat="1" ht="22.9" customHeight="1">
      <c r="B187" s="120"/>
      <c r="D187" s="121" t="s">
        <v>79</v>
      </c>
      <c r="E187" s="155" t="s">
        <v>2199</v>
      </c>
      <c r="F187" s="155" t="s">
        <v>2200</v>
      </c>
      <c r="I187" s="123"/>
      <c r="J187" s="156">
        <f>BK187</f>
        <v>0</v>
      </c>
      <c r="L187" s="120"/>
      <c r="M187" s="125"/>
      <c r="P187" s="126">
        <f>SUM(P188:P195)</f>
        <v>0</v>
      </c>
      <c r="R187" s="126">
        <f>SUM(R188:R195)</f>
        <v>6.9350000000000005</v>
      </c>
      <c r="T187" s="127">
        <f>SUM(T188:T195)</f>
        <v>0</v>
      </c>
      <c r="AR187" s="121" t="s">
        <v>89</v>
      </c>
      <c r="AT187" s="128" t="s">
        <v>79</v>
      </c>
      <c r="AU187" s="128" t="s">
        <v>87</v>
      </c>
      <c r="AY187" s="121" t="s">
        <v>248</v>
      </c>
      <c r="BK187" s="129">
        <f>SUM(BK188:BK195)</f>
        <v>0</v>
      </c>
    </row>
    <row r="188" spans="2:65" s="1" customFormat="1" ht="24.2" customHeight="1">
      <c r="B188" s="32"/>
      <c r="C188" s="130" t="s">
        <v>363</v>
      </c>
      <c r="D188" s="130" t="s">
        <v>249</v>
      </c>
      <c r="E188" s="131" t="s">
        <v>4750</v>
      </c>
      <c r="F188" s="132" t="s">
        <v>4751</v>
      </c>
      <c r="G188" s="133" t="s">
        <v>2455</v>
      </c>
      <c r="H188" s="134">
        <v>6754</v>
      </c>
      <c r="I188" s="135"/>
      <c r="J188" s="136">
        <f>ROUND(I188*H188,2)</f>
        <v>0</v>
      </c>
      <c r="K188" s="132" t="s">
        <v>1</v>
      </c>
      <c r="L188" s="32"/>
      <c r="M188" s="137" t="s">
        <v>1</v>
      </c>
      <c r="N188" s="138" t="s">
        <v>45</v>
      </c>
      <c r="P188" s="139">
        <f>O188*H188</f>
        <v>0</v>
      </c>
      <c r="Q188" s="139">
        <v>1E-3</v>
      </c>
      <c r="R188" s="139">
        <f>Q188*H188</f>
        <v>6.7540000000000004</v>
      </c>
      <c r="S188" s="139">
        <v>0</v>
      </c>
      <c r="T188" s="140">
        <f>S188*H188</f>
        <v>0</v>
      </c>
      <c r="AR188" s="141" t="s">
        <v>359</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359</v>
      </c>
      <c r="BM188" s="141" t="s">
        <v>4752</v>
      </c>
    </row>
    <row r="189" spans="2:65" s="1" customFormat="1" ht="48.75">
      <c r="B189" s="32"/>
      <c r="D189" s="143" t="s">
        <v>255</v>
      </c>
      <c r="F189" s="144" t="s">
        <v>4753</v>
      </c>
      <c r="I189" s="145"/>
      <c r="L189" s="32"/>
      <c r="M189" s="146"/>
      <c r="T189" s="56"/>
      <c r="AT189" s="17" t="s">
        <v>255</v>
      </c>
      <c r="AU189" s="17" t="s">
        <v>89</v>
      </c>
    </row>
    <row r="190" spans="2:65" s="12" customFormat="1">
      <c r="B190" s="161"/>
      <c r="D190" s="143" t="s">
        <v>1665</v>
      </c>
      <c r="E190" s="162" t="s">
        <v>1</v>
      </c>
      <c r="F190" s="163" t="s">
        <v>4734</v>
      </c>
      <c r="H190" s="162" t="s">
        <v>1</v>
      </c>
      <c r="I190" s="164"/>
      <c r="L190" s="161"/>
      <c r="M190" s="165"/>
      <c r="T190" s="166"/>
      <c r="AT190" s="162" t="s">
        <v>1665</v>
      </c>
      <c r="AU190" s="162" t="s">
        <v>89</v>
      </c>
      <c r="AV190" s="12" t="s">
        <v>87</v>
      </c>
      <c r="AW190" s="12" t="s">
        <v>36</v>
      </c>
      <c r="AX190" s="12" t="s">
        <v>80</v>
      </c>
      <c r="AY190" s="162" t="s">
        <v>248</v>
      </c>
    </row>
    <row r="191" spans="2:65" s="13" customFormat="1">
      <c r="B191" s="167"/>
      <c r="D191" s="143" t="s">
        <v>1665</v>
      </c>
      <c r="E191" s="168" t="s">
        <v>1</v>
      </c>
      <c r="F191" s="169" t="s">
        <v>4754</v>
      </c>
      <c r="H191" s="170">
        <v>6754</v>
      </c>
      <c r="I191" s="171"/>
      <c r="L191" s="167"/>
      <c r="M191" s="172"/>
      <c r="T191" s="173"/>
      <c r="AT191" s="168" t="s">
        <v>1665</v>
      </c>
      <c r="AU191" s="168" t="s">
        <v>89</v>
      </c>
      <c r="AV191" s="13" t="s">
        <v>89</v>
      </c>
      <c r="AW191" s="13" t="s">
        <v>36</v>
      </c>
      <c r="AX191" s="13" t="s">
        <v>87</v>
      </c>
      <c r="AY191" s="168" t="s">
        <v>248</v>
      </c>
    </row>
    <row r="192" spans="2:65" s="1" customFormat="1" ht="21.75" customHeight="1">
      <c r="B192" s="32"/>
      <c r="C192" s="130" t="s">
        <v>367</v>
      </c>
      <c r="D192" s="130" t="s">
        <v>249</v>
      </c>
      <c r="E192" s="131" t="s">
        <v>4755</v>
      </c>
      <c r="F192" s="132" t="s">
        <v>4756</v>
      </c>
      <c r="G192" s="133" t="s">
        <v>2455</v>
      </c>
      <c r="H192" s="134">
        <v>181</v>
      </c>
      <c r="I192" s="135"/>
      <c r="J192" s="136">
        <f>ROUND(I192*H192,2)</f>
        <v>0</v>
      </c>
      <c r="K192" s="132" t="s">
        <v>1</v>
      </c>
      <c r="L192" s="32"/>
      <c r="M192" s="137" t="s">
        <v>1</v>
      </c>
      <c r="N192" s="138" t="s">
        <v>45</v>
      </c>
      <c r="P192" s="139">
        <f>O192*H192</f>
        <v>0</v>
      </c>
      <c r="Q192" s="139">
        <v>1E-3</v>
      </c>
      <c r="R192" s="139">
        <f>Q192*H192</f>
        <v>0.18099999999999999</v>
      </c>
      <c r="S192" s="139">
        <v>0</v>
      </c>
      <c r="T192" s="140">
        <f>S192*H192</f>
        <v>0</v>
      </c>
      <c r="AR192" s="141" t="s">
        <v>359</v>
      </c>
      <c r="AT192" s="141" t="s">
        <v>249</v>
      </c>
      <c r="AU192" s="141" t="s">
        <v>89</v>
      </c>
      <c r="AY192" s="17" t="s">
        <v>248</v>
      </c>
      <c r="BE192" s="142">
        <f>IF(N192="základní",J192,0)</f>
        <v>0</v>
      </c>
      <c r="BF192" s="142">
        <f>IF(N192="snížená",J192,0)</f>
        <v>0</v>
      </c>
      <c r="BG192" s="142">
        <f>IF(N192="zákl. přenesená",J192,0)</f>
        <v>0</v>
      </c>
      <c r="BH192" s="142">
        <f>IF(N192="sníž. přenesená",J192,0)</f>
        <v>0</v>
      </c>
      <c r="BI192" s="142">
        <f>IF(N192="nulová",J192,0)</f>
        <v>0</v>
      </c>
      <c r="BJ192" s="17" t="s">
        <v>87</v>
      </c>
      <c r="BK192" s="142">
        <f>ROUND(I192*H192,2)</f>
        <v>0</v>
      </c>
      <c r="BL192" s="17" t="s">
        <v>359</v>
      </c>
      <c r="BM192" s="141" t="s">
        <v>4757</v>
      </c>
    </row>
    <row r="193" spans="2:65" s="1" customFormat="1" ht="39">
      <c r="B193" s="32"/>
      <c r="D193" s="143" t="s">
        <v>255</v>
      </c>
      <c r="F193" s="144" t="s">
        <v>4758</v>
      </c>
      <c r="I193" s="145"/>
      <c r="L193" s="32"/>
      <c r="M193" s="146"/>
      <c r="T193" s="56"/>
      <c r="AT193" s="17" t="s">
        <v>255</v>
      </c>
      <c r="AU193" s="17" t="s">
        <v>89</v>
      </c>
    </row>
    <row r="194" spans="2:65" s="12" customFormat="1">
      <c r="B194" s="161"/>
      <c r="D194" s="143" t="s">
        <v>1665</v>
      </c>
      <c r="E194" s="162" t="s">
        <v>1</v>
      </c>
      <c r="F194" s="163" t="s">
        <v>4759</v>
      </c>
      <c r="H194" s="162" t="s">
        <v>1</v>
      </c>
      <c r="I194" s="164"/>
      <c r="L194" s="161"/>
      <c r="M194" s="165"/>
      <c r="T194" s="166"/>
      <c r="AT194" s="162" t="s">
        <v>1665</v>
      </c>
      <c r="AU194" s="162" t="s">
        <v>89</v>
      </c>
      <c r="AV194" s="12" t="s">
        <v>87</v>
      </c>
      <c r="AW194" s="12" t="s">
        <v>36</v>
      </c>
      <c r="AX194" s="12" t="s">
        <v>80</v>
      </c>
      <c r="AY194" s="162" t="s">
        <v>248</v>
      </c>
    </row>
    <row r="195" spans="2:65" s="13" customFormat="1">
      <c r="B195" s="167"/>
      <c r="D195" s="143" t="s">
        <v>1665</v>
      </c>
      <c r="E195" s="168" t="s">
        <v>1</v>
      </c>
      <c r="F195" s="169" t="s">
        <v>4760</v>
      </c>
      <c r="H195" s="170">
        <v>181</v>
      </c>
      <c r="I195" s="171"/>
      <c r="L195" s="167"/>
      <c r="M195" s="172"/>
      <c r="T195" s="173"/>
      <c r="AT195" s="168" t="s">
        <v>1665</v>
      </c>
      <c r="AU195" s="168" t="s">
        <v>89</v>
      </c>
      <c r="AV195" s="13" t="s">
        <v>89</v>
      </c>
      <c r="AW195" s="13" t="s">
        <v>36</v>
      </c>
      <c r="AX195" s="13" t="s">
        <v>87</v>
      </c>
      <c r="AY195" s="168" t="s">
        <v>248</v>
      </c>
    </row>
    <row r="196" spans="2:65" s="10" customFormat="1" ht="22.9" customHeight="1">
      <c r="B196" s="120"/>
      <c r="D196" s="121" t="s">
        <v>79</v>
      </c>
      <c r="E196" s="155" t="s">
        <v>2460</v>
      </c>
      <c r="F196" s="155" t="s">
        <v>2461</v>
      </c>
      <c r="I196" s="123"/>
      <c r="J196" s="156">
        <f>BK196</f>
        <v>0</v>
      </c>
      <c r="L196" s="120"/>
      <c r="M196" s="125"/>
      <c r="P196" s="126">
        <f>SUM(P197:P203)</f>
        <v>0</v>
      </c>
      <c r="R196" s="126">
        <f>SUM(R197:R203)</f>
        <v>1.1042399999999999</v>
      </c>
      <c r="T196" s="127">
        <f>SUM(T197:T203)</f>
        <v>0</v>
      </c>
      <c r="AR196" s="121" t="s">
        <v>89</v>
      </c>
      <c r="AT196" s="128" t="s">
        <v>79</v>
      </c>
      <c r="AU196" s="128" t="s">
        <v>87</v>
      </c>
      <c r="AY196" s="121" t="s">
        <v>248</v>
      </c>
      <c r="BK196" s="129">
        <f>SUM(BK197:BK203)</f>
        <v>0</v>
      </c>
    </row>
    <row r="197" spans="2:65" s="1" customFormat="1" ht="24.2" customHeight="1">
      <c r="B197" s="32"/>
      <c r="C197" s="130" t="s">
        <v>371</v>
      </c>
      <c r="D197" s="130" t="s">
        <v>249</v>
      </c>
      <c r="E197" s="131" t="s">
        <v>2462</v>
      </c>
      <c r="F197" s="132" t="s">
        <v>2463</v>
      </c>
      <c r="G197" s="133" t="s">
        <v>1662</v>
      </c>
      <c r="H197" s="134">
        <v>214</v>
      </c>
      <c r="I197" s="135"/>
      <c r="J197" s="136">
        <f>ROUND(I197*H197,2)</f>
        <v>0</v>
      </c>
      <c r="K197" s="132" t="s">
        <v>1</v>
      </c>
      <c r="L197" s="32"/>
      <c r="M197" s="137" t="s">
        <v>1</v>
      </c>
      <c r="N197" s="138" t="s">
        <v>45</v>
      </c>
      <c r="P197" s="139">
        <f>O197*H197</f>
        <v>0</v>
      </c>
      <c r="Q197" s="139">
        <v>1.1299999999999999E-3</v>
      </c>
      <c r="R197" s="139">
        <f>Q197*H197</f>
        <v>0.24181999999999998</v>
      </c>
      <c r="S197" s="139">
        <v>0</v>
      </c>
      <c r="T197" s="140">
        <f>S197*H197</f>
        <v>0</v>
      </c>
      <c r="AR197" s="141" t="s">
        <v>359</v>
      </c>
      <c r="AT197" s="141" t="s">
        <v>249</v>
      </c>
      <c r="AU197" s="141" t="s">
        <v>89</v>
      </c>
      <c r="AY197" s="17" t="s">
        <v>248</v>
      </c>
      <c r="BE197" s="142">
        <f>IF(N197="základní",J197,0)</f>
        <v>0</v>
      </c>
      <c r="BF197" s="142">
        <f>IF(N197="snížená",J197,0)</f>
        <v>0</v>
      </c>
      <c r="BG197" s="142">
        <f>IF(N197="zákl. přenesená",J197,0)</f>
        <v>0</v>
      </c>
      <c r="BH197" s="142">
        <f>IF(N197="sníž. přenesená",J197,0)</f>
        <v>0</v>
      </c>
      <c r="BI197" s="142">
        <f>IF(N197="nulová",J197,0)</f>
        <v>0</v>
      </c>
      <c r="BJ197" s="17" t="s">
        <v>87</v>
      </c>
      <c r="BK197" s="142">
        <f>ROUND(I197*H197,2)</f>
        <v>0</v>
      </c>
      <c r="BL197" s="17" t="s">
        <v>359</v>
      </c>
      <c r="BM197" s="141" t="s">
        <v>4761</v>
      </c>
    </row>
    <row r="198" spans="2:65" s="1" customFormat="1" ht="19.5">
      <c r="B198" s="32"/>
      <c r="D198" s="143" t="s">
        <v>255</v>
      </c>
      <c r="F198" s="144" t="s">
        <v>2465</v>
      </c>
      <c r="I198" s="145"/>
      <c r="L198" s="32"/>
      <c r="M198" s="146"/>
      <c r="T198" s="56"/>
      <c r="AT198" s="17" t="s">
        <v>255</v>
      </c>
      <c r="AU198" s="17" t="s">
        <v>89</v>
      </c>
    </row>
    <row r="199" spans="2:65" s="13" customFormat="1">
      <c r="B199" s="167"/>
      <c r="D199" s="143" t="s">
        <v>1665</v>
      </c>
      <c r="E199" s="168" t="s">
        <v>1</v>
      </c>
      <c r="F199" s="169" t="s">
        <v>4762</v>
      </c>
      <c r="H199" s="170">
        <v>209</v>
      </c>
      <c r="I199" s="171"/>
      <c r="L199" s="167"/>
      <c r="M199" s="172"/>
      <c r="T199" s="173"/>
      <c r="AT199" s="168" t="s">
        <v>1665</v>
      </c>
      <c r="AU199" s="168" t="s">
        <v>89</v>
      </c>
      <c r="AV199" s="13" t="s">
        <v>89</v>
      </c>
      <c r="AW199" s="13" t="s">
        <v>36</v>
      </c>
      <c r="AX199" s="13" t="s">
        <v>80</v>
      </c>
      <c r="AY199" s="168" t="s">
        <v>248</v>
      </c>
    </row>
    <row r="200" spans="2:65" s="13" customFormat="1">
      <c r="B200" s="167"/>
      <c r="D200" s="143" t="s">
        <v>1665</v>
      </c>
      <c r="E200" s="168" t="s">
        <v>1</v>
      </c>
      <c r="F200" s="169" t="s">
        <v>4763</v>
      </c>
      <c r="H200" s="170">
        <v>5</v>
      </c>
      <c r="I200" s="171"/>
      <c r="L200" s="167"/>
      <c r="M200" s="172"/>
      <c r="T200" s="173"/>
      <c r="AT200" s="168" t="s">
        <v>1665</v>
      </c>
      <c r="AU200" s="168" t="s">
        <v>89</v>
      </c>
      <c r="AV200" s="13" t="s">
        <v>89</v>
      </c>
      <c r="AW200" s="13" t="s">
        <v>36</v>
      </c>
      <c r="AX200" s="13" t="s">
        <v>80</v>
      </c>
      <c r="AY200" s="168" t="s">
        <v>248</v>
      </c>
    </row>
    <row r="201" spans="2:65" s="14" customFormat="1">
      <c r="B201" s="174"/>
      <c r="D201" s="143" t="s">
        <v>1665</v>
      </c>
      <c r="E201" s="175" t="s">
        <v>1</v>
      </c>
      <c r="F201" s="176" t="s">
        <v>1668</v>
      </c>
      <c r="H201" s="177">
        <v>214</v>
      </c>
      <c r="I201" s="178"/>
      <c r="L201" s="174"/>
      <c r="M201" s="179"/>
      <c r="T201" s="180"/>
      <c r="AT201" s="175" t="s">
        <v>1665</v>
      </c>
      <c r="AU201" s="175" t="s">
        <v>89</v>
      </c>
      <c r="AV201" s="14" t="s">
        <v>264</v>
      </c>
      <c r="AW201" s="14" t="s">
        <v>36</v>
      </c>
      <c r="AX201" s="14" t="s">
        <v>87</v>
      </c>
      <c r="AY201" s="175" t="s">
        <v>248</v>
      </c>
    </row>
    <row r="202" spans="2:65" s="1" customFormat="1" ht="24.2" customHeight="1">
      <c r="B202" s="32"/>
      <c r="C202" s="130" t="s">
        <v>375</v>
      </c>
      <c r="D202" s="130" t="s">
        <v>249</v>
      </c>
      <c r="E202" s="131" t="s">
        <v>2468</v>
      </c>
      <c r="F202" s="132" t="s">
        <v>2469</v>
      </c>
      <c r="G202" s="133" t="s">
        <v>1662</v>
      </c>
      <c r="H202" s="134">
        <v>214</v>
      </c>
      <c r="I202" s="135"/>
      <c r="J202" s="136">
        <f>ROUND(I202*H202,2)</f>
        <v>0</v>
      </c>
      <c r="K202" s="132" t="s">
        <v>1</v>
      </c>
      <c r="L202" s="32"/>
      <c r="M202" s="137" t="s">
        <v>1</v>
      </c>
      <c r="N202" s="138" t="s">
        <v>45</v>
      </c>
      <c r="P202" s="139">
        <f>O202*H202</f>
        <v>0</v>
      </c>
      <c r="Q202" s="139">
        <v>4.0299999999999997E-3</v>
      </c>
      <c r="R202" s="139">
        <f>Q202*H202</f>
        <v>0.86241999999999996</v>
      </c>
      <c r="S202" s="139">
        <v>0</v>
      </c>
      <c r="T202" s="140">
        <f>S202*H202</f>
        <v>0</v>
      </c>
      <c r="AR202" s="141" t="s">
        <v>359</v>
      </c>
      <c r="AT202" s="141" t="s">
        <v>249</v>
      </c>
      <c r="AU202" s="141" t="s">
        <v>89</v>
      </c>
      <c r="AY202" s="17" t="s">
        <v>248</v>
      </c>
      <c r="BE202" s="142">
        <f>IF(N202="základní",J202,0)</f>
        <v>0</v>
      </c>
      <c r="BF202" s="142">
        <f>IF(N202="snížená",J202,0)</f>
        <v>0</v>
      </c>
      <c r="BG202" s="142">
        <f>IF(N202="zákl. přenesená",J202,0)</f>
        <v>0</v>
      </c>
      <c r="BH202" s="142">
        <f>IF(N202="sníž. přenesená",J202,0)</f>
        <v>0</v>
      </c>
      <c r="BI202" s="142">
        <f>IF(N202="nulová",J202,0)</f>
        <v>0</v>
      </c>
      <c r="BJ202" s="17" t="s">
        <v>87</v>
      </c>
      <c r="BK202" s="142">
        <f>ROUND(I202*H202,2)</f>
        <v>0</v>
      </c>
      <c r="BL202" s="17" t="s">
        <v>359</v>
      </c>
      <c r="BM202" s="141" t="s">
        <v>4764</v>
      </c>
    </row>
    <row r="203" spans="2:65" s="1" customFormat="1" ht="29.25">
      <c r="B203" s="32"/>
      <c r="D203" s="143" t="s">
        <v>255</v>
      </c>
      <c r="F203" s="144" t="s">
        <v>2471</v>
      </c>
      <c r="I203" s="145"/>
      <c r="L203" s="32"/>
      <c r="M203" s="148"/>
      <c r="N203" s="149"/>
      <c r="O203" s="149"/>
      <c r="P203" s="149"/>
      <c r="Q203" s="149"/>
      <c r="R203" s="149"/>
      <c r="S203" s="149"/>
      <c r="T203" s="150"/>
      <c r="AT203" s="17" t="s">
        <v>255</v>
      </c>
      <c r="AU203" s="17" t="s">
        <v>89</v>
      </c>
    </row>
    <row r="204" spans="2:65" s="1" customFormat="1" ht="6.95" customHeight="1">
      <c r="B204" s="44"/>
      <c r="C204" s="45"/>
      <c r="D204" s="45"/>
      <c r="E204" s="45"/>
      <c r="F204" s="45"/>
      <c r="G204" s="45"/>
      <c r="H204" s="45"/>
      <c r="I204" s="45"/>
      <c r="J204" s="45"/>
      <c r="K204" s="45"/>
      <c r="L204" s="32"/>
    </row>
  </sheetData>
  <sheetProtection algorithmName="SHA-512" hashValue="eczpWkQ3mxO7olEKlJ+CLQFX77aip2fyQuYr5QjM3a2k6rORy3W/v25HTLd+Au08WQRVFmK/fDFiUIlFy/ZbRQ==" saltValue="LjmUkMbux3N9fA1aodNHMmYZoENFfox/5hDF5QMnP0ZKkaDYmY1oQCFwTxA+GvtorWzASOXK+31WkpZOxrBJdg==" spinCount="100000" sheet="1" objects="1" scenarios="1" formatColumns="0" formatRows="0" autoFilter="0"/>
  <autoFilter ref="C128:K203" xr:uid="{00000000-0009-0000-0000-000017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177</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3792</v>
      </c>
      <c r="F9" s="251"/>
      <c r="G9" s="251"/>
      <c r="H9" s="251"/>
      <c r="L9" s="32"/>
    </row>
    <row r="10" spans="2:46" s="1" customFormat="1" ht="12" customHeight="1">
      <c r="B10" s="32"/>
      <c r="D10" s="27" t="s">
        <v>224</v>
      </c>
      <c r="L10" s="32"/>
    </row>
    <row r="11" spans="2:46" s="1" customFormat="1" ht="16.5" customHeight="1">
      <c r="B11" s="32"/>
      <c r="E11" s="230" t="s">
        <v>4765</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ROUND((SUM(BE126:BE276)),  2)</f>
        <v>0</v>
      </c>
      <c r="I35" s="96">
        <v>0.21</v>
      </c>
      <c r="J35" s="86">
        <f>ROUND(((SUM(BE126:BE276))*I35),  2)</f>
        <v>0</v>
      </c>
      <c r="L35" s="32"/>
    </row>
    <row r="36" spans="2:12" s="1" customFormat="1" ht="14.45" customHeight="1">
      <c r="B36" s="32"/>
      <c r="E36" s="27" t="s">
        <v>46</v>
      </c>
      <c r="F36" s="86">
        <f>ROUND((SUM(BF126:BF276)),  2)</f>
        <v>0</v>
      </c>
      <c r="I36" s="96">
        <v>0.12</v>
      </c>
      <c r="J36" s="86">
        <f>ROUND(((SUM(BF126:BF276))*I36),  2)</f>
        <v>0</v>
      </c>
      <c r="L36" s="32"/>
    </row>
    <row r="37" spans="2:12" s="1" customFormat="1" ht="14.45" hidden="1" customHeight="1">
      <c r="B37" s="32"/>
      <c r="E37" s="27" t="s">
        <v>47</v>
      </c>
      <c r="F37" s="86">
        <f>ROUND((SUM(BG126:BG276)),  2)</f>
        <v>0</v>
      </c>
      <c r="I37" s="96">
        <v>0.21</v>
      </c>
      <c r="J37" s="86">
        <f>0</f>
        <v>0</v>
      </c>
      <c r="L37" s="32"/>
    </row>
    <row r="38" spans="2:12" s="1" customFormat="1" ht="14.45" hidden="1" customHeight="1">
      <c r="B38" s="32"/>
      <c r="E38" s="27" t="s">
        <v>48</v>
      </c>
      <c r="F38" s="86">
        <f>ROUND((SUM(BH126:BH276)),  2)</f>
        <v>0</v>
      </c>
      <c r="I38" s="96">
        <v>0.12</v>
      </c>
      <c r="J38" s="86">
        <f>0</f>
        <v>0</v>
      </c>
      <c r="L38" s="32"/>
    </row>
    <row r="39" spans="2:12" s="1" customFormat="1" ht="14.45" hidden="1" customHeight="1">
      <c r="B39" s="32"/>
      <c r="E39" s="27" t="s">
        <v>49</v>
      </c>
      <c r="F39" s="86">
        <f>ROUND((SUM(BI126:BI276)),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3792</v>
      </c>
      <c r="F87" s="251"/>
      <c r="G87" s="251"/>
      <c r="H87" s="251"/>
      <c r="L87" s="32"/>
    </row>
    <row r="88" spans="2:12" s="1" customFormat="1" ht="12" customHeight="1">
      <c r="B88" s="32"/>
      <c r="C88" s="27" t="s">
        <v>224</v>
      </c>
      <c r="L88" s="32"/>
    </row>
    <row r="89" spans="2:12" s="1" customFormat="1" ht="16.5" customHeight="1">
      <c r="B89" s="32"/>
      <c r="E89" s="230" t="str">
        <f>E11</f>
        <v>D.1.409.3 - Stavební elektroinstalace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2473</v>
      </c>
      <c r="E99" s="110"/>
      <c r="F99" s="110"/>
      <c r="G99" s="110"/>
      <c r="H99" s="110"/>
      <c r="I99" s="110"/>
      <c r="J99" s="111">
        <f>J127</f>
        <v>0</v>
      </c>
      <c r="L99" s="108"/>
    </row>
    <row r="100" spans="2:47" s="11" customFormat="1" ht="19.899999999999999" customHeight="1">
      <c r="B100" s="151"/>
      <c r="D100" s="152" t="s">
        <v>4766</v>
      </c>
      <c r="E100" s="153"/>
      <c r="F100" s="153"/>
      <c r="G100" s="153"/>
      <c r="H100" s="153"/>
      <c r="I100" s="153"/>
      <c r="J100" s="154">
        <f>J128</f>
        <v>0</v>
      </c>
      <c r="L100" s="151"/>
    </row>
    <row r="101" spans="2:47" s="11" customFormat="1" ht="19.899999999999999" customHeight="1">
      <c r="B101" s="151"/>
      <c r="D101" s="152" t="s">
        <v>4767</v>
      </c>
      <c r="E101" s="153"/>
      <c r="F101" s="153"/>
      <c r="G101" s="153"/>
      <c r="H101" s="153"/>
      <c r="I101" s="153"/>
      <c r="J101" s="154">
        <f>J162</f>
        <v>0</v>
      </c>
      <c r="L101" s="151"/>
    </row>
    <row r="102" spans="2:47" s="11" customFormat="1" ht="19.899999999999999" customHeight="1">
      <c r="B102" s="151"/>
      <c r="D102" s="152" t="s">
        <v>298</v>
      </c>
      <c r="E102" s="153"/>
      <c r="F102" s="153"/>
      <c r="G102" s="153"/>
      <c r="H102" s="153"/>
      <c r="I102" s="153"/>
      <c r="J102" s="154">
        <f>J175</f>
        <v>0</v>
      </c>
      <c r="L102" s="151"/>
    </row>
    <row r="103" spans="2:47" s="11" customFormat="1" ht="19.899999999999999" customHeight="1">
      <c r="B103" s="151"/>
      <c r="D103" s="152" t="s">
        <v>2475</v>
      </c>
      <c r="E103" s="153"/>
      <c r="F103" s="153"/>
      <c r="G103" s="153"/>
      <c r="H103" s="153"/>
      <c r="I103" s="153"/>
      <c r="J103" s="154">
        <f>J233</f>
        <v>0</v>
      </c>
      <c r="L103" s="151"/>
    </row>
    <row r="104" spans="2:47" s="11" customFormat="1" ht="19.899999999999999" customHeight="1">
      <c r="B104" s="151"/>
      <c r="D104" s="152" t="s">
        <v>300</v>
      </c>
      <c r="E104" s="153"/>
      <c r="F104" s="153"/>
      <c r="G104" s="153"/>
      <c r="H104" s="153"/>
      <c r="I104" s="153"/>
      <c r="J104" s="154">
        <f>J271</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3792</v>
      </c>
      <c r="F116" s="251"/>
      <c r="G116" s="251"/>
      <c r="H116" s="251"/>
      <c r="L116" s="32"/>
    </row>
    <row r="117" spans="2:63" s="1" customFormat="1" ht="12" customHeight="1">
      <c r="B117" s="32"/>
      <c r="C117" s="27" t="s">
        <v>224</v>
      </c>
      <c r="L117" s="32"/>
    </row>
    <row r="118" spans="2:63" s="1" customFormat="1" ht="16.5" customHeight="1">
      <c r="B118" s="32"/>
      <c r="E118" s="230" t="str">
        <f>E11</f>
        <v>D.1.409.3 - Stavební elektroinstalace</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15.2" customHeight="1">
      <c r="B123" s="32"/>
      <c r="C123" s="27" t="s">
        <v>30</v>
      </c>
      <c r="F123" s="25" t="str">
        <f>IF(E20="","",E20)</f>
        <v>Vyplň údaj</v>
      </c>
      <c r="I123" s="27" t="s">
        <v>37</v>
      </c>
      <c r="J123" s="30" t="str">
        <f>E26</f>
        <v>ing. Jaroslav Bedáň</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f>
        <v>0</v>
      </c>
      <c r="Q126" s="53"/>
      <c r="R126" s="117">
        <f>R127</f>
        <v>0</v>
      </c>
      <c r="S126" s="53"/>
      <c r="T126" s="118">
        <f>T127</f>
        <v>0</v>
      </c>
      <c r="AT126" s="17" t="s">
        <v>79</v>
      </c>
      <c r="AU126" s="17" t="s">
        <v>231</v>
      </c>
      <c r="BK126" s="119">
        <f>BK127</f>
        <v>0</v>
      </c>
    </row>
    <row r="127" spans="2:63" s="10" customFormat="1" ht="25.9" customHeight="1">
      <c r="B127" s="120"/>
      <c r="D127" s="121" t="s">
        <v>79</v>
      </c>
      <c r="E127" s="122" t="s">
        <v>2476</v>
      </c>
      <c r="F127" s="122" t="s">
        <v>136</v>
      </c>
      <c r="I127" s="123"/>
      <c r="J127" s="124">
        <f>BK127</f>
        <v>0</v>
      </c>
      <c r="L127" s="120"/>
      <c r="M127" s="125"/>
      <c r="P127" s="126">
        <f>P128+P162+P175+P233+P271</f>
        <v>0</v>
      </c>
      <c r="R127" s="126">
        <f>R128+R162+R175+R233+R271</f>
        <v>0</v>
      </c>
      <c r="T127" s="127">
        <f>T128+T162+T175+T233+T271</f>
        <v>0</v>
      </c>
      <c r="AR127" s="121" t="s">
        <v>247</v>
      </c>
      <c r="AT127" s="128" t="s">
        <v>79</v>
      </c>
      <c r="AU127" s="128" t="s">
        <v>80</v>
      </c>
      <c r="AY127" s="121" t="s">
        <v>248</v>
      </c>
      <c r="BK127" s="129">
        <f>BK128+BK162+BK175+BK233+BK271</f>
        <v>0</v>
      </c>
    </row>
    <row r="128" spans="2:63" s="10" customFormat="1" ht="22.9" customHeight="1">
      <c r="B128" s="120"/>
      <c r="D128" s="121" t="s">
        <v>79</v>
      </c>
      <c r="E128" s="155" t="s">
        <v>303</v>
      </c>
      <c r="F128" s="155" t="s">
        <v>4768</v>
      </c>
      <c r="I128" s="123"/>
      <c r="J128" s="156">
        <f>BK128</f>
        <v>0</v>
      </c>
      <c r="L128" s="120"/>
      <c r="M128" s="125"/>
      <c r="P128" s="126">
        <f>SUM(P129:P161)</f>
        <v>0</v>
      </c>
      <c r="R128" s="126">
        <f>SUM(R129:R161)</f>
        <v>0</v>
      </c>
      <c r="T128" s="127">
        <f>SUM(T129:T161)</f>
        <v>0</v>
      </c>
      <c r="AR128" s="121" t="s">
        <v>247</v>
      </c>
      <c r="AT128" s="128" t="s">
        <v>79</v>
      </c>
      <c r="AU128" s="128" t="s">
        <v>87</v>
      </c>
      <c r="AY128" s="121" t="s">
        <v>248</v>
      </c>
      <c r="BK128" s="129">
        <f>SUM(BK129:BK161)</f>
        <v>0</v>
      </c>
    </row>
    <row r="129" spans="2:65" s="1" customFormat="1" ht="16.5" customHeight="1">
      <c r="B129" s="32"/>
      <c r="C129" s="130" t="s">
        <v>87</v>
      </c>
      <c r="D129" s="130" t="s">
        <v>249</v>
      </c>
      <c r="E129" s="131" t="s">
        <v>305</v>
      </c>
      <c r="F129" s="132" t="s">
        <v>4769</v>
      </c>
      <c r="G129" s="133" t="s">
        <v>258</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4770</v>
      </c>
    </row>
    <row r="130" spans="2:65" s="1" customFormat="1" ht="48.75">
      <c r="B130" s="32"/>
      <c r="D130" s="143" t="s">
        <v>255</v>
      </c>
      <c r="F130" s="144" t="s">
        <v>4771</v>
      </c>
      <c r="I130" s="145"/>
      <c r="L130" s="32"/>
      <c r="M130" s="146"/>
      <c r="T130" s="56"/>
      <c r="AT130" s="17" t="s">
        <v>255</v>
      </c>
      <c r="AU130" s="17" t="s">
        <v>89</v>
      </c>
    </row>
    <row r="131" spans="2:65" s="1" customFormat="1" ht="16.5" customHeight="1">
      <c r="B131" s="32"/>
      <c r="C131" s="130" t="s">
        <v>89</v>
      </c>
      <c r="D131" s="130" t="s">
        <v>249</v>
      </c>
      <c r="E131" s="131" t="s">
        <v>309</v>
      </c>
      <c r="F131" s="132" t="s">
        <v>4772</v>
      </c>
      <c r="G131" s="133" t="s">
        <v>252</v>
      </c>
      <c r="H131" s="134">
        <v>1</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4773</v>
      </c>
    </row>
    <row r="132" spans="2:65" s="1" customFormat="1" ht="19.5">
      <c r="B132" s="32"/>
      <c r="D132" s="143" t="s">
        <v>255</v>
      </c>
      <c r="F132" s="144" t="s">
        <v>4774</v>
      </c>
      <c r="I132" s="145"/>
      <c r="L132" s="32"/>
      <c r="M132" s="146"/>
      <c r="T132" s="56"/>
      <c r="AT132" s="17" t="s">
        <v>255</v>
      </c>
      <c r="AU132" s="17" t="s">
        <v>89</v>
      </c>
    </row>
    <row r="133" spans="2:65" s="1" customFormat="1" ht="24.2" customHeight="1">
      <c r="B133" s="32"/>
      <c r="C133" s="130" t="s">
        <v>247</v>
      </c>
      <c r="D133" s="130" t="s">
        <v>249</v>
      </c>
      <c r="E133" s="131" t="s">
        <v>312</v>
      </c>
      <c r="F133" s="132" t="s">
        <v>4775</v>
      </c>
      <c r="G133" s="133" t="s">
        <v>252</v>
      </c>
      <c r="H133" s="134">
        <v>1</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4776</v>
      </c>
    </row>
    <row r="134" spans="2:65" s="1" customFormat="1" ht="29.25">
      <c r="B134" s="32"/>
      <c r="D134" s="143" t="s">
        <v>255</v>
      </c>
      <c r="F134" s="144" t="s">
        <v>4777</v>
      </c>
      <c r="I134" s="145"/>
      <c r="L134" s="32"/>
      <c r="M134" s="146"/>
      <c r="T134" s="56"/>
      <c r="AT134" s="17" t="s">
        <v>255</v>
      </c>
      <c r="AU134" s="17" t="s">
        <v>89</v>
      </c>
    </row>
    <row r="135" spans="2:65" s="1" customFormat="1" ht="24.2" customHeight="1">
      <c r="B135" s="32"/>
      <c r="C135" s="130" t="s">
        <v>264</v>
      </c>
      <c r="D135" s="130" t="s">
        <v>249</v>
      </c>
      <c r="E135" s="131" t="s">
        <v>316</v>
      </c>
      <c r="F135" s="132" t="s">
        <v>4778</v>
      </c>
      <c r="G135" s="133" t="s">
        <v>252</v>
      </c>
      <c r="H135" s="134">
        <v>1</v>
      </c>
      <c r="I135" s="135"/>
      <c r="J135" s="136">
        <f>ROUND(I135*H135,2)</f>
        <v>0</v>
      </c>
      <c r="K135" s="132" t="s">
        <v>1</v>
      </c>
      <c r="L135" s="32"/>
      <c r="M135" s="137" t="s">
        <v>1</v>
      </c>
      <c r="N135" s="138" t="s">
        <v>45</v>
      </c>
      <c r="P135" s="139">
        <f>O135*H135</f>
        <v>0</v>
      </c>
      <c r="Q135" s="139">
        <v>0</v>
      </c>
      <c r="R135" s="139">
        <f>Q135*H135</f>
        <v>0</v>
      </c>
      <c r="S135" s="139">
        <v>0</v>
      </c>
      <c r="T135" s="140">
        <f>S135*H135</f>
        <v>0</v>
      </c>
      <c r="AR135" s="141" t="s">
        <v>253</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253</v>
      </c>
      <c r="BM135" s="141" t="s">
        <v>4779</v>
      </c>
    </row>
    <row r="136" spans="2:65" s="1" customFormat="1" ht="29.25">
      <c r="B136" s="32"/>
      <c r="D136" s="143" t="s">
        <v>255</v>
      </c>
      <c r="F136" s="144" t="s">
        <v>4780</v>
      </c>
      <c r="I136" s="145"/>
      <c r="L136" s="32"/>
      <c r="M136" s="146"/>
      <c r="T136" s="56"/>
      <c r="AT136" s="17" t="s">
        <v>255</v>
      </c>
      <c r="AU136" s="17" t="s">
        <v>89</v>
      </c>
    </row>
    <row r="137" spans="2:65" s="1" customFormat="1" ht="24.2" customHeight="1">
      <c r="B137" s="32"/>
      <c r="C137" s="130" t="s">
        <v>269</v>
      </c>
      <c r="D137" s="130" t="s">
        <v>249</v>
      </c>
      <c r="E137" s="131" t="s">
        <v>324</v>
      </c>
      <c r="F137" s="132" t="s">
        <v>334</v>
      </c>
      <c r="G137" s="133" t="s">
        <v>252</v>
      </c>
      <c r="H137" s="134">
        <v>3</v>
      </c>
      <c r="I137" s="135"/>
      <c r="J137" s="136">
        <f t="shared" ref="J137:J161" si="0">ROUND(I137*H137,2)</f>
        <v>0</v>
      </c>
      <c r="K137" s="132" t="s">
        <v>1</v>
      </c>
      <c r="L137" s="32"/>
      <c r="M137" s="137" t="s">
        <v>1</v>
      </c>
      <c r="N137" s="138" t="s">
        <v>45</v>
      </c>
      <c r="P137" s="139">
        <f t="shared" ref="P137:P161" si="1">O137*H137</f>
        <v>0</v>
      </c>
      <c r="Q137" s="139">
        <v>0</v>
      </c>
      <c r="R137" s="139">
        <f t="shared" ref="R137:R161" si="2">Q137*H137</f>
        <v>0</v>
      </c>
      <c r="S137" s="139">
        <v>0</v>
      </c>
      <c r="T137" s="140">
        <f t="shared" ref="T137:T161" si="3">S137*H137</f>
        <v>0</v>
      </c>
      <c r="AR137" s="141" t="s">
        <v>253</v>
      </c>
      <c r="AT137" s="141" t="s">
        <v>249</v>
      </c>
      <c r="AU137" s="141" t="s">
        <v>89</v>
      </c>
      <c r="AY137" s="17" t="s">
        <v>248</v>
      </c>
      <c r="BE137" s="142">
        <f t="shared" ref="BE137:BE161" si="4">IF(N137="základní",J137,0)</f>
        <v>0</v>
      </c>
      <c r="BF137" s="142">
        <f t="shared" ref="BF137:BF161" si="5">IF(N137="snížená",J137,0)</f>
        <v>0</v>
      </c>
      <c r="BG137" s="142">
        <f t="shared" ref="BG137:BG161" si="6">IF(N137="zákl. přenesená",J137,0)</f>
        <v>0</v>
      </c>
      <c r="BH137" s="142">
        <f t="shared" ref="BH137:BH161" si="7">IF(N137="sníž. přenesená",J137,0)</f>
        <v>0</v>
      </c>
      <c r="BI137" s="142">
        <f t="shared" ref="BI137:BI161" si="8">IF(N137="nulová",J137,0)</f>
        <v>0</v>
      </c>
      <c r="BJ137" s="17" t="s">
        <v>87</v>
      </c>
      <c r="BK137" s="142">
        <f t="shared" ref="BK137:BK161" si="9">ROUND(I137*H137,2)</f>
        <v>0</v>
      </c>
      <c r="BL137" s="17" t="s">
        <v>253</v>
      </c>
      <c r="BM137" s="141" t="s">
        <v>4781</v>
      </c>
    </row>
    <row r="138" spans="2:65" s="1" customFormat="1" ht="24.2" customHeight="1">
      <c r="B138" s="32"/>
      <c r="C138" s="130" t="s">
        <v>274</v>
      </c>
      <c r="D138" s="130" t="s">
        <v>249</v>
      </c>
      <c r="E138" s="131" t="s">
        <v>330</v>
      </c>
      <c r="F138" s="132" t="s">
        <v>1318</v>
      </c>
      <c r="G138" s="133" t="s">
        <v>252</v>
      </c>
      <c r="H138" s="134">
        <v>1</v>
      </c>
      <c r="I138" s="135"/>
      <c r="J138" s="136">
        <f t="shared" si="0"/>
        <v>0</v>
      </c>
      <c r="K138" s="132" t="s">
        <v>1</v>
      </c>
      <c r="L138" s="32"/>
      <c r="M138" s="137" t="s">
        <v>1</v>
      </c>
      <c r="N138" s="138" t="s">
        <v>45</v>
      </c>
      <c r="P138" s="139">
        <f t="shared" si="1"/>
        <v>0</v>
      </c>
      <c r="Q138" s="139">
        <v>0</v>
      </c>
      <c r="R138" s="139">
        <f t="shared" si="2"/>
        <v>0</v>
      </c>
      <c r="S138" s="139">
        <v>0</v>
      </c>
      <c r="T138" s="140">
        <f t="shared" si="3"/>
        <v>0</v>
      </c>
      <c r="AR138" s="141" t="s">
        <v>253</v>
      </c>
      <c r="AT138" s="141" t="s">
        <v>249</v>
      </c>
      <c r="AU138" s="141" t="s">
        <v>89</v>
      </c>
      <c r="AY138" s="17" t="s">
        <v>248</v>
      </c>
      <c r="BE138" s="142">
        <f t="shared" si="4"/>
        <v>0</v>
      </c>
      <c r="BF138" s="142">
        <f t="shared" si="5"/>
        <v>0</v>
      </c>
      <c r="BG138" s="142">
        <f t="shared" si="6"/>
        <v>0</v>
      </c>
      <c r="BH138" s="142">
        <f t="shared" si="7"/>
        <v>0</v>
      </c>
      <c r="BI138" s="142">
        <f t="shared" si="8"/>
        <v>0</v>
      </c>
      <c r="BJ138" s="17" t="s">
        <v>87</v>
      </c>
      <c r="BK138" s="142">
        <f t="shared" si="9"/>
        <v>0</v>
      </c>
      <c r="BL138" s="17" t="s">
        <v>253</v>
      </c>
      <c r="BM138" s="141" t="s">
        <v>4782</v>
      </c>
    </row>
    <row r="139" spans="2:65" s="1" customFormat="1" ht="16.5" customHeight="1">
      <c r="B139" s="32"/>
      <c r="C139" s="130" t="s">
        <v>278</v>
      </c>
      <c r="D139" s="130" t="s">
        <v>249</v>
      </c>
      <c r="E139" s="131" t="s">
        <v>341</v>
      </c>
      <c r="F139" s="132" t="s">
        <v>342</v>
      </c>
      <c r="G139" s="133" t="s">
        <v>252</v>
      </c>
      <c r="H139" s="134">
        <v>1</v>
      </c>
      <c r="I139" s="135"/>
      <c r="J139" s="136">
        <f t="shared" si="0"/>
        <v>0</v>
      </c>
      <c r="K139" s="132" t="s">
        <v>1</v>
      </c>
      <c r="L139" s="32"/>
      <c r="M139" s="137" t="s">
        <v>1</v>
      </c>
      <c r="N139" s="138" t="s">
        <v>45</v>
      </c>
      <c r="P139" s="139">
        <f t="shared" si="1"/>
        <v>0</v>
      </c>
      <c r="Q139" s="139">
        <v>0</v>
      </c>
      <c r="R139" s="139">
        <f t="shared" si="2"/>
        <v>0</v>
      </c>
      <c r="S139" s="139">
        <v>0</v>
      </c>
      <c r="T139" s="140">
        <f t="shared" si="3"/>
        <v>0</v>
      </c>
      <c r="AR139" s="141" t="s">
        <v>253</v>
      </c>
      <c r="AT139" s="141" t="s">
        <v>249</v>
      </c>
      <c r="AU139" s="141" t="s">
        <v>89</v>
      </c>
      <c r="AY139" s="17" t="s">
        <v>248</v>
      </c>
      <c r="BE139" s="142">
        <f t="shared" si="4"/>
        <v>0</v>
      </c>
      <c r="BF139" s="142">
        <f t="shared" si="5"/>
        <v>0</v>
      </c>
      <c r="BG139" s="142">
        <f t="shared" si="6"/>
        <v>0</v>
      </c>
      <c r="BH139" s="142">
        <f t="shared" si="7"/>
        <v>0</v>
      </c>
      <c r="BI139" s="142">
        <f t="shared" si="8"/>
        <v>0</v>
      </c>
      <c r="BJ139" s="17" t="s">
        <v>87</v>
      </c>
      <c r="BK139" s="142">
        <f t="shared" si="9"/>
        <v>0</v>
      </c>
      <c r="BL139" s="17" t="s">
        <v>253</v>
      </c>
      <c r="BM139" s="141" t="s">
        <v>4783</v>
      </c>
    </row>
    <row r="140" spans="2:65" s="1" customFormat="1" ht="16.5" customHeight="1">
      <c r="B140" s="32"/>
      <c r="C140" s="130" t="s">
        <v>283</v>
      </c>
      <c r="D140" s="130" t="s">
        <v>249</v>
      </c>
      <c r="E140" s="131" t="s">
        <v>348</v>
      </c>
      <c r="F140" s="132" t="s">
        <v>4784</v>
      </c>
      <c r="G140" s="133" t="s">
        <v>252</v>
      </c>
      <c r="H140" s="134">
        <v>3</v>
      </c>
      <c r="I140" s="135"/>
      <c r="J140" s="136">
        <f t="shared" si="0"/>
        <v>0</v>
      </c>
      <c r="K140" s="132" t="s">
        <v>1</v>
      </c>
      <c r="L140" s="32"/>
      <c r="M140" s="137" t="s">
        <v>1</v>
      </c>
      <c r="N140" s="138" t="s">
        <v>45</v>
      </c>
      <c r="P140" s="139">
        <f t="shared" si="1"/>
        <v>0</v>
      </c>
      <c r="Q140" s="139">
        <v>0</v>
      </c>
      <c r="R140" s="139">
        <f t="shared" si="2"/>
        <v>0</v>
      </c>
      <c r="S140" s="139">
        <v>0</v>
      </c>
      <c r="T140" s="140">
        <f t="shared" si="3"/>
        <v>0</v>
      </c>
      <c r="AR140" s="141" t="s">
        <v>253</v>
      </c>
      <c r="AT140" s="141" t="s">
        <v>249</v>
      </c>
      <c r="AU140" s="141" t="s">
        <v>89</v>
      </c>
      <c r="AY140" s="17" t="s">
        <v>248</v>
      </c>
      <c r="BE140" s="142">
        <f t="shared" si="4"/>
        <v>0</v>
      </c>
      <c r="BF140" s="142">
        <f t="shared" si="5"/>
        <v>0</v>
      </c>
      <c r="BG140" s="142">
        <f t="shared" si="6"/>
        <v>0</v>
      </c>
      <c r="BH140" s="142">
        <f t="shared" si="7"/>
        <v>0</v>
      </c>
      <c r="BI140" s="142">
        <f t="shared" si="8"/>
        <v>0</v>
      </c>
      <c r="BJ140" s="17" t="s">
        <v>87</v>
      </c>
      <c r="BK140" s="142">
        <f t="shared" si="9"/>
        <v>0</v>
      </c>
      <c r="BL140" s="17" t="s">
        <v>253</v>
      </c>
      <c r="BM140" s="141" t="s">
        <v>4785</v>
      </c>
    </row>
    <row r="141" spans="2:65" s="1" customFormat="1" ht="16.5" customHeight="1">
      <c r="B141" s="32"/>
      <c r="C141" s="130" t="s">
        <v>288</v>
      </c>
      <c r="D141" s="130" t="s">
        <v>249</v>
      </c>
      <c r="E141" s="131" t="s">
        <v>356</v>
      </c>
      <c r="F141" s="132" t="s">
        <v>4786</v>
      </c>
      <c r="G141" s="133" t="s">
        <v>252</v>
      </c>
      <c r="H141" s="134">
        <v>9</v>
      </c>
      <c r="I141" s="135"/>
      <c r="J141" s="136">
        <f t="shared" si="0"/>
        <v>0</v>
      </c>
      <c r="K141" s="132" t="s">
        <v>1</v>
      </c>
      <c r="L141" s="32"/>
      <c r="M141" s="137" t="s">
        <v>1</v>
      </c>
      <c r="N141" s="138" t="s">
        <v>45</v>
      </c>
      <c r="P141" s="139">
        <f t="shared" si="1"/>
        <v>0</v>
      </c>
      <c r="Q141" s="139">
        <v>0</v>
      </c>
      <c r="R141" s="139">
        <f t="shared" si="2"/>
        <v>0</v>
      </c>
      <c r="S141" s="139">
        <v>0</v>
      </c>
      <c r="T141" s="140">
        <f t="shared" si="3"/>
        <v>0</v>
      </c>
      <c r="AR141" s="141" t="s">
        <v>253</v>
      </c>
      <c r="AT141" s="141" t="s">
        <v>249</v>
      </c>
      <c r="AU141" s="141" t="s">
        <v>89</v>
      </c>
      <c r="AY141" s="17" t="s">
        <v>248</v>
      </c>
      <c r="BE141" s="142">
        <f t="shared" si="4"/>
        <v>0</v>
      </c>
      <c r="BF141" s="142">
        <f t="shared" si="5"/>
        <v>0</v>
      </c>
      <c r="BG141" s="142">
        <f t="shared" si="6"/>
        <v>0</v>
      </c>
      <c r="BH141" s="142">
        <f t="shared" si="7"/>
        <v>0</v>
      </c>
      <c r="BI141" s="142">
        <f t="shared" si="8"/>
        <v>0</v>
      </c>
      <c r="BJ141" s="17" t="s">
        <v>87</v>
      </c>
      <c r="BK141" s="142">
        <f t="shared" si="9"/>
        <v>0</v>
      </c>
      <c r="BL141" s="17" t="s">
        <v>253</v>
      </c>
      <c r="BM141" s="141" t="s">
        <v>4787</v>
      </c>
    </row>
    <row r="142" spans="2:65" s="1" customFormat="1" ht="16.5" customHeight="1">
      <c r="B142" s="32"/>
      <c r="C142" s="130" t="s">
        <v>336</v>
      </c>
      <c r="D142" s="130" t="s">
        <v>249</v>
      </c>
      <c r="E142" s="131" t="s">
        <v>364</v>
      </c>
      <c r="F142" s="132" t="s">
        <v>4788</v>
      </c>
      <c r="G142" s="133" t="s">
        <v>252</v>
      </c>
      <c r="H142" s="134">
        <v>1</v>
      </c>
      <c r="I142" s="135"/>
      <c r="J142" s="136">
        <f t="shared" si="0"/>
        <v>0</v>
      </c>
      <c r="K142" s="132" t="s">
        <v>1</v>
      </c>
      <c r="L142" s="32"/>
      <c r="M142" s="137" t="s">
        <v>1</v>
      </c>
      <c r="N142" s="138" t="s">
        <v>45</v>
      </c>
      <c r="P142" s="139">
        <f t="shared" si="1"/>
        <v>0</v>
      </c>
      <c r="Q142" s="139">
        <v>0</v>
      </c>
      <c r="R142" s="139">
        <f t="shared" si="2"/>
        <v>0</v>
      </c>
      <c r="S142" s="139">
        <v>0</v>
      </c>
      <c r="T142" s="140">
        <f t="shared" si="3"/>
        <v>0</v>
      </c>
      <c r="AR142" s="141" t="s">
        <v>253</v>
      </c>
      <c r="AT142" s="141" t="s">
        <v>249</v>
      </c>
      <c r="AU142" s="141" t="s">
        <v>89</v>
      </c>
      <c r="AY142" s="17" t="s">
        <v>248</v>
      </c>
      <c r="BE142" s="142">
        <f t="shared" si="4"/>
        <v>0</v>
      </c>
      <c r="BF142" s="142">
        <f t="shared" si="5"/>
        <v>0</v>
      </c>
      <c r="BG142" s="142">
        <f t="shared" si="6"/>
        <v>0</v>
      </c>
      <c r="BH142" s="142">
        <f t="shared" si="7"/>
        <v>0</v>
      </c>
      <c r="BI142" s="142">
        <f t="shared" si="8"/>
        <v>0</v>
      </c>
      <c r="BJ142" s="17" t="s">
        <v>87</v>
      </c>
      <c r="BK142" s="142">
        <f t="shared" si="9"/>
        <v>0</v>
      </c>
      <c r="BL142" s="17" t="s">
        <v>253</v>
      </c>
      <c r="BM142" s="141" t="s">
        <v>4789</v>
      </c>
    </row>
    <row r="143" spans="2:65" s="1" customFormat="1" ht="16.5" customHeight="1">
      <c r="B143" s="32"/>
      <c r="C143" s="130" t="s">
        <v>340</v>
      </c>
      <c r="D143" s="130" t="s">
        <v>249</v>
      </c>
      <c r="E143" s="131" t="s">
        <v>368</v>
      </c>
      <c r="F143" s="132" t="s">
        <v>4790</v>
      </c>
      <c r="G143" s="133" t="s">
        <v>252</v>
      </c>
      <c r="H143" s="134">
        <v>3</v>
      </c>
      <c r="I143" s="135"/>
      <c r="J143" s="136">
        <f t="shared" si="0"/>
        <v>0</v>
      </c>
      <c r="K143" s="132" t="s">
        <v>1</v>
      </c>
      <c r="L143" s="32"/>
      <c r="M143" s="137" t="s">
        <v>1</v>
      </c>
      <c r="N143" s="138" t="s">
        <v>45</v>
      </c>
      <c r="P143" s="139">
        <f t="shared" si="1"/>
        <v>0</v>
      </c>
      <c r="Q143" s="139">
        <v>0</v>
      </c>
      <c r="R143" s="139">
        <f t="shared" si="2"/>
        <v>0</v>
      </c>
      <c r="S143" s="139">
        <v>0</v>
      </c>
      <c r="T143" s="140">
        <f t="shared" si="3"/>
        <v>0</v>
      </c>
      <c r="AR143" s="141" t="s">
        <v>253</v>
      </c>
      <c r="AT143" s="141" t="s">
        <v>249</v>
      </c>
      <c r="AU143" s="141" t="s">
        <v>89</v>
      </c>
      <c r="AY143" s="17" t="s">
        <v>248</v>
      </c>
      <c r="BE143" s="142">
        <f t="shared" si="4"/>
        <v>0</v>
      </c>
      <c r="BF143" s="142">
        <f t="shared" si="5"/>
        <v>0</v>
      </c>
      <c r="BG143" s="142">
        <f t="shared" si="6"/>
        <v>0</v>
      </c>
      <c r="BH143" s="142">
        <f t="shared" si="7"/>
        <v>0</v>
      </c>
      <c r="BI143" s="142">
        <f t="shared" si="8"/>
        <v>0</v>
      </c>
      <c r="BJ143" s="17" t="s">
        <v>87</v>
      </c>
      <c r="BK143" s="142">
        <f t="shared" si="9"/>
        <v>0</v>
      </c>
      <c r="BL143" s="17" t="s">
        <v>253</v>
      </c>
      <c r="BM143" s="141" t="s">
        <v>4791</v>
      </c>
    </row>
    <row r="144" spans="2:65" s="1" customFormat="1" ht="16.5" customHeight="1">
      <c r="B144" s="32"/>
      <c r="C144" s="130" t="s">
        <v>8</v>
      </c>
      <c r="D144" s="130" t="s">
        <v>249</v>
      </c>
      <c r="E144" s="131" t="s">
        <v>372</v>
      </c>
      <c r="F144" s="132" t="s">
        <v>4792</v>
      </c>
      <c r="G144" s="133" t="s">
        <v>252</v>
      </c>
      <c r="H144" s="134">
        <v>3</v>
      </c>
      <c r="I144" s="135"/>
      <c r="J144" s="136">
        <f t="shared" si="0"/>
        <v>0</v>
      </c>
      <c r="K144" s="132" t="s">
        <v>1</v>
      </c>
      <c r="L144" s="32"/>
      <c r="M144" s="137" t="s">
        <v>1</v>
      </c>
      <c r="N144" s="138" t="s">
        <v>45</v>
      </c>
      <c r="P144" s="139">
        <f t="shared" si="1"/>
        <v>0</v>
      </c>
      <c r="Q144" s="139">
        <v>0</v>
      </c>
      <c r="R144" s="139">
        <f t="shared" si="2"/>
        <v>0</v>
      </c>
      <c r="S144" s="139">
        <v>0</v>
      </c>
      <c r="T144" s="140">
        <f t="shared" si="3"/>
        <v>0</v>
      </c>
      <c r="AR144" s="141" t="s">
        <v>253</v>
      </c>
      <c r="AT144" s="141" t="s">
        <v>249</v>
      </c>
      <c r="AU144" s="141" t="s">
        <v>89</v>
      </c>
      <c r="AY144" s="17" t="s">
        <v>248</v>
      </c>
      <c r="BE144" s="142">
        <f t="shared" si="4"/>
        <v>0</v>
      </c>
      <c r="BF144" s="142">
        <f t="shared" si="5"/>
        <v>0</v>
      </c>
      <c r="BG144" s="142">
        <f t="shared" si="6"/>
        <v>0</v>
      </c>
      <c r="BH144" s="142">
        <f t="shared" si="7"/>
        <v>0</v>
      </c>
      <c r="BI144" s="142">
        <f t="shared" si="8"/>
        <v>0</v>
      </c>
      <c r="BJ144" s="17" t="s">
        <v>87</v>
      </c>
      <c r="BK144" s="142">
        <f t="shared" si="9"/>
        <v>0</v>
      </c>
      <c r="BL144" s="17" t="s">
        <v>253</v>
      </c>
      <c r="BM144" s="141" t="s">
        <v>4793</v>
      </c>
    </row>
    <row r="145" spans="2:65" s="1" customFormat="1" ht="16.5" customHeight="1">
      <c r="B145" s="32"/>
      <c r="C145" s="130" t="s">
        <v>347</v>
      </c>
      <c r="D145" s="130" t="s">
        <v>249</v>
      </c>
      <c r="E145" s="131" t="s">
        <v>376</v>
      </c>
      <c r="F145" s="132" t="s">
        <v>1435</v>
      </c>
      <c r="G145" s="133" t="s">
        <v>252</v>
      </c>
      <c r="H145" s="134">
        <v>1</v>
      </c>
      <c r="I145" s="135"/>
      <c r="J145" s="136">
        <f t="shared" si="0"/>
        <v>0</v>
      </c>
      <c r="K145" s="132" t="s">
        <v>1</v>
      </c>
      <c r="L145" s="32"/>
      <c r="M145" s="137" t="s">
        <v>1</v>
      </c>
      <c r="N145" s="138" t="s">
        <v>45</v>
      </c>
      <c r="P145" s="139">
        <f t="shared" si="1"/>
        <v>0</v>
      </c>
      <c r="Q145" s="139">
        <v>0</v>
      </c>
      <c r="R145" s="139">
        <f t="shared" si="2"/>
        <v>0</v>
      </c>
      <c r="S145" s="139">
        <v>0</v>
      </c>
      <c r="T145" s="140">
        <f t="shared" si="3"/>
        <v>0</v>
      </c>
      <c r="AR145" s="141" t="s">
        <v>253</v>
      </c>
      <c r="AT145" s="141" t="s">
        <v>249</v>
      </c>
      <c r="AU145" s="141" t="s">
        <v>89</v>
      </c>
      <c r="AY145" s="17" t="s">
        <v>248</v>
      </c>
      <c r="BE145" s="142">
        <f t="shared" si="4"/>
        <v>0</v>
      </c>
      <c r="BF145" s="142">
        <f t="shared" si="5"/>
        <v>0</v>
      </c>
      <c r="BG145" s="142">
        <f t="shared" si="6"/>
        <v>0</v>
      </c>
      <c r="BH145" s="142">
        <f t="shared" si="7"/>
        <v>0</v>
      </c>
      <c r="BI145" s="142">
        <f t="shared" si="8"/>
        <v>0</v>
      </c>
      <c r="BJ145" s="17" t="s">
        <v>87</v>
      </c>
      <c r="BK145" s="142">
        <f t="shared" si="9"/>
        <v>0</v>
      </c>
      <c r="BL145" s="17" t="s">
        <v>253</v>
      </c>
      <c r="BM145" s="141" t="s">
        <v>4794</v>
      </c>
    </row>
    <row r="146" spans="2:65" s="1" customFormat="1" ht="24.2" customHeight="1">
      <c r="B146" s="32"/>
      <c r="C146" s="130" t="s">
        <v>351</v>
      </c>
      <c r="D146" s="130" t="s">
        <v>249</v>
      </c>
      <c r="E146" s="131" t="s">
        <v>379</v>
      </c>
      <c r="F146" s="132" t="s">
        <v>4795</v>
      </c>
      <c r="G146" s="133" t="s">
        <v>252</v>
      </c>
      <c r="H146" s="134">
        <v>19</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4796</v>
      </c>
    </row>
    <row r="147" spans="2:65" s="1" customFormat="1" ht="16.5" customHeight="1">
      <c r="B147" s="32"/>
      <c r="C147" s="130" t="s">
        <v>355</v>
      </c>
      <c r="D147" s="130" t="s">
        <v>249</v>
      </c>
      <c r="E147" s="131" t="s">
        <v>391</v>
      </c>
      <c r="F147" s="132" t="s">
        <v>4797</v>
      </c>
      <c r="G147" s="133" t="s">
        <v>252</v>
      </c>
      <c r="H147" s="134">
        <v>1</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4798</v>
      </c>
    </row>
    <row r="148" spans="2:65" s="1" customFormat="1" ht="24.2" customHeight="1">
      <c r="B148" s="32"/>
      <c r="C148" s="130" t="s">
        <v>359</v>
      </c>
      <c r="D148" s="130" t="s">
        <v>249</v>
      </c>
      <c r="E148" s="131" t="s">
        <v>395</v>
      </c>
      <c r="F148" s="132" t="s">
        <v>4799</v>
      </c>
      <c r="G148" s="133" t="s">
        <v>252</v>
      </c>
      <c r="H148" s="134">
        <v>1</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4800</v>
      </c>
    </row>
    <row r="149" spans="2:65" s="1" customFormat="1" ht="21.75" customHeight="1">
      <c r="B149" s="32"/>
      <c r="C149" s="130" t="s">
        <v>363</v>
      </c>
      <c r="D149" s="130" t="s">
        <v>249</v>
      </c>
      <c r="E149" s="131" t="s">
        <v>407</v>
      </c>
      <c r="F149" s="132" t="s">
        <v>4801</v>
      </c>
      <c r="G149" s="133" t="s">
        <v>252</v>
      </c>
      <c r="H149" s="134">
        <v>1</v>
      </c>
      <c r="I149" s="135"/>
      <c r="J149" s="136">
        <f t="shared" si="0"/>
        <v>0</v>
      </c>
      <c r="K149" s="132" t="s">
        <v>1</v>
      </c>
      <c r="L149" s="32"/>
      <c r="M149" s="137" t="s">
        <v>1</v>
      </c>
      <c r="N149" s="138" t="s">
        <v>45</v>
      </c>
      <c r="P149" s="139">
        <f t="shared" si="1"/>
        <v>0</v>
      </c>
      <c r="Q149" s="139">
        <v>0</v>
      </c>
      <c r="R149" s="139">
        <f t="shared" si="2"/>
        <v>0</v>
      </c>
      <c r="S149" s="139">
        <v>0</v>
      </c>
      <c r="T149" s="140">
        <f t="shared" si="3"/>
        <v>0</v>
      </c>
      <c r="AR149" s="141" t="s">
        <v>253</v>
      </c>
      <c r="AT149" s="141" t="s">
        <v>249</v>
      </c>
      <c r="AU149" s="141" t="s">
        <v>89</v>
      </c>
      <c r="AY149" s="17" t="s">
        <v>248</v>
      </c>
      <c r="BE149" s="142">
        <f t="shared" si="4"/>
        <v>0</v>
      </c>
      <c r="BF149" s="142">
        <f t="shared" si="5"/>
        <v>0</v>
      </c>
      <c r="BG149" s="142">
        <f t="shared" si="6"/>
        <v>0</v>
      </c>
      <c r="BH149" s="142">
        <f t="shared" si="7"/>
        <v>0</v>
      </c>
      <c r="BI149" s="142">
        <f t="shared" si="8"/>
        <v>0</v>
      </c>
      <c r="BJ149" s="17" t="s">
        <v>87</v>
      </c>
      <c r="BK149" s="142">
        <f t="shared" si="9"/>
        <v>0</v>
      </c>
      <c r="BL149" s="17" t="s">
        <v>253</v>
      </c>
      <c r="BM149" s="141" t="s">
        <v>4802</v>
      </c>
    </row>
    <row r="150" spans="2:65" s="1" customFormat="1" ht="24.2" customHeight="1">
      <c r="B150" s="32"/>
      <c r="C150" s="130" t="s">
        <v>367</v>
      </c>
      <c r="D150" s="130" t="s">
        <v>249</v>
      </c>
      <c r="E150" s="131" t="s">
        <v>411</v>
      </c>
      <c r="F150" s="132" t="s">
        <v>4803</v>
      </c>
      <c r="G150" s="133" t="s">
        <v>252</v>
      </c>
      <c r="H150" s="134">
        <v>3</v>
      </c>
      <c r="I150" s="135"/>
      <c r="J150" s="136">
        <f t="shared" si="0"/>
        <v>0</v>
      </c>
      <c r="K150" s="132" t="s">
        <v>1</v>
      </c>
      <c r="L150" s="32"/>
      <c r="M150" s="137" t="s">
        <v>1</v>
      </c>
      <c r="N150" s="138" t="s">
        <v>45</v>
      </c>
      <c r="P150" s="139">
        <f t="shared" si="1"/>
        <v>0</v>
      </c>
      <c r="Q150" s="139">
        <v>0</v>
      </c>
      <c r="R150" s="139">
        <f t="shared" si="2"/>
        <v>0</v>
      </c>
      <c r="S150" s="139">
        <v>0</v>
      </c>
      <c r="T150" s="140">
        <f t="shared" si="3"/>
        <v>0</v>
      </c>
      <c r="AR150" s="141" t="s">
        <v>253</v>
      </c>
      <c r="AT150" s="141" t="s">
        <v>249</v>
      </c>
      <c r="AU150" s="141" t="s">
        <v>89</v>
      </c>
      <c r="AY150" s="17" t="s">
        <v>248</v>
      </c>
      <c r="BE150" s="142">
        <f t="shared" si="4"/>
        <v>0</v>
      </c>
      <c r="BF150" s="142">
        <f t="shared" si="5"/>
        <v>0</v>
      </c>
      <c r="BG150" s="142">
        <f t="shared" si="6"/>
        <v>0</v>
      </c>
      <c r="BH150" s="142">
        <f t="shared" si="7"/>
        <v>0</v>
      </c>
      <c r="BI150" s="142">
        <f t="shared" si="8"/>
        <v>0</v>
      </c>
      <c r="BJ150" s="17" t="s">
        <v>87</v>
      </c>
      <c r="BK150" s="142">
        <f t="shared" si="9"/>
        <v>0</v>
      </c>
      <c r="BL150" s="17" t="s">
        <v>253</v>
      </c>
      <c r="BM150" s="141" t="s">
        <v>4804</v>
      </c>
    </row>
    <row r="151" spans="2:65" s="1" customFormat="1" ht="24.2" customHeight="1">
      <c r="B151" s="32"/>
      <c r="C151" s="130" t="s">
        <v>371</v>
      </c>
      <c r="D151" s="130" t="s">
        <v>249</v>
      </c>
      <c r="E151" s="131" t="s">
        <v>425</v>
      </c>
      <c r="F151" s="132" t="s">
        <v>4805</v>
      </c>
      <c r="G151" s="133" t="s">
        <v>252</v>
      </c>
      <c r="H151" s="134">
        <v>1</v>
      </c>
      <c r="I151" s="135"/>
      <c r="J151" s="136">
        <f t="shared" si="0"/>
        <v>0</v>
      </c>
      <c r="K151" s="132" t="s">
        <v>1</v>
      </c>
      <c r="L151" s="32"/>
      <c r="M151" s="137" t="s">
        <v>1</v>
      </c>
      <c r="N151" s="138" t="s">
        <v>45</v>
      </c>
      <c r="P151" s="139">
        <f t="shared" si="1"/>
        <v>0</v>
      </c>
      <c r="Q151" s="139">
        <v>0</v>
      </c>
      <c r="R151" s="139">
        <f t="shared" si="2"/>
        <v>0</v>
      </c>
      <c r="S151" s="139">
        <v>0</v>
      </c>
      <c r="T151" s="140">
        <f t="shared" si="3"/>
        <v>0</v>
      </c>
      <c r="AR151" s="141" t="s">
        <v>253</v>
      </c>
      <c r="AT151" s="141" t="s">
        <v>249</v>
      </c>
      <c r="AU151" s="141" t="s">
        <v>89</v>
      </c>
      <c r="AY151" s="17" t="s">
        <v>248</v>
      </c>
      <c r="BE151" s="142">
        <f t="shared" si="4"/>
        <v>0</v>
      </c>
      <c r="BF151" s="142">
        <f t="shared" si="5"/>
        <v>0</v>
      </c>
      <c r="BG151" s="142">
        <f t="shared" si="6"/>
        <v>0</v>
      </c>
      <c r="BH151" s="142">
        <f t="shared" si="7"/>
        <v>0</v>
      </c>
      <c r="BI151" s="142">
        <f t="shared" si="8"/>
        <v>0</v>
      </c>
      <c r="BJ151" s="17" t="s">
        <v>87</v>
      </c>
      <c r="BK151" s="142">
        <f t="shared" si="9"/>
        <v>0</v>
      </c>
      <c r="BL151" s="17" t="s">
        <v>253</v>
      </c>
      <c r="BM151" s="141" t="s">
        <v>4806</v>
      </c>
    </row>
    <row r="152" spans="2:65" s="1" customFormat="1" ht="16.5" customHeight="1">
      <c r="B152" s="32"/>
      <c r="C152" s="130" t="s">
        <v>375</v>
      </c>
      <c r="D152" s="130" t="s">
        <v>249</v>
      </c>
      <c r="E152" s="131" t="s">
        <v>429</v>
      </c>
      <c r="F152" s="132" t="s">
        <v>426</v>
      </c>
      <c r="G152" s="133" t="s">
        <v>252</v>
      </c>
      <c r="H152" s="134">
        <v>15</v>
      </c>
      <c r="I152" s="135"/>
      <c r="J152" s="136">
        <f t="shared" si="0"/>
        <v>0</v>
      </c>
      <c r="K152" s="132" t="s">
        <v>1</v>
      </c>
      <c r="L152" s="32"/>
      <c r="M152" s="137" t="s">
        <v>1</v>
      </c>
      <c r="N152" s="138" t="s">
        <v>45</v>
      </c>
      <c r="P152" s="139">
        <f t="shared" si="1"/>
        <v>0</v>
      </c>
      <c r="Q152" s="139">
        <v>0</v>
      </c>
      <c r="R152" s="139">
        <f t="shared" si="2"/>
        <v>0</v>
      </c>
      <c r="S152" s="139">
        <v>0</v>
      </c>
      <c r="T152" s="140">
        <f t="shared" si="3"/>
        <v>0</v>
      </c>
      <c r="AR152" s="141" t="s">
        <v>253</v>
      </c>
      <c r="AT152" s="141" t="s">
        <v>249</v>
      </c>
      <c r="AU152" s="141" t="s">
        <v>89</v>
      </c>
      <c r="AY152" s="17" t="s">
        <v>248</v>
      </c>
      <c r="BE152" s="142">
        <f t="shared" si="4"/>
        <v>0</v>
      </c>
      <c r="BF152" s="142">
        <f t="shared" si="5"/>
        <v>0</v>
      </c>
      <c r="BG152" s="142">
        <f t="shared" si="6"/>
        <v>0</v>
      </c>
      <c r="BH152" s="142">
        <f t="shared" si="7"/>
        <v>0</v>
      </c>
      <c r="BI152" s="142">
        <f t="shared" si="8"/>
        <v>0</v>
      </c>
      <c r="BJ152" s="17" t="s">
        <v>87</v>
      </c>
      <c r="BK152" s="142">
        <f t="shared" si="9"/>
        <v>0</v>
      </c>
      <c r="BL152" s="17" t="s">
        <v>253</v>
      </c>
      <c r="BM152" s="141" t="s">
        <v>4807</v>
      </c>
    </row>
    <row r="153" spans="2:65" s="1" customFormat="1" ht="16.5" customHeight="1">
      <c r="B153" s="32"/>
      <c r="C153" s="130" t="s">
        <v>7</v>
      </c>
      <c r="D153" s="130" t="s">
        <v>249</v>
      </c>
      <c r="E153" s="131" t="s">
        <v>433</v>
      </c>
      <c r="F153" s="132" t="s">
        <v>430</v>
      </c>
      <c r="G153" s="133" t="s">
        <v>252</v>
      </c>
      <c r="H153" s="134">
        <v>70</v>
      </c>
      <c r="I153" s="135"/>
      <c r="J153" s="136">
        <f t="shared" si="0"/>
        <v>0</v>
      </c>
      <c r="K153" s="132" t="s">
        <v>1</v>
      </c>
      <c r="L153" s="32"/>
      <c r="M153" s="137" t="s">
        <v>1</v>
      </c>
      <c r="N153" s="138" t="s">
        <v>45</v>
      </c>
      <c r="P153" s="139">
        <f t="shared" si="1"/>
        <v>0</v>
      </c>
      <c r="Q153" s="139">
        <v>0</v>
      </c>
      <c r="R153" s="139">
        <f t="shared" si="2"/>
        <v>0</v>
      </c>
      <c r="S153" s="139">
        <v>0</v>
      </c>
      <c r="T153" s="140">
        <f t="shared" si="3"/>
        <v>0</v>
      </c>
      <c r="AR153" s="141" t="s">
        <v>253</v>
      </c>
      <c r="AT153" s="141" t="s">
        <v>249</v>
      </c>
      <c r="AU153" s="141" t="s">
        <v>89</v>
      </c>
      <c r="AY153" s="17" t="s">
        <v>248</v>
      </c>
      <c r="BE153" s="142">
        <f t="shared" si="4"/>
        <v>0</v>
      </c>
      <c r="BF153" s="142">
        <f t="shared" si="5"/>
        <v>0</v>
      </c>
      <c r="BG153" s="142">
        <f t="shared" si="6"/>
        <v>0</v>
      </c>
      <c r="BH153" s="142">
        <f t="shared" si="7"/>
        <v>0</v>
      </c>
      <c r="BI153" s="142">
        <f t="shared" si="8"/>
        <v>0</v>
      </c>
      <c r="BJ153" s="17" t="s">
        <v>87</v>
      </c>
      <c r="BK153" s="142">
        <f t="shared" si="9"/>
        <v>0</v>
      </c>
      <c r="BL153" s="17" t="s">
        <v>253</v>
      </c>
      <c r="BM153" s="141" t="s">
        <v>4808</v>
      </c>
    </row>
    <row r="154" spans="2:65" s="1" customFormat="1" ht="16.5" customHeight="1">
      <c r="B154" s="32"/>
      <c r="C154" s="130" t="s">
        <v>382</v>
      </c>
      <c r="D154" s="130" t="s">
        <v>249</v>
      </c>
      <c r="E154" s="131" t="s">
        <v>437</v>
      </c>
      <c r="F154" s="132" t="s">
        <v>434</v>
      </c>
      <c r="G154" s="133" t="s">
        <v>252</v>
      </c>
      <c r="H154" s="134">
        <v>24</v>
      </c>
      <c r="I154" s="135"/>
      <c r="J154" s="136">
        <f t="shared" si="0"/>
        <v>0</v>
      </c>
      <c r="K154" s="132" t="s">
        <v>1</v>
      </c>
      <c r="L154" s="32"/>
      <c r="M154" s="137" t="s">
        <v>1</v>
      </c>
      <c r="N154" s="138" t="s">
        <v>45</v>
      </c>
      <c r="P154" s="139">
        <f t="shared" si="1"/>
        <v>0</v>
      </c>
      <c r="Q154" s="139">
        <v>0</v>
      </c>
      <c r="R154" s="139">
        <f t="shared" si="2"/>
        <v>0</v>
      </c>
      <c r="S154" s="139">
        <v>0</v>
      </c>
      <c r="T154" s="140">
        <f t="shared" si="3"/>
        <v>0</v>
      </c>
      <c r="AR154" s="141" t="s">
        <v>253</v>
      </c>
      <c r="AT154" s="141" t="s">
        <v>249</v>
      </c>
      <c r="AU154" s="141" t="s">
        <v>89</v>
      </c>
      <c r="AY154" s="17" t="s">
        <v>248</v>
      </c>
      <c r="BE154" s="142">
        <f t="shared" si="4"/>
        <v>0</v>
      </c>
      <c r="BF154" s="142">
        <f t="shared" si="5"/>
        <v>0</v>
      </c>
      <c r="BG154" s="142">
        <f t="shared" si="6"/>
        <v>0</v>
      </c>
      <c r="BH154" s="142">
        <f t="shared" si="7"/>
        <v>0</v>
      </c>
      <c r="BI154" s="142">
        <f t="shared" si="8"/>
        <v>0</v>
      </c>
      <c r="BJ154" s="17" t="s">
        <v>87</v>
      </c>
      <c r="BK154" s="142">
        <f t="shared" si="9"/>
        <v>0</v>
      </c>
      <c r="BL154" s="17" t="s">
        <v>253</v>
      </c>
      <c r="BM154" s="141" t="s">
        <v>4809</v>
      </c>
    </row>
    <row r="155" spans="2:65" s="1" customFormat="1" ht="16.5" customHeight="1">
      <c r="B155" s="32"/>
      <c r="C155" s="130" t="s">
        <v>386</v>
      </c>
      <c r="D155" s="130" t="s">
        <v>249</v>
      </c>
      <c r="E155" s="131" t="s">
        <v>441</v>
      </c>
      <c r="F155" s="132" t="s">
        <v>438</v>
      </c>
      <c r="G155" s="133" t="s">
        <v>252</v>
      </c>
      <c r="H155" s="134">
        <v>3</v>
      </c>
      <c r="I155" s="135"/>
      <c r="J155" s="136">
        <f t="shared" si="0"/>
        <v>0</v>
      </c>
      <c r="K155" s="132" t="s">
        <v>1</v>
      </c>
      <c r="L155" s="32"/>
      <c r="M155" s="137" t="s">
        <v>1</v>
      </c>
      <c r="N155" s="138" t="s">
        <v>45</v>
      </c>
      <c r="P155" s="139">
        <f t="shared" si="1"/>
        <v>0</v>
      </c>
      <c r="Q155" s="139">
        <v>0</v>
      </c>
      <c r="R155" s="139">
        <f t="shared" si="2"/>
        <v>0</v>
      </c>
      <c r="S155" s="139">
        <v>0</v>
      </c>
      <c r="T155" s="140">
        <f t="shared" si="3"/>
        <v>0</v>
      </c>
      <c r="AR155" s="141" t="s">
        <v>253</v>
      </c>
      <c r="AT155" s="141" t="s">
        <v>249</v>
      </c>
      <c r="AU155" s="141" t="s">
        <v>89</v>
      </c>
      <c r="AY155" s="17" t="s">
        <v>248</v>
      </c>
      <c r="BE155" s="142">
        <f t="shared" si="4"/>
        <v>0</v>
      </c>
      <c r="BF155" s="142">
        <f t="shared" si="5"/>
        <v>0</v>
      </c>
      <c r="BG155" s="142">
        <f t="shared" si="6"/>
        <v>0</v>
      </c>
      <c r="BH155" s="142">
        <f t="shared" si="7"/>
        <v>0</v>
      </c>
      <c r="BI155" s="142">
        <f t="shared" si="8"/>
        <v>0</v>
      </c>
      <c r="BJ155" s="17" t="s">
        <v>87</v>
      </c>
      <c r="BK155" s="142">
        <f t="shared" si="9"/>
        <v>0</v>
      </c>
      <c r="BL155" s="17" t="s">
        <v>253</v>
      </c>
      <c r="BM155" s="141" t="s">
        <v>4810</v>
      </c>
    </row>
    <row r="156" spans="2:65" s="1" customFormat="1" ht="16.5" customHeight="1">
      <c r="B156" s="32"/>
      <c r="C156" s="130" t="s">
        <v>390</v>
      </c>
      <c r="D156" s="130" t="s">
        <v>249</v>
      </c>
      <c r="E156" s="131" t="s">
        <v>445</v>
      </c>
      <c r="F156" s="132" t="s">
        <v>446</v>
      </c>
      <c r="G156" s="133" t="s">
        <v>447</v>
      </c>
      <c r="H156" s="134">
        <v>1</v>
      </c>
      <c r="I156" s="135"/>
      <c r="J156" s="136">
        <f t="shared" si="0"/>
        <v>0</v>
      </c>
      <c r="K156" s="132" t="s">
        <v>1</v>
      </c>
      <c r="L156" s="32"/>
      <c r="M156" s="137" t="s">
        <v>1</v>
      </c>
      <c r="N156" s="138" t="s">
        <v>45</v>
      </c>
      <c r="P156" s="139">
        <f t="shared" si="1"/>
        <v>0</v>
      </c>
      <c r="Q156" s="139">
        <v>0</v>
      </c>
      <c r="R156" s="139">
        <f t="shared" si="2"/>
        <v>0</v>
      </c>
      <c r="S156" s="139">
        <v>0</v>
      </c>
      <c r="T156" s="140">
        <f t="shared" si="3"/>
        <v>0</v>
      </c>
      <c r="AR156" s="141" t="s">
        <v>253</v>
      </c>
      <c r="AT156" s="141" t="s">
        <v>249</v>
      </c>
      <c r="AU156" s="141" t="s">
        <v>89</v>
      </c>
      <c r="AY156" s="17" t="s">
        <v>248</v>
      </c>
      <c r="BE156" s="142">
        <f t="shared" si="4"/>
        <v>0</v>
      </c>
      <c r="BF156" s="142">
        <f t="shared" si="5"/>
        <v>0</v>
      </c>
      <c r="BG156" s="142">
        <f t="shared" si="6"/>
        <v>0</v>
      </c>
      <c r="BH156" s="142">
        <f t="shared" si="7"/>
        <v>0</v>
      </c>
      <c r="BI156" s="142">
        <f t="shared" si="8"/>
        <v>0</v>
      </c>
      <c r="BJ156" s="17" t="s">
        <v>87</v>
      </c>
      <c r="BK156" s="142">
        <f t="shared" si="9"/>
        <v>0</v>
      </c>
      <c r="BL156" s="17" t="s">
        <v>253</v>
      </c>
      <c r="BM156" s="141" t="s">
        <v>4811</v>
      </c>
    </row>
    <row r="157" spans="2:65" s="1" customFormat="1" ht="16.5" customHeight="1">
      <c r="B157" s="32"/>
      <c r="C157" s="130" t="s">
        <v>394</v>
      </c>
      <c r="D157" s="130" t="s">
        <v>249</v>
      </c>
      <c r="E157" s="131" t="s">
        <v>450</v>
      </c>
      <c r="F157" s="132" t="s">
        <v>451</v>
      </c>
      <c r="G157" s="133" t="s">
        <v>447</v>
      </c>
      <c r="H157" s="134">
        <v>1</v>
      </c>
      <c r="I157" s="135"/>
      <c r="J157" s="136">
        <f t="shared" si="0"/>
        <v>0</v>
      </c>
      <c r="K157" s="132" t="s">
        <v>1</v>
      </c>
      <c r="L157" s="32"/>
      <c r="M157" s="137" t="s">
        <v>1</v>
      </c>
      <c r="N157" s="138" t="s">
        <v>45</v>
      </c>
      <c r="P157" s="139">
        <f t="shared" si="1"/>
        <v>0</v>
      </c>
      <c r="Q157" s="139">
        <v>0</v>
      </c>
      <c r="R157" s="139">
        <f t="shared" si="2"/>
        <v>0</v>
      </c>
      <c r="S157" s="139">
        <v>0</v>
      </c>
      <c r="T157" s="140">
        <f t="shared" si="3"/>
        <v>0</v>
      </c>
      <c r="AR157" s="141" t="s">
        <v>253</v>
      </c>
      <c r="AT157" s="141" t="s">
        <v>249</v>
      </c>
      <c r="AU157" s="141" t="s">
        <v>89</v>
      </c>
      <c r="AY157" s="17" t="s">
        <v>248</v>
      </c>
      <c r="BE157" s="142">
        <f t="shared" si="4"/>
        <v>0</v>
      </c>
      <c r="BF157" s="142">
        <f t="shared" si="5"/>
        <v>0</v>
      </c>
      <c r="BG157" s="142">
        <f t="shared" si="6"/>
        <v>0</v>
      </c>
      <c r="BH157" s="142">
        <f t="shared" si="7"/>
        <v>0</v>
      </c>
      <c r="BI157" s="142">
        <f t="shared" si="8"/>
        <v>0</v>
      </c>
      <c r="BJ157" s="17" t="s">
        <v>87</v>
      </c>
      <c r="BK157" s="142">
        <f t="shared" si="9"/>
        <v>0</v>
      </c>
      <c r="BL157" s="17" t="s">
        <v>253</v>
      </c>
      <c r="BM157" s="141" t="s">
        <v>4812</v>
      </c>
    </row>
    <row r="158" spans="2:65" s="1" customFormat="1" ht="16.5" customHeight="1">
      <c r="B158" s="32"/>
      <c r="C158" s="130" t="s">
        <v>398</v>
      </c>
      <c r="D158" s="130" t="s">
        <v>249</v>
      </c>
      <c r="E158" s="131" t="s">
        <v>454</v>
      </c>
      <c r="F158" s="132" t="s">
        <v>4813</v>
      </c>
      <c r="G158" s="133" t="s">
        <v>447</v>
      </c>
      <c r="H158" s="134">
        <v>1</v>
      </c>
      <c r="I158" s="135"/>
      <c r="J158" s="136">
        <f t="shared" si="0"/>
        <v>0</v>
      </c>
      <c r="K158" s="132" t="s">
        <v>1</v>
      </c>
      <c r="L158" s="32"/>
      <c r="M158" s="137" t="s">
        <v>1</v>
      </c>
      <c r="N158" s="138" t="s">
        <v>45</v>
      </c>
      <c r="P158" s="139">
        <f t="shared" si="1"/>
        <v>0</v>
      </c>
      <c r="Q158" s="139">
        <v>0</v>
      </c>
      <c r="R158" s="139">
        <f t="shared" si="2"/>
        <v>0</v>
      </c>
      <c r="S158" s="139">
        <v>0</v>
      </c>
      <c r="T158" s="140">
        <f t="shared" si="3"/>
        <v>0</v>
      </c>
      <c r="AR158" s="141" t="s">
        <v>253</v>
      </c>
      <c r="AT158" s="141" t="s">
        <v>249</v>
      </c>
      <c r="AU158" s="141" t="s">
        <v>89</v>
      </c>
      <c r="AY158" s="17" t="s">
        <v>248</v>
      </c>
      <c r="BE158" s="142">
        <f t="shared" si="4"/>
        <v>0</v>
      </c>
      <c r="BF158" s="142">
        <f t="shared" si="5"/>
        <v>0</v>
      </c>
      <c r="BG158" s="142">
        <f t="shared" si="6"/>
        <v>0</v>
      </c>
      <c r="BH158" s="142">
        <f t="shared" si="7"/>
        <v>0</v>
      </c>
      <c r="BI158" s="142">
        <f t="shared" si="8"/>
        <v>0</v>
      </c>
      <c r="BJ158" s="17" t="s">
        <v>87</v>
      </c>
      <c r="BK158" s="142">
        <f t="shared" si="9"/>
        <v>0</v>
      </c>
      <c r="BL158" s="17" t="s">
        <v>253</v>
      </c>
      <c r="BM158" s="141" t="s">
        <v>4814</v>
      </c>
    </row>
    <row r="159" spans="2:65" s="1" customFormat="1" ht="16.5" customHeight="1">
      <c r="B159" s="32"/>
      <c r="C159" s="130" t="s">
        <v>402</v>
      </c>
      <c r="D159" s="130" t="s">
        <v>249</v>
      </c>
      <c r="E159" s="131" t="s">
        <v>458</v>
      </c>
      <c r="F159" s="132" t="s">
        <v>459</v>
      </c>
      <c r="G159" s="133" t="s">
        <v>447</v>
      </c>
      <c r="H159" s="134">
        <v>1</v>
      </c>
      <c r="I159" s="135"/>
      <c r="J159" s="136">
        <f t="shared" si="0"/>
        <v>0</v>
      </c>
      <c r="K159" s="132" t="s">
        <v>1</v>
      </c>
      <c r="L159" s="32"/>
      <c r="M159" s="137" t="s">
        <v>1</v>
      </c>
      <c r="N159" s="138" t="s">
        <v>45</v>
      </c>
      <c r="P159" s="139">
        <f t="shared" si="1"/>
        <v>0</v>
      </c>
      <c r="Q159" s="139">
        <v>0</v>
      </c>
      <c r="R159" s="139">
        <f t="shared" si="2"/>
        <v>0</v>
      </c>
      <c r="S159" s="139">
        <v>0</v>
      </c>
      <c r="T159" s="140">
        <f t="shared" si="3"/>
        <v>0</v>
      </c>
      <c r="AR159" s="141" t="s">
        <v>253</v>
      </c>
      <c r="AT159" s="141" t="s">
        <v>249</v>
      </c>
      <c r="AU159" s="141" t="s">
        <v>89</v>
      </c>
      <c r="AY159" s="17" t="s">
        <v>248</v>
      </c>
      <c r="BE159" s="142">
        <f t="shared" si="4"/>
        <v>0</v>
      </c>
      <c r="BF159" s="142">
        <f t="shared" si="5"/>
        <v>0</v>
      </c>
      <c r="BG159" s="142">
        <f t="shared" si="6"/>
        <v>0</v>
      </c>
      <c r="BH159" s="142">
        <f t="shared" si="7"/>
        <v>0</v>
      </c>
      <c r="BI159" s="142">
        <f t="shared" si="8"/>
        <v>0</v>
      </c>
      <c r="BJ159" s="17" t="s">
        <v>87</v>
      </c>
      <c r="BK159" s="142">
        <f t="shared" si="9"/>
        <v>0</v>
      </c>
      <c r="BL159" s="17" t="s">
        <v>253</v>
      </c>
      <c r="BM159" s="141" t="s">
        <v>4815</v>
      </c>
    </row>
    <row r="160" spans="2:65" s="1" customFormat="1" ht="21.75" customHeight="1">
      <c r="B160" s="32"/>
      <c r="C160" s="130" t="s">
        <v>406</v>
      </c>
      <c r="D160" s="130" t="s">
        <v>249</v>
      </c>
      <c r="E160" s="131" t="s">
        <v>462</v>
      </c>
      <c r="F160" s="132" t="s">
        <v>463</v>
      </c>
      <c r="G160" s="133" t="s">
        <v>447</v>
      </c>
      <c r="H160" s="134">
        <v>1</v>
      </c>
      <c r="I160" s="135"/>
      <c r="J160" s="136">
        <f t="shared" si="0"/>
        <v>0</v>
      </c>
      <c r="K160" s="132" t="s">
        <v>1</v>
      </c>
      <c r="L160" s="32"/>
      <c r="M160" s="137" t="s">
        <v>1</v>
      </c>
      <c r="N160" s="138" t="s">
        <v>45</v>
      </c>
      <c r="P160" s="139">
        <f t="shared" si="1"/>
        <v>0</v>
      </c>
      <c r="Q160" s="139">
        <v>0</v>
      </c>
      <c r="R160" s="139">
        <f t="shared" si="2"/>
        <v>0</v>
      </c>
      <c r="S160" s="139">
        <v>0</v>
      </c>
      <c r="T160" s="140">
        <f t="shared" si="3"/>
        <v>0</v>
      </c>
      <c r="AR160" s="141" t="s">
        <v>253</v>
      </c>
      <c r="AT160" s="141" t="s">
        <v>249</v>
      </c>
      <c r="AU160" s="141" t="s">
        <v>89</v>
      </c>
      <c r="AY160" s="17" t="s">
        <v>248</v>
      </c>
      <c r="BE160" s="142">
        <f t="shared" si="4"/>
        <v>0</v>
      </c>
      <c r="BF160" s="142">
        <f t="shared" si="5"/>
        <v>0</v>
      </c>
      <c r="BG160" s="142">
        <f t="shared" si="6"/>
        <v>0</v>
      </c>
      <c r="BH160" s="142">
        <f t="shared" si="7"/>
        <v>0</v>
      </c>
      <c r="BI160" s="142">
        <f t="shared" si="8"/>
        <v>0</v>
      </c>
      <c r="BJ160" s="17" t="s">
        <v>87</v>
      </c>
      <c r="BK160" s="142">
        <f t="shared" si="9"/>
        <v>0</v>
      </c>
      <c r="BL160" s="17" t="s">
        <v>253</v>
      </c>
      <c r="BM160" s="141" t="s">
        <v>4816</v>
      </c>
    </row>
    <row r="161" spans="2:65" s="1" customFormat="1" ht="24.2" customHeight="1">
      <c r="B161" s="32"/>
      <c r="C161" s="130" t="s">
        <v>410</v>
      </c>
      <c r="D161" s="130" t="s">
        <v>249</v>
      </c>
      <c r="E161" s="131" t="s">
        <v>466</v>
      </c>
      <c r="F161" s="132" t="s">
        <v>4817</v>
      </c>
      <c r="G161" s="133" t="s">
        <v>447</v>
      </c>
      <c r="H161" s="134">
        <v>1</v>
      </c>
      <c r="I161" s="135"/>
      <c r="J161" s="136">
        <f t="shared" si="0"/>
        <v>0</v>
      </c>
      <c r="K161" s="132" t="s">
        <v>1</v>
      </c>
      <c r="L161" s="32"/>
      <c r="M161" s="137" t="s">
        <v>1</v>
      </c>
      <c r="N161" s="138" t="s">
        <v>45</v>
      </c>
      <c r="P161" s="139">
        <f t="shared" si="1"/>
        <v>0</v>
      </c>
      <c r="Q161" s="139">
        <v>0</v>
      </c>
      <c r="R161" s="139">
        <f t="shared" si="2"/>
        <v>0</v>
      </c>
      <c r="S161" s="139">
        <v>0</v>
      </c>
      <c r="T161" s="140">
        <f t="shared" si="3"/>
        <v>0</v>
      </c>
      <c r="AR161" s="141" t="s">
        <v>253</v>
      </c>
      <c r="AT161" s="141" t="s">
        <v>249</v>
      </c>
      <c r="AU161" s="141" t="s">
        <v>89</v>
      </c>
      <c r="AY161" s="17" t="s">
        <v>248</v>
      </c>
      <c r="BE161" s="142">
        <f t="shared" si="4"/>
        <v>0</v>
      </c>
      <c r="BF161" s="142">
        <f t="shared" si="5"/>
        <v>0</v>
      </c>
      <c r="BG161" s="142">
        <f t="shared" si="6"/>
        <v>0</v>
      </c>
      <c r="BH161" s="142">
        <f t="shared" si="7"/>
        <v>0</v>
      </c>
      <c r="BI161" s="142">
        <f t="shared" si="8"/>
        <v>0</v>
      </c>
      <c r="BJ161" s="17" t="s">
        <v>87</v>
      </c>
      <c r="BK161" s="142">
        <f t="shared" si="9"/>
        <v>0</v>
      </c>
      <c r="BL161" s="17" t="s">
        <v>253</v>
      </c>
      <c r="BM161" s="141" t="s">
        <v>4818</v>
      </c>
    </row>
    <row r="162" spans="2:65" s="10" customFormat="1" ht="22.9" customHeight="1">
      <c r="B162" s="120"/>
      <c r="D162" s="121" t="s">
        <v>79</v>
      </c>
      <c r="E162" s="155" t="s">
        <v>469</v>
      </c>
      <c r="F162" s="155" t="s">
        <v>4819</v>
      </c>
      <c r="I162" s="123"/>
      <c r="J162" s="156">
        <f>BK162</f>
        <v>0</v>
      </c>
      <c r="L162" s="120"/>
      <c r="M162" s="125"/>
      <c r="P162" s="126">
        <f>SUM(P163:P174)</f>
        <v>0</v>
      </c>
      <c r="R162" s="126">
        <f>SUM(R163:R174)</f>
        <v>0</v>
      </c>
      <c r="T162" s="127">
        <f>SUM(T163:T174)</f>
        <v>0</v>
      </c>
      <c r="AR162" s="121" t="s">
        <v>247</v>
      </c>
      <c r="AT162" s="128" t="s">
        <v>79</v>
      </c>
      <c r="AU162" s="128" t="s">
        <v>87</v>
      </c>
      <c r="AY162" s="121" t="s">
        <v>248</v>
      </c>
      <c r="BK162" s="129">
        <f>SUM(BK163:BK174)</f>
        <v>0</v>
      </c>
    </row>
    <row r="163" spans="2:65" s="1" customFormat="1" ht="21.75" customHeight="1">
      <c r="B163" s="32"/>
      <c r="C163" s="130" t="s">
        <v>414</v>
      </c>
      <c r="D163" s="130" t="s">
        <v>249</v>
      </c>
      <c r="E163" s="131" t="s">
        <v>472</v>
      </c>
      <c r="F163" s="132" t="s">
        <v>4820</v>
      </c>
      <c r="G163" s="133" t="s">
        <v>258</v>
      </c>
      <c r="H163" s="134">
        <v>1</v>
      </c>
      <c r="I163" s="135"/>
      <c r="J163" s="136">
        <f>ROUND(I163*H163,2)</f>
        <v>0</v>
      </c>
      <c r="K163" s="132" t="s">
        <v>1</v>
      </c>
      <c r="L163" s="32"/>
      <c r="M163" s="137" t="s">
        <v>1</v>
      </c>
      <c r="N163" s="138" t="s">
        <v>45</v>
      </c>
      <c r="P163" s="139">
        <f>O163*H163</f>
        <v>0</v>
      </c>
      <c r="Q163" s="139">
        <v>0</v>
      </c>
      <c r="R163" s="139">
        <f>Q163*H163</f>
        <v>0</v>
      </c>
      <c r="S163" s="139">
        <v>0</v>
      </c>
      <c r="T163" s="140">
        <f>S163*H163</f>
        <v>0</v>
      </c>
      <c r="AR163" s="141" t="s">
        <v>253</v>
      </c>
      <c r="AT163" s="141" t="s">
        <v>249</v>
      </c>
      <c r="AU163" s="141" t="s">
        <v>89</v>
      </c>
      <c r="AY163" s="17" t="s">
        <v>248</v>
      </c>
      <c r="BE163" s="142">
        <f>IF(N163="základní",J163,0)</f>
        <v>0</v>
      </c>
      <c r="BF163" s="142">
        <f>IF(N163="snížená",J163,0)</f>
        <v>0</v>
      </c>
      <c r="BG163" s="142">
        <f>IF(N163="zákl. přenesená",J163,0)</f>
        <v>0</v>
      </c>
      <c r="BH163" s="142">
        <f>IF(N163="sníž. přenesená",J163,0)</f>
        <v>0</v>
      </c>
      <c r="BI163" s="142">
        <f>IF(N163="nulová",J163,0)</f>
        <v>0</v>
      </c>
      <c r="BJ163" s="17" t="s">
        <v>87</v>
      </c>
      <c r="BK163" s="142">
        <f>ROUND(I163*H163,2)</f>
        <v>0</v>
      </c>
      <c r="BL163" s="17" t="s">
        <v>253</v>
      </c>
      <c r="BM163" s="141" t="s">
        <v>4821</v>
      </c>
    </row>
    <row r="164" spans="2:65" s="1" customFormat="1" ht="58.5">
      <c r="B164" s="32"/>
      <c r="D164" s="143" t="s">
        <v>255</v>
      </c>
      <c r="F164" s="144" t="s">
        <v>4822</v>
      </c>
      <c r="I164" s="145"/>
      <c r="L164" s="32"/>
      <c r="M164" s="146"/>
      <c r="T164" s="56"/>
      <c r="AT164" s="17" t="s">
        <v>255</v>
      </c>
      <c r="AU164" s="17" t="s">
        <v>89</v>
      </c>
    </row>
    <row r="165" spans="2:65" s="1" customFormat="1" ht="21.75" customHeight="1">
      <c r="B165" s="32"/>
      <c r="C165" s="130" t="s">
        <v>419</v>
      </c>
      <c r="D165" s="130" t="s">
        <v>249</v>
      </c>
      <c r="E165" s="131" t="s">
        <v>477</v>
      </c>
      <c r="F165" s="132" t="s">
        <v>4823</v>
      </c>
      <c r="G165" s="133" t="s">
        <v>252</v>
      </c>
      <c r="H165" s="134">
        <v>1</v>
      </c>
      <c r="I165" s="135"/>
      <c r="J165" s="136">
        <f t="shared" ref="J165:J174" si="10">ROUND(I165*H165,2)</f>
        <v>0</v>
      </c>
      <c r="K165" s="132" t="s">
        <v>1</v>
      </c>
      <c r="L165" s="32"/>
      <c r="M165" s="137" t="s">
        <v>1</v>
      </c>
      <c r="N165" s="138" t="s">
        <v>45</v>
      </c>
      <c r="P165" s="139">
        <f t="shared" ref="P165:P174" si="11">O165*H165</f>
        <v>0</v>
      </c>
      <c r="Q165" s="139">
        <v>0</v>
      </c>
      <c r="R165" s="139">
        <f t="shared" ref="R165:R174" si="12">Q165*H165</f>
        <v>0</v>
      </c>
      <c r="S165" s="139">
        <v>0</v>
      </c>
      <c r="T165" s="140">
        <f t="shared" ref="T165:T174" si="13">S165*H165</f>
        <v>0</v>
      </c>
      <c r="AR165" s="141" t="s">
        <v>253</v>
      </c>
      <c r="AT165" s="141" t="s">
        <v>249</v>
      </c>
      <c r="AU165" s="141" t="s">
        <v>89</v>
      </c>
      <c r="AY165" s="17" t="s">
        <v>248</v>
      </c>
      <c r="BE165" s="142">
        <f t="shared" ref="BE165:BE174" si="14">IF(N165="základní",J165,0)</f>
        <v>0</v>
      </c>
      <c r="BF165" s="142">
        <f t="shared" ref="BF165:BF174" si="15">IF(N165="snížená",J165,0)</f>
        <v>0</v>
      </c>
      <c r="BG165" s="142">
        <f t="shared" ref="BG165:BG174" si="16">IF(N165="zákl. přenesená",J165,0)</f>
        <v>0</v>
      </c>
      <c r="BH165" s="142">
        <f t="shared" ref="BH165:BH174" si="17">IF(N165="sníž. přenesená",J165,0)</f>
        <v>0</v>
      </c>
      <c r="BI165" s="142">
        <f t="shared" ref="BI165:BI174" si="18">IF(N165="nulová",J165,0)</f>
        <v>0</v>
      </c>
      <c r="BJ165" s="17" t="s">
        <v>87</v>
      </c>
      <c r="BK165" s="142">
        <f t="shared" ref="BK165:BK174" si="19">ROUND(I165*H165,2)</f>
        <v>0</v>
      </c>
      <c r="BL165" s="17" t="s">
        <v>253</v>
      </c>
      <c r="BM165" s="141" t="s">
        <v>4824</v>
      </c>
    </row>
    <row r="166" spans="2:65" s="1" customFormat="1" ht="24.2" customHeight="1">
      <c r="B166" s="32"/>
      <c r="C166" s="130" t="s">
        <v>424</v>
      </c>
      <c r="D166" s="130" t="s">
        <v>249</v>
      </c>
      <c r="E166" s="131" t="s">
        <v>4825</v>
      </c>
      <c r="F166" s="132" t="s">
        <v>4795</v>
      </c>
      <c r="G166" s="133" t="s">
        <v>252</v>
      </c>
      <c r="H166" s="134">
        <v>6</v>
      </c>
      <c r="I166" s="135"/>
      <c r="J166" s="136">
        <f t="shared" si="10"/>
        <v>0</v>
      </c>
      <c r="K166" s="132" t="s">
        <v>1</v>
      </c>
      <c r="L166" s="32"/>
      <c r="M166" s="137" t="s">
        <v>1</v>
      </c>
      <c r="N166" s="138" t="s">
        <v>45</v>
      </c>
      <c r="P166" s="139">
        <f t="shared" si="11"/>
        <v>0</v>
      </c>
      <c r="Q166" s="139">
        <v>0</v>
      </c>
      <c r="R166" s="139">
        <f t="shared" si="12"/>
        <v>0</v>
      </c>
      <c r="S166" s="139">
        <v>0</v>
      </c>
      <c r="T166" s="140">
        <f t="shared" si="13"/>
        <v>0</v>
      </c>
      <c r="AR166" s="141" t="s">
        <v>253</v>
      </c>
      <c r="AT166" s="141" t="s">
        <v>249</v>
      </c>
      <c r="AU166" s="141" t="s">
        <v>89</v>
      </c>
      <c r="AY166" s="17" t="s">
        <v>248</v>
      </c>
      <c r="BE166" s="142">
        <f t="shared" si="14"/>
        <v>0</v>
      </c>
      <c r="BF166" s="142">
        <f t="shared" si="15"/>
        <v>0</v>
      </c>
      <c r="BG166" s="142">
        <f t="shared" si="16"/>
        <v>0</v>
      </c>
      <c r="BH166" s="142">
        <f t="shared" si="17"/>
        <v>0</v>
      </c>
      <c r="BI166" s="142">
        <f t="shared" si="18"/>
        <v>0</v>
      </c>
      <c r="BJ166" s="17" t="s">
        <v>87</v>
      </c>
      <c r="BK166" s="142">
        <f t="shared" si="19"/>
        <v>0</v>
      </c>
      <c r="BL166" s="17" t="s">
        <v>253</v>
      </c>
      <c r="BM166" s="141" t="s">
        <v>4826</v>
      </c>
    </row>
    <row r="167" spans="2:65" s="1" customFormat="1" ht="16.5" customHeight="1">
      <c r="B167" s="32"/>
      <c r="C167" s="130" t="s">
        <v>428</v>
      </c>
      <c r="D167" s="130" t="s">
        <v>249</v>
      </c>
      <c r="E167" s="131" t="s">
        <v>4827</v>
      </c>
      <c r="F167" s="132" t="s">
        <v>430</v>
      </c>
      <c r="G167" s="133" t="s">
        <v>252</v>
      </c>
      <c r="H167" s="134">
        <v>12</v>
      </c>
      <c r="I167" s="135"/>
      <c r="J167" s="136">
        <f t="shared" si="10"/>
        <v>0</v>
      </c>
      <c r="K167" s="132" t="s">
        <v>1</v>
      </c>
      <c r="L167" s="32"/>
      <c r="M167" s="137" t="s">
        <v>1</v>
      </c>
      <c r="N167" s="138" t="s">
        <v>45</v>
      </c>
      <c r="P167" s="139">
        <f t="shared" si="11"/>
        <v>0</v>
      </c>
      <c r="Q167" s="139">
        <v>0</v>
      </c>
      <c r="R167" s="139">
        <f t="shared" si="12"/>
        <v>0</v>
      </c>
      <c r="S167" s="139">
        <v>0</v>
      </c>
      <c r="T167" s="140">
        <f t="shared" si="13"/>
        <v>0</v>
      </c>
      <c r="AR167" s="141" t="s">
        <v>253</v>
      </c>
      <c r="AT167" s="141" t="s">
        <v>249</v>
      </c>
      <c r="AU167" s="141" t="s">
        <v>89</v>
      </c>
      <c r="AY167" s="17" t="s">
        <v>248</v>
      </c>
      <c r="BE167" s="142">
        <f t="shared" si="14"/>
        <v>0</v>
      </c>
      <c r="BF167" s="142">
        <f t="shared" si="15"/>
        <v>0</v>
      </c>
      <c r="BG167" s="142">
        <f t="shared" si="16"/>
        <v>0</v>
      </c>
      <c r="BH167" s="142">
        <f t="shared" si="17"/>
        <v>0</v>
      </c>
      <c r="BI167" s="142">
        <f t="shared" si="18"/>
        <v>0</v>
      </c>
      <c r="BJ167" s="17" t="s">
        <v>87</v>
      </c>
      <c r="BK167" s="142">
        <f t="shared" si="19"/>
        <v>0</v>
      </c>
      <c r="BL167" s="17" t="s">
        <v>253</v>
      </c>
      <c r="BM167" s="141" t="s">
        <v>4828</v>
      </c>
    </row>
    <row r="168" spans="2:65" s="1" customFormat="1" ht="16.5" customHeight="1">
      <c r="B168" s="32"/>
      <c r="C168" s="130" t="s">
        <v>432</v>
      </c>
      <c r="D168" s="130" t="s">
        <v>249</v>
      </c>
      <c r="E168" s="131" t="s">
        <v>4829</v>
      </c>
      <c r="F168" s="132" t="s">
        <v>4830</v>
      </c>
      <c r="G168" s="133" t="s">
        <v>252</v>
      </c>
      <c r="H168" s="134">
        <v>3</v>
      </c>
      <c r="I168" s="135"/>
      <c r="J168" s="136">
        <f t="shared" si="10"/>
        <v>0</v>
      </c>
      <c r="K168" s="132" t="s">
        <v>1</v>
      </c>
      <c r="L168" s="32"/>
      <c r="M168" s="137" t="s">
        <v>1</v>
      </c>
      <c r="N168" s="138" t="s">
        <v>45</v>
      </c>
      <c r="P168" s="139">
        <f t="shared" si="11"/>
        <v>0</v>
      </c>
      <c r="Q168" s="139">
        <v>0</v>
      </c>
      <c r="R168" s="139">
        <f t="shared" si="12"/>
        <v>0</v>
      </c>
      <c r="S168" s="139">
        <v>0</v>
      </c>
      <c r="T168" s="140">
        <f t="shared" si="13"/>
        <v>0</v>
      </c>
      <c r="AR168" s="141" t="s">
        <v>253</v>
      </c>
      <c r="AT168" s="141" t="s">
        <v>249</v>
      </c>
      <c r="AU168" s="141" t="s">
        <v>89</v>
      </c>
      <c r="AY168" s="17" t="s">
        <v>248</v>
      </c>
      <c r="BE168" s="142">
        <f t="shared" si="14"/>
        <v>0</v>
      </c>
      <c r="BF168" s="142">
        <f t="shared" si="15"/>
        <v>0</v>
      </c>
      <c r="BG168" s="142">
        <f t="shared" si="16"/>
        <v>0</v>
      </c>
      <c r="BH168" s="142">
        <f t="shared" si="17"/>
        <v>0</v>
      </c>
      <c r="BI168" s="142">
        <f t="shared" si="18"/>
        <v>0</v>
      </c>
      <c r="BJ168" s="17" t="s">
        <v>87</v>
      </c>
      <c r="BK168" s="142">
        <f t="shared" si="19"/>
        <v>0</v>
      </c>
      <c r="BL168" s="17" t="s">
        <v>253</v>
      </c>
      <c r="BM168" s="141" t="s">
        <v>4831</v>
      </c>
    </row>
    <row r="169" spans="2:65" s="1" customFormat="1" ht="16.5" customHeight="1">
      <c r="B169" s="32"/>
      <c r="C169" s="130" t="s">
        <v>436</v>
      </c>
      <c r="D169" s="130" t="s">
        <v>249</v>
      </c>
      <c r="E169" s="131" t="s">
        <v>4832</v>
      </c>
      <c r="F169" s="132" t="s">
        <v>446</v>
      </c>
      <c r="G169" s="133" t="s">
        <v>447</v>
      </c>
      <c r="H169" s="134">
        <v>1</v>
      </c>
      <c r="I169" s="135"/>
      <c r="J169" s="136">
        <f t="shared" si="10"/>
        <v>0</v>
      </c>
      <c r="K169" s="132" t="s">
        <v>1</v>
      </c>
      <c r="L169" s="32"/>
      <c r="M169" s="137" t="s">
        <v>1</v>
      </c>
      <c r="N169" s="138" t="s">
        <v>45</v>
      </c>
      <c r="P169" s="139">
        <f t="shared" si="11"/>
        <v>0</v>
      </c>
      <c r="Q169" s="139">
        <v>0</v>
      </c>
      <c r="R169" s="139">
        <f t="shared" si="12"/>
        <v>0</v>
      </c>
      <c r="S169" s="139">
        <v>0</v>
      </c>
      <c r="T169" s="140">
        <f t="shared" si="13"/>
        <v>0</v>
      </c>
      <c r="AR169" s="141" t="s">
        <v>253</v>
      </c>
      <c r="AT169" s="141" t="s">
        <v>249</v>
      </c>
      <c r="AU169" s="141" t="s">
        <v>89</v>
      </c>
      <c r="AY169" s="17" t="s">
        <v>248</v>
      </c>
      <c r="BE169" s="142">
        <f t="shared" si="14"/>
        <v>0</v>
      </c>
      <c r="BF169" s="142">
        <f t="shared" si="15"/>
        <v>0</v>
      </c>
      <c r="BG169" s="142">
        <f t="shared" si="16"/>
        <v>0</v>
      </c>
      <c r="BH169" s="142">
        <f t="shared" si="17"/>
        <v>0</v>
      </c>
      <c r="BI169" s="142">
        <f t="shared" si="18"/>
        <v>0</v>
      </c>
      <c r="BJ169" s="17" t="s">
        <v>87</v>
      </c>
      <c r="BK169" s="142">
        <f t="shared" si="19"/>
        <v>0</v>
      </c>
      <c r="BL169" s="17" t="s">
        <v>253</v>
      </c>
      <c r="BM169" s="141" t="s">
        <v>4833</v>
      </c>
    </row>
    <row r="170" spans="2:65" s="1" customFormat="1" ht="16.5" customHeight="1">
      <c r="B170" s="32"/>
      <c r="C170" s="130" t="s">
        <v>440</v>
      </c>
      <c r="D170" s="130" t="s">
        <v>249</v>
      </c>
      <c r="E170" s="131" t="s">
        <v>4834</v>
      </c>
      <c r="F170" s="132" t="s">
        <v>451</v>
      </c>
      <c r="G170" s="133" t="s">
        <v>447</v>
      </c>
      <c r="H170" s="134">
        <v>1</v>
      </c>
      <c r="I170" s="135"/>
      <c r="J170" s="136">
        <f t="shared" si="10"/>
        <v>0</v>
      </c>
      <c r="K170" s="132" t="s">
        <v>1</v>
      </c>
      <c r="L170" s="32"/>
      <c r="M170" s="137" t="s">
        <v>1</v>
      </c>
      <c r="N170" s="138" t="s">
        <v>45</v>
      </c>
      <c r="P170" s="139">
        <f t="shared" si="11"/>
        <v>0</v>
      </c>
      <c r="Q170" s="139">
        <v>0</v>
      </c>
      <c r="R170" s="139">
        <f t="shared" si="12"/>
        <v>0</v>
      </c>
      <c r="S170" s="139">
        <v>0</v>
      </c>
      <c r="T170" s="140">
        <f t="shared" si="13"/>
        <v>0</v>
      </c>
      <c r="AR170" s="141" t="s">
        <v>253</v>
      </c>
      <c r="AT170" s="141" t="s">
        <v>249</v>
      </c>
      <c r="AU170" s="141" t="s">
        <v>89</v>
      </c>
      <c r="AY170" s="17" t="s">
        <v>248</v>
      </c>
      <c r="BE170" s="142">
        <f t="shared" si="14"/>
        <v>0</v>
      </c>
      <c r="BF170" s="142">
        <f t="shared" si="15"/>
        <v>0</v>
      </c>
      <c r="BG170" s="142">
        <f t="shared" si="16"/>
        <v>0</v>
      </c>
      <c r="BH170" s="142">
        <f t="shared" si="17"/>
        <v>0</v>
      </c>
      <c r="BI170" s="142">
        <f t="shared" si="18"/>
        <v>0</v>
      </c>
      <c r="BJ170" s="17" t="s">
        <v>87</v>
      </c>
      <c r="BK170" s="142">
        <f t="shared" si="19"/>
        <v>0</v>
      </c>
      <c r="BL170" s="17" t="s">
        <v>253</v>
      </c>
      <c r="BM170" s="141" t="s">
        <v>4835</v>
      </c>
    </row>
    <row r="171" spans="2:65" s="1" customFormat="1" ht="16.5" customHeight="1">
      <c r="B171" s="32"/>
      <c r="C171" s="130" t="s">
        <v>444</v>
      </c>
      <c r="D171" s="130" t="s">
        <v>249</v>
      </c>
      <c r="E171" s="131" t="s">
        <v>4836</v>
      </c>
      <c r="F171" s="132" t="s">
        <v>4813</v>
      </c>
      <c r="G171" s="133" t="s">
        <v>447</v>
      </c>
      <c r="H171" s="134">
        <v>1</v>
      </c>
      <c r="I171" s="135"/>
      <c r="J171" s="136">
        <f t="shared" si="10"/>
        <v>0</v>
      </c>
      <c r="K171" s="132" t="s">
        <v>1</v>
      </c>
      <c r="L171" s="32"/>
      <c r="M171" s="137" t="s">
        <v>1</v>
      </c>
      <c r="N171" s="138" t="s">
        <v>45</v>
      </c>
      <c r="P171" s="139">
        <f t="shared" si="11"/>
        <v>0</v>
      </c>
      <c r="Q171" s="139">
        <v>0</v>
      </c>
      <c r="R171" s="139">
        <f t="shared" si="12"/>
        <v>0</v>
      </c>
      <c r="S171" s="139">
        <v>0</v>
      </c>
      <c r="T171" s="140">
        <f t="shared" si="13"/>
        <v>0</v>
      </c>
      <c r="AR171" s="141" t="s">
        <v>253</v>
      </c>
      <c r="AT171" s="141" t="s">
        <v>249</v>
      </c>
      <c r="AU171" s="141" t="s">
        <v>89</v>
      </c>
      <c r="AY171" s="17" t="s">
        <v>248</v>
      </c>
      <c r="BE171" s="142">
        <f t="shared" si="14"/>
        <v>0</v>
      </c>
      <c r="BF171" s="142">
        <f t="shared" si="15"/>
        <v>0</v>
      </c>
      <c r="BG171" s="142">
        <f t="shared" si="16"/>
        <v>0</v>
      </c>
      <c r="BH171" s="142">
        <f t="shared" si="17"/>
        <v>0</v>
      </c>
      <c r="BI171" s="142">
        <f t="shared" si="18"/>
        <v>0</v>
      </c>
      <c r="BJ171" s="17" t="s">
        <v>87</v>
      </c>
      <c r="BK171" s="142">
        <f t="shared" si="19"/>
        <v>0</v>
      </c>
      <c r="BL171" s="17" t="s">
        <v>253</v>
      </c>
      <c r="BM171" s="141" t="s">
        <v>4837</v>
      </c>
    </row>
    <row r="172" spans="2:65" s="1" customFormat="1" ht="16.5" customHeight="1">
      <c r="B172" s="32"/>
      <c r="C172" s="130" t="s">
        <v>449</v>
      </c>
      <c r="D172" s="130" t="s">
        <v>249</v>
      </c>
      <c r="E172" s="131" t="s">
        <v>4838</v>
      </c>
      <c r="F172" s="132" t="s">
        <v>459</v>
      </c>
      <c r="G172" s="133" t="s">
        <v>447</v>
      </c>
      <c r="H172" s="134">
        <v>1</v>
      </c>
      <c r="I172" s="135"/>
      <c r="J172" s="136">
        <f t="shared" si="10"/>
        <v>0</v>
      </c>
      <c r="K172" s="132" t="s">
        <v>1</v>
      </c>
      <c r="L172" s="32"/>
      <c r="M172" s="137" t="s">
        <v>1</v>
      </c>
      <c r="N172" s="138" t="s">
        <v>45</v>
      </c>
      <c r="P172" s="139">
        <f t="shared" si="11"/>
        <v>0</v>
      </c>
      <c r="Q172" s="139">
        <v>0</v>
      </c>
      <c r="R172" s="139">
        <f t="shared" si="12"/>
        <v>0</v>
      </c>
      <c r="S172" s="139">
        <v>0</v>
      </c>
      <c r="T172" s="140">
        <f t="shared" si="13"/>
        <v>0</v>
      </c>
      <c r="AR172" s="141" t="s">
        <v>253</v>
      </c>
      <c r="AT172" s="141" t="s">
        <v>249</v>
      </c>
      <c r="AU172" s="141" t="s">
        <v>89</v>
      </c>
      <c r="AY172" s="17" t="s">
        <v>248</v>
      </c>
      <c r="BE172" s="142">
        <f t="shared" si="14"/>
        <v>0</v>
      </c>
      <c r="BF172" s="142">
        <f t="shared" si="15"/>
        <v>0</v>
      </c>
      <c r="BG172" s="142">
        <f t="shared" si="16"/>
        <v>0</v>
      </c>
      <c r="BH172" s="142">
        <f t="shared" si="17"/>
        <v>0</v>
      </c>
      <c r="BI172" s="142">
        <f t="shared" si="18"/>
        <v>0</v>
      </c>
      <c r="BJ172" s="17" t="s">
        <v>87</v>
      </c>
      <c r="BK172" s="142">
        <f t="shared" si="19"/>
        <v>0</v>
      </c>
      <c r="BL172" s="17" t="s">
        <v>253</v>
      </c>
      <c r="BM172" s="141" t="s">
        <v>4839</v>
      </c>
    </row>
    <row r="173" spans="2:65" s="1" customFormat="1" ht="21.75" customHeight="1">
      <c r="B173" s="32"/>
      <c r="C173" s="130" t="s">
        <v>453</v>
      </c>
      <c r="D173" s="130" t="s">
        <v>249</v>
      </c>
      <c r="E173" s="131" t="s">
        <v>4840</v>
      </c>
      <c r="F173" s="132" t="s">
        <v>463</v>
      </c>
      <c r="G173" s="133" t="s">
        <v>447</v>
      </c>
      <c r="H173" s="134">
        <v>1</v>
      </c>
      <c r="I173" s="135"/>
      <c r="J173" s="136">
        <f t="shared" si="10"/>
        <v>0</v>
      </c>
      <c r="K173" s="132" t="s">
        <v>1</v>
      </c>
      <c r="L173" s="32"/>
      <c r="M173" s="137" t="s">
        <v>1</v>
      </c>
      <c r="N173" s="138" t="s">
        <v>45</v>
      </c>
      <c r="P173" s="139">
        <f t="shared" si="11"/>
        <v>0</v>
      </c>
      <c r="Q173" s="139">
        <v>0</v>
      </c>
      <c r="R173" s="139">
        <f t="shared" si="12"/>
        <v>0</v>
      </c>
      <c r="S173" s="139">
        <v>0</v>
      </c>
      <c r="T173" s="140">
        <f t="shared" si="13"/>
        <v>0</v>
      </c>
      <c r="AR173" s="141" t="s">
        <v>253</v>
      </c>
      <c r="AT173" s="141" t="s">
        <v>249</v>
      </c>
      <c r="AU173" s="141" t="s">
        <v>89</v>
      </c>
      <c r="AY173" s="17" t="s">
        <v>248</v>
      </c>
      <c r="BE173" s="142">
        <f t="shared" si="14"/>
        <v>0</v>
      </c>
      <c r="BF173" s="142">
        <f t="shared" si="15"/>
        <v>0</v>
      </c>
      <c r="BG173" s="142">
        <f t="shared" si="16"/>
        <v>0</v>
      </c>
      <c r="BH173" s="142">
        <f t="shared" si="17"/>
        <v>0</v>
      </c>
      <c r="BI173" s="142">
        <f t="shared" si="18"/>
        <v>0</v>
      </c>
      <c r="BJ173" s="17" t="s">
        <v>87</v>
      </c>
      <c r="BK173" s="142">
        <f t="shared" si="19"/>
        <v>0</v>
      </c>
      <c r="BL173" s="17" t="s">
        <v>253</v>
      </c>
      <c r="BM173" s="141" t="s">
        <v>4841</v>
      </c>
    </row>
    <row r="174" spans="2:65" s="1" customFormat="1" ht="24.2" customHeight="1">
      <c r="B174" s="32"/>
      <c r="C174" s="130" t="s">
        <v>457</v>
      </c>
      <c r="D174" s="130" t="s">
        <v>249</v>
      </c>
      <c r="E174" s="131" t="s">
        <v>4842</v>
      </c>
      <c r="F174" s="132" t="s">
        <v>4843</v>
      </c>
      <c r="G174" s="133" t="s">
        <v>447</v>
      </c>
      <c r="H174" s="134">
        <v>1</v>
      </c>
      <c r="I174" s="135"/>
      <c r="J174" s="136">
        <f t="shared" si="10"/>
        <v>0</v>
      </c>
      <c r="K174" s="132" t="s">
        <v>1</v>
      </c>
      <c r="L174" s="32"/>
      <c r="M174" s="137" t="s">
        <v>1</v>
      </c>
      <c r="N174" s="138" t="s">
        <v>45</v>
      </c>
      <c r="P174" s="139">
        <f t="shared" si="11"/>
        <v>0</v>
      </c>
      <c r="Q174" s="139">
        <v>0</v>
      </c>
      <c r="R174" s="139">
        <f t="shared" si="12"/>
        <v>0</v>
      </c>
      <c r="S174" s="139">
        <v>0</v>
      </c>
      <c r="T174" s="140">
        <f t="shared" si="13"/>
        <v>0</v>
      </c>
      <c r="AR174" s="141" t="s">
        <v>253</v>
      </c>
      <c r="AT174" s="141" t="s">
        <v>249</v>
      </c>
      <c r="AU174" s="141" t="s">
        <v>89</v>
      </c>
      <c r="AY174" s="17" t="s">
        <v>248</v>
      </c>
      <c r="BE174" s="142">
        <f t="shared" si="14"/>
        <v>0</v>
      </c>
      <c r="BF174" s="142">
        <f t="shared" si="15"/>
        <v>0</v>
      </c>
      <c r="BG174" s="142">
        <f t="shared" si="16"/>
        <v>0</v>
      </c>
      <c r="BH174" s="142">
        <f t="shared" si="17"/>
        <v>0</v>
      </c>
      <c r="BI174" s="142">
        <f t="shared" si="18"/>
        <v>0</v>
      </c>
      <c r="BJ174" s="17" t="s">
        <v>87</v>
      </c>
      <c r="BK174" s="142">
        <f t="shared" si="19"/>
        <v>0</v>
      </c>
      <c r="BL174" s="17" t="s">
        <v>253</v>
      </c>
      <c r="BM174" s="141" t="s">
        <v>4844</v>
      </c>
    </row>
    <row r="175" spans="2:65" s="10" customFormat="1" ht="22.9" customHeight="1">
      <c r="B175" s="120"/>
      <c r="D175" s="121" t="s">
        <v>79</v>
      </c>
      <c r="E175" s="155" t="s">
        <v>481</v>
      </c>
      <c r="F175" s="155" t="s">
        <v>482</v>
      </c>
      <c r="I175" s="123"/>
      <c r="J175" s="156">
        <f>BK175</f>
        <v>0</v>
      </c>
      <c r="L175" s="120"/>
      <c r="M175" s="125"/>
      <c r="P175" s="126">
        <f>SUM(P176:P232)</f>
        <v>0</v>
      </c>
      <c r="R175" s="126">
        <f>SUM(R176:R232)</f>
        <v>0</v>
      </c>
      <c r="T175" s="127">
        <f>SUM(T176:T232)</f>
        <v>0</v>
      </c>
      <c r="AR175" s="121" t="s">
        <v>247</v>
      </c>
      <c r="AT175" s="128" t="s">
        <v>79</v>
      </c>
      <c r="AU175" s="128" t="s">
        <v>87</v>
      </c>
      <c r="AY175" s="121" t="s">
        <v>248</v>
      </c>
      <c r="BK175" s="129">
        <f>SUM(BK176:BK232)</f>
        <v>0</v>
      </c>
    </row>
    <row r="176" spans="2:65" s="1" customFormat="1" ht="16.5" customHeight="1">
      <c r="B176" s="32"/>
      <c r="C176" s="130" t="s">
        <v>461</v>
      </c>
      <c r="D176" s="130" t="s">
        <v>249</v>
      </c>
      <c r="E176" s="131" t="s">
        <v>484</v>
      </c>
      <c r="F176" s="132" t="s">
        <v>1475</v>
      </c>
      <c r="G176" s="133" t="s">
        <v>528</v>
      </c>
      <c r="H176" s="134">
        <v>171</v>
      </c>
      <c r="I176" s="135"/>
      <c r="J176" s="136">
        <f t="shared" ref="J176:J188" si="20">ROUND(I176*H176,2)</f>
        <v>0</v>
      </c>
      <c r="K176" s="132" t="s">
        <v>1</v>
      </c>
      <c r="L176" s="32"/>
      <c r="M176" s="137" t="s">
        <v>1</v>
      </c>
      <c r="N176" s="138" t="s">
        <v>45</v>
      </c>
      <c r="P176" s="139">
        <f t="shared" ref="P176:P188" si="21">O176*H176</f>
        <v>0</v>
      </c>
      <c r="Q176" s="139">
        <v>0</v>
      </c>
      <c r="R176" s="139">
        <f t="shared" ref="R176:R188" si="22">Q176*H176</f>
        <v>0</v>
      </c>
      <c r="S176" s="139">
        <v>0</v>
      </c>
      <c r="T176" s="140">
        <f t="shared" ref="T176:T188" si="23">S176*H176</f>
        <v>0</v>
      </c>
      <c r="AR176" s="141" t="s">
        <v>253</v>
      </c>
      <c r="AT176" s="141" t="s">
        <v>249</v>
      </c>
      <c r="AU176" s="141" t="s">
        <v>89</v>
      </c>
      <c r="AY176" s="17" t="s">
        <v>248</v>
      </c>
      <c r="BE176" s="142">
        <f t="shared" ref="BE176:BE188" si="24">IF(N176="základní",J176,0)</f>
        <v>0</v>
      </c>
      <c r="BF176" s="142">
        <f t="shared" ref="BF176:BF188" si="25">IF(N176="snížená",J176,0)</f>
        <v>0</v>
      </c>
      <c r="BG176" s="142">
        <f t="shared" ref="BG176:BG188" si="26">IF(N176="zákl. přenesená",J176,0)</f>
        <v>0</v>
      </c>
      <c r="BH176" s="142">
        <f t="shared" ref="BH176:BH188" si="27">IF(N176="sníž. přenesená",J176,0)</f>
        <v>0</v>
      </c>
      <c r="BI176" s="142">
        <f t="shared" ref="BI176:BI188" si="28">IF(N176="nulová",J176,0)</f>
        <v>0</v>
      </c>
      <c r="BJ176" s="17" t="s">
        <v>87</v>
      </c>
      <c r="BK176" s="142">
        <f t="shared" ref="BK176:BK188" si="29">ROUND(I176*H176,2)</f>
        <v>0</v>
      </c>
      <c r="BL176" s="17" t="s">
        <v>253</v>
      </c>
      <c r="BM176" s="141" t="s">
        <v>4845</v>
      </c>
    </row>
    <row r="177" spans="2:65" s="1" customFormat="1" ht="16.5" customHeight="1">
      <c r="B177" s="32"/>
      <c r="C177" s="130" t="s">
        <v>465</v>
      </c>
      <c r="D177" s="130" t="s">
        <v>249</v>
      </c>
      <c r="E177" s="131" t="s">
        <v>489</v>
      </c>
      <c r="F177" s="132" t="s">
        <v>2481</v>
      </c>
      <c r="G177" s="133" t="s">
        <v>528</v>
      </c>
      <c r="H177" s="134">
        <v>61</v>
      </c>
      <c r="I177" s="135"/>
      <c r="J177" s="136">
        <f t="shared" si="20"/>
        <v>0</v>
      </c>
      <c r="K177" s="132" t="s">
        <v>1</v>
      </c>
      <c r="L177" s="32"/>
      <c r="M177" s="137" t="s">
        <v>1</v>
      </c>
      <c r="N177" s="138" t="s">
        <v>45</v>
      </c>
      <c r="P177" s="139">
        <f t="shared" si="21"/>
        <v>0</v>
      </c>
      <c r="Q177" s="139">
        <v>0</v>
      </c>
      <c r="R177" s="139">
        <f t="shared" si="22"/>
        <v>0</v>
      </c>
      <c r="S177" s="139">
        <v>0</v>
      </c>
      <c r="T177" s="140">
        <f t="shared" si="23"/>
        <v>0</v>
      </c>
      <c r="AR177" s="141" t="s">
        <v>253</v>
      </c>
      <c r="AT177" s="141" t="s">
        <v>249</v>
      </c>
      <c r="AU177" s="141" t="s">
        <v>89</v>
      </c>
      <c r="AY177" s="17" t="s">
        <v>248</v>
      </c>
      <c r="BE177" s="142">
        <f t="shared" si="24"/>
        <v>0</v>
      </c>
      <c r="BF177" s="142">
        <f t="shared" si="25"/>
        <v>0</v>
      </c>
      <c r="BG177" s="142">
        <f t="shared" si="26"/>
        <v>0</v>
      </c>
      <c r="BH177" s="142">
        <f t="shared" si="27"/>
        <v>0</v>
      </c>
      <c r="BI177" s="142">
        <f t="shared" si="28"/>
        <v>0</v>
      </c>
      <c r="BJ177" s="17" t="s">
        <v>87</v>
      </c>
      <c r="BK177" s="142">
        <f t="shared" si="29"/>
        <v>0</v>
      </c>
      <c r="BL177" s="17" t="s">
        <v>253</v>
      </c>
      <c r="BM177" s="141" t="s">
        <v>4846</v>
      </c>
    </row>
    <row r="178" spans="2:65" s="1" customFormat="1" ht="16.5" customHeight="1">
      <c r="B178" s="32"/>
      <c r="C178" s="130" t="s">
        <v>471</v>
      </c>
      <c r="D178" s="130" t="s">
        <v>249</v>
      </c>
      <c r="E178" s="131" t="s">
        <v>494</v>
      </c>
      <c r="F178" s="132" t="s">
        <v>1105</v>
      </c>
      <c r="G178" s="133" t="s">
        <v>528</v>
      </c>
      <c r="H178" s="134">
        <v>1197</v>
      </c>
      <c r="I178" s="135"/>
      <c r="J178" s="136">
        <f t="shared" si="20"/>
        <v>0</v>
      </c>
      <c r="K178" s="132" t="s">
        <v>1</v>
      </c>
      <c r="L178" s="32"/>
      <c r="M178" s="137" t="s">
        <v>1</v>
      </c>
      <c r="N178" s="138" t="s">
        <v>45</v>
      </c>
      <c r="P178" s="139">
        <f t="shared" si="21"/>
        <v>0</v>
      </c>
      <c r="Q178" s="139">
        <v>0</v>
      </c>
      <c r="R178" s="139">
        <f t="shared" si="22"/>
        <v>0</v>
      </c>
      <c r="S178" s="139">
        <v>0</v>
      </c>
      <c r="T178" s="140">
        <f t="shared" si="23"/>
        <v>0</v>
      </c>
      <c r="AR178" s="141" t="s">
        <v>253</v>
      </c>
      <c r="AT178" s="141" t="s">
        <v>249</v>
      </c>
      <c r="AU178" s="141" t="s">
        <v>89</v>
      </c>
      <c r="AY178" s="17" t="s">
        <v>248</v>
      </c>
      <c r="BE178" s="142">
        <f t="shared" si="24"/>
        <v>0</v>
      </c>
      <c r="BF178" s="142">
        <f t="shared" si="25"/>
        <v>0</v>
      </c>
      <c r="BG178" s="142">
        <f t="shared" si="26"/>
        <v>0</v>
      </c>
      <c r="BH178" s="142">
        <f t="shared" si="27"/>
        <v>0</v>
      </c>
      <c r="BI178" s="142">
        <f t="shared" si="28"/>
        <v>0</v>
      </c>
      <c r="BJ178" s="17" t="s">
        <v>87</v>
      </c>
      <c r="BK178" s="142">
        <f t="shared" si="29"/>
        <v>0</v>
      </c>
      <c r="BL178" s="17" t="s">
        <v>253</v>
      </c>
      <c r="BM178" s="141" t="s">
        <v>4847</v>
      </c>
    </row>
    <row r="179" spans="2:65" s="1" customFormat="1" ht="16.5" customHeight="1">
      <c r="B179" s="32"/>
      <c r="C179" s="130" t="s">
        <v>476</v>
      </c>
      <c r="D179" s="130" t="s">
        <v>249</v>
      </c>
      <c r="E179" s="131" t="s">
        <v>499</v>
      </c>
      <c r="F179" s="132" t="s">
        <v>1097</v>
      </c>
      <c r="G179" s="133" t="s">
        <v>528</v>
      </c>
      <c r="H179" s="134">
        <v>75</v>
      </c>
      <c r="I179" s="135"/>
      <c r="J179" s="136">
        <f t="shared" si="20"/>
        <v>0</v>
      </c>
      <c r="K179" s="132" t="s">
        <v>1</v>
      </c>
      <c r="L179" s="32"/>
      <c r="M179" s="137" t="s">
        <v>1</v>
      </c>
      <c r="N179" s="138" t="s">
        <v>45</v>
      </c>
      <c r="P179" s="139">
        <f t="shared" si="21"/>
        <v>0</v>
      </c>
      <c r="Q179" s="139">
        <v>0</v>
      </c>
      <c r="R179" s="139">
        <f t="shared" si="22"/>
        <v>0</v>
      </c>
      <c r="S179" s="139">
        <v>0</v>
      </c>
      <c r="T179" s="140">
        <f t="shared" si="23"/>
        <v>0</v>
      </c>
      <c r="AR179" s="141" t="s">
        <v>253</v>
      </c>
      <c r="AT179" s="141" t="s">
        <v>249</v>
      </c>
      <c r="AU179" s="141" t="s">
        <v>89</v>
      </c>
      <c r="AY179" s="17" t="s">
        <v>248</v>
      </c>
      <c r="BE179" s="142">
        <f t="shared" si="24"/>
        <v>0</v>
      </c>
      <c r="BF179" s="142">
        <f t="shared" si="25"/>
        <v>0</v>
      </c>
      <c r="BG179" s="142">
        <f t="shared" si="26"/>
        <v>0</v>
      </c>
      <c r="BH179" s="142">
        <f t="shared" si="27"/>
        <v>0</v>
      </c>
      <c r="BI179" s="142">
        <f t="shared" si="28"/>
        <v>0</v>
      </c>
      <c r="BJ179" s="17" t="s">
        <v>87</v>
      </c>
      <c r="BK179" s="142">
        <f t="shared" si="29"/>
        <v>0</v>
      </c>
      <c r="BL179" s="17" t="s">
        <v>253</v>
      </c>
      <c r="BM179" s="141" t="s">
        <v>4848</v>
      </c>
    </row>
    <row r="180" spans="2:65" s="1" customFormat="1" ht="16.5" customHeight="1">
      <c r="B180" s="32"/>
      <c r="C180" s="130" t="s">
        <v>483</v>
      </c>
      <c r="D180" s="130" t="s">
        <v>249</v>
      </c>
      <c r="E180" s="131" t="s">
        <v>504</v>
      </c>
      <c r="F180" s="132" t="s">
        <v>540</v>
      </c>
      <c r="G180" s="133" t="s">
        <v>528</v>
      </c>
      <c r="H180" s="134">
        <v>130</v>
      </c>
      <c r="I180" s="135"/>
      <c r="J180" s="136">
        <f t="shared" si="20"/>
        <v>0</v>
      </c>
      <c r="K180" s="132" t="s">
        <v>1</v>
      </c>
      <c r="L180" s="32"/>
      <c r="M180" s="137" t="s">
        <v>1</v>
      </c>
      <c r="N180" s="138" t="s">
        <v>45</v>
      </c>
      <c r="P180" s="139">
        <f t="shared" si="21"/>
        <v>0</v>
      </c>
      <c r="Q180" s="139">
        <v>0</v>
      </c>
      <c r="R180" s="139">
        <f t="shared" si="22"/>
        <v>0</v>
      </c>
      <c r="S180" s="139">
        <v>0</v>
      </c>
      <c r="T180" s="140">
        <f t="shared" si="23"/>
        <v>0</v>
      </c>
      <c r="AR180" s="141" t="s">
        <v>253</v>
      </c>
      <c r="AT180" s="141" t="s">
        <v>249</v>
      </c>
      <c r="AU180" s="141" t="s">
        <v>89</v>
      </c>
      <c r="AY180" s="17" t="s">
        <v>248</v>
      </c>
      <c r="BE180" s="142">
        <f t="shared" si="24"/>
        <v>0</v>
      </c>
      <c r="BF180" s="142">
        <f t="shared" si="25"/>
        <v>0</v>
      </c>
      <c r="BG180" s="142">
        <f t="shared" si="26"/>
        <v>0</v>
      </c>
      <c r="BH180" s="142">
        <f t="shared" si="27"/>
        <v>0</v>
      </c>
      <c r="BI180" s="142">
        <f t="shared" si="28"/>
        <v>0</v>
      </c>
      <c r="BJ180" s="17" t="s">
        <v>87</v>
      </c>
      <c r="BK180" s="142">
        <f t="shared" si="29"/>
        <v>0</v>
      </c>
      <c r="BL180" s="17" t="s">
        <v>253</v>
      </c>
      <c r="BM180" s="141" t="s">
        <v>4849</v>
      </c>
    </row>
    <row r="181" spans="2:65" s="1" customFormat="1" ht="16.5" customHeight="1">
      <c r="B181" s="32"/>
      <c r="C181" s="130" t="s">
        <v>488</v>
      </c>
      <c r="D181" s="130" t="s">
        <v>249</v>
      </c>
      <c r="E181" s="131" t="s">
        <v>509</v>
      </c>
      <c r="F181" s="132" t="s">
        <v>536</v>
      </c>
      <c r="G181" s="133" t="s">
        <v>528</v>
      </c>
      <c r="H181" s="134">
        <v>58</v>
      </c>
      <c r="I181" s="135"/>
      <c r="J181" s="136">
        <f t="shared" si="20"/>
        <v>0</v>
      </c>
      <c r="K181" s="132" t="s">
        <v>1</v>
      </c>
      <c r="L181" s="32"/>
      <c r="M181" s="137" t="s">
        <v>1</v>
      </c>
      <c r="N181" s="138" t="s">
        <v>45</v>
      </c>
      <c r="P181" s="139">
        <f t="shared" si="21"/>
        <v>0</v>
      </c>
      <c r="Q181" s="139">
        <v>0</v>
      </c>
      <c r="R181" s="139">
        <f t="shared" si="22"/>
        <v>0</v>
      </c>
      <c r="S181" s="139">
        <v>0</v>
      </c>
      <c r="T181" s="140">
        <f t="shared" si="23"/>
        <v>0</v>
      </c>
      <c r="AR181" s="141" t="s">
        <v>253</v>
      </c>
      <c r="AT181" s="141" t="s">
        <v>249</v>
      </c>
      <c r="AU181" s="141" t="s">
        <v>89</v>
      </c>
      <c r="AY181" s="17" t="s">
        <v>248</v>
      </c>
      <c r="BE181" s="142">
        <f t="shared" si="24"/>
        <v>0</v>
      </c>
      <c r="BF181" s="142">
        <f t="shared" si="25"/>
        <v>0</v>
      </c>
      <c r="BG181" s="142">
        <f t="shared" si="26"/>
        <v>0</v>
      </c>
      <c r="BH181" s="142">
        <f t="shared" si="27"/>
        <v>0</v>
      </c>
      <c r="BI181" s="142">
        <f t="shared" si="28"/>
        <v>0</v>
      </c>
      <c r="BJ181" s="17" t="s">
        <v>87</v>
      </c>
      <c r="BK181" s="142">
        <f t="shared" si="29"/>
        <v>0</v>
      </c>
      <c r="BL181" s="17" t="s">
        <v>253</v>
      </c>
      <c r="BM181" s="141" t="s">
        <v>4850</v>
      </c>
    </row>
    <row r="182" spans="2:65" s="1" customFormat="1" ht="16.5" customHeight="1">
      <c r="B182" s="32"/>
      <c r="C182" s="130" t="s">
        <v>493</v>
      </c>
      <c r="D182" s="130" t="s">
        <v>249</v>
      </c>
      <c r="E182" s="131" t="s">
        <v>514</v>
      </c>
      <c r="F182" s="132" t="s">
        <v>4851</v>
      </c>
      <c r="G182" s="133" t="s">
        <v>528</v>
      </c>
      <c r="H182" s="134">
        <v>4</v>
      </c>
      <c r="I182" s="135"/>
      <c r="J182" s="136">
        <f t="shared" si="20"/>
        <v>0</v>
      </c>
      <c r="K182" s="132" t="s">
        <v>1</v>
      </c>
      <c r="L182" s="32"/>
      <c r="M182" s="137" t="s">
        <v>1</v>
      </c>
      <c r="N182" s="138" t="s">
        <v>45</v>
      </c>
      <c r="P182" s="139">
        <f t="shared" si="21"/>
        <v>0</v>
      </c>
      <c r="Q182" s="139">
        <v>0</v>
      </c>
      <c r="R182" s="139">
        <f t="shared" si="22"/>
        <v>0</v>
      </c>
      <c r="S182" s="139">
        <v>0</v>
      </c>
      <c r="T182" s="140">
        <f t="shared" si="23"/>
        <v>0</v>
      </c>
      <c r="AR182" s="141" t="s">
        <v>253</v>
      </c>
      <c r="AT182" s="141" t="s">
        <v>249</v>
      </c>
      <c r="AU182" s="141" t="s">
        <v>89</v>
      </c>
      <c r="AY182" s="17" t="s">
        <v>248</v>
      </c>
      <c r="BE182" s="142">
        <f t="shared" si="24"/>
        <v>0</v>
      </c>
      <c r="BF182" s="142">
        <f t="shared" si="25"/>
        <v>0</v>
      </c>
      <c r="BG182" s="142">
        <f t="shared" si="26"/>
        <v>0</v>
      </c>
      <c r="BH182" s="142">
        <f t="shared" si="27"/>
        <v>0</v>
      </c>
      <c r="BI182" s="142">
        <f t="shared" si="28"/>
        <v>0</v>
      </c>
      <c r="BJ182" s="17" t="s">
        <v>87</v>
      </c>
      <c r="BK182" s="142">
        <f t="shared" si="29"/>
        <v>0</v>
      </c>
      <c r="BL182" s="17" t="s">
        <v>253</v>
      </c>
      <c r="BM182" s="141" t="s">
        <v>4852</v>
      </c>
    </row>
    <row r="183" spans="2:65" s="1" customFormat="1" ht="16.5" customHeight="1">
      <c r="B183" s="32"/>
      <c r="C183" s="130" t="s">
        <v>498</v>
      </c>
      <c r="D183" s="130" t="s">
        <v>249</v>
      </c>
      <c r="E183" s="131" t="s">
        <v>518</v>
      </c>
      <c r="F183" s="132" t="s">
        <v>527</v>
      </c>
      <c r="G183" s="133" t="s">
        <v>528</v>
      </c>
      <c r="H183" s="134">
        <v>183</v>
      </c>
      <c r="I183" s="135"/>
      <c r="J183" s="136">
        <f t="shared" si="20"/>
        <v>0</v>
      </c>
      <c r="K183" s="132" t="s">
        <v>1</v>
      </c>
      <c r="L183" s="32"/>
      <c r="M183" s="137" t="s">
        <v>1</v>
      </c>
      <c r="N183" s="138" t="s">
        <v>45</v>
      </c>
      <c r="P183" s="139">
        <f t="shared" si="21"/>
        <v>0</v>
      </c>
      <c r="Q183" s="139">
        <v>0</v>
      </c>
      <c r="R183" s="139">
        <f t="shared" si="22"/>
        <v>0</v>
      </c>
      <c r="S183" s="139">
        <v>0</v>
      </c>
      <c r="T183" s="140">
        <f t="shared" si="23"/>
        <v>0</v>
      </c>
      <c r="AR183" s="141" t="s">
        <v>253</v>
      </c>
      <c r="AT183" s="141" t="s">
        <v>249</v>
      </c>
      <c r="AU183" s="141" t="s">
        <v>89</v>
      </c>
      <c r="AY183" s="17" t="s">
        <v>248</v>
      </c>
      <c r="BE183" s="142">
        <f t="shared" si="24"/>
        <v>0</v>
      </c>
      <c r="BF183" s="142">
        <f t="shared" si="25"/>
        <v>0</v>
      </c>
      <c r="BG183" s="142">
        <f t="shared" si="26"/>
        <v>0</v>
      </c>
      <c r="BH183" s="142">
        <f t="shared" si="27"/>
        <v>0</v>
      </c>
      <c r="BI183" s="142">
        <f t="shared" si="28"/>
        <v>0</v>
      </c>
      <c r="BJ183" s="17" t="s">
        <v>87</v>
      </c>
      <c r="BK183" s="142">
        <f t="shared" si="29"/>
        <v>0</v>
      </c>
      <c r="BL183" s="17" t="s">
        <v>253</v>
      </c>
      <c r="BM183" s="141" t="s">
        <v>4853</v>
      </c>
    </row>
    <row r="184" spans="2:65" s="1" customFormat="1" ht="21.75" customHeight="1">
      <c r="B184" s="32"/>
      <c r="C184" s="130" t="s">
        <v>503</v>
      </c>
      <c r="D184" s="130" t="s">
        <v>249</v>
      </c>
      <c r="E184" s="131" t="s">
        <v>522</v>
      </c>
      <c r="F184" s="132" t="s">
        <v>567</v>
      </c>
      <c r="G184" s="133" t="s">
        <v>528</v>
      </c>
      <c r="H184" s="134">
        <v>32</v>
      </c>
      <c r="I184" s="135"/>
      <c r="J184" s="136">
        <f t="shared" si="20"/>
        <v>0</v>
      </c>
      <c r="K184" s="132" t="s">
        <v>1</v>
      </c>
      <c r="L184" s="32"/>
      <c r="M184" s="137" t="s">
        <v>1</v>
      </c>
      <c r="N184" s="138" t="s">
        <v>45</v>
      </c>
      <c r="P184" s="139">
        <f t="shared" si="21"/>
        <v>0</v>
      </c>
      <c r="Q184" s="139">
        <v>0</v>
      </c>
      <c r="R184" s="139">
        <f t="shared" si="22"/>
        <v>0</v>
      </c>
      <c r="S184" s="139">
        <v>0</v>
      </c>
      <c r="T184" s="140">
        <f t="shared" si="23"/>
        <v>0</v>
      </c>
      <c r="AR184" s="141" t="s">
        <v>253</v>
      </c>
      <c r="AT184" s="141" t="s">
        <v>249</v>
      </c>
      <c r="AU184" s="141" t="s">
        <v>89</v>
      </c>
      <c r="AY184" s="17" t="s">
        <v>248</v>
      </c>
      <c r="BE184" s="142">
        <f t="shared" si="24"/>
        <v>0</v>
      </c>
      <c r="BF184" s="142">
        <f t="shared" si="25"/>
        <v>0</v>
      </c>
      <c r="BG184" s="142">
        <f t="shared" si="26"/>
        <v>0</v>
      </c>
      <c r="BH184" s="142">
        <f t="shared" si="27"/>
        <v>0</v>
      </c>
      <c r="BI184" s="142">
        <f t="shared" si="28"/>
        <v>0</v>
      </c>
      <c r="BJ184" s="17" t="s">
        <v>87</v>
      </c>
      <c r="BK184" s="142">
        <f t="shared" si="29"/>
        <v>0</v>
      </c>
      <c r="BL184" s="17" t="s">
        <v>253</v>
      </c>
      <c r="BM184" s="141" t="s">
        <v>4854</v>
      </c>
    </row>
    <row r="185" spans="2:65" s="1" customFormat="1" ht="16.5" customHeight="1">
      <c r="B185" s="32"/>
      <c r="C185" s="130" t="s">
        <v>508</v>
      </c>
      <c r="D185" s="130" t="s">
        <v>249</v>
      </c>
      <c r="E185" s="131" t="s">
        <v>526</v>
      </c>
      <c r="F185" s="132" t="s">
        <v>623</v>
      </c>
      <c r="G185" s="133" t="s">
        <v>252</v>
      </c>
      <c r="H185" s="134">
        <v>28</v>
      </c>
      <c r="I185" s="135"/>
      <c r="J185" s="136">
        <f t="shared" si="20"/>
        <v>0</v>
      </c>
      <c r="K185" s="132" t="s">
        <v>1</v>
      </c>
      <c r="L185" s="32"/>
      <c r="M185" s="137" t="s">
        <v>1</v>
      </c>
      <c r="N185" s="138" t="s">
        <v>45</v>
      </c>
      <c r="P185" s="139">
        <f t="shared" si="21"/>
        <v>0</v>
      </c>
      <c r="Q185" s="139">
        <v>0</v>
      </c>
      <c r="R185" s="139">
        <f t="shared" si="22"/>
        <v>0</v>
      </c>
      <c r="S185" s="139">
        <v>0</v>
      </c>
      <c r="T185" s="140">
        <f t="shared" si="23"/>
        <v>0</v>
      </c>
      <c r="AR185" s="141" t="s">
        <v>253</v>
      </c>
      <c r="AT185" s="141" t="s">
        <v>249</v>
      </c>
      <c r="AU185" s="141" t="s">
        <v>89</v>
      </c>
      <c r="AY185" s="17" t="s">
        <v>248</v>
      </c>
      <c r="BE185" s="142">
        <f t="shared" si="24"/>
        <v>0</v>
      </c>
      <c r="BF185" s="142">
        <f t="shared" si="25"/>
        <v>0</v>
      </c>
      <c r="BG185" s="142">
        <f t="shared" si="26"/>
        <v>0</v>
      </c>
      <c r="BH185" s="142">
        <f t="shared" si="27"/>
        <v>0</v>
      </c>
      <c r="BI185" s="142">
        <f t="shared" si="28"/>
        <v>0</v>
      </c>
      <c r="BJ185" s="17" t="s">
        <v>87</v>
      </c>
      <c r="BK185" s="142">
        <f t="shared" si="29"/>
        <v>0</v>
      </c>
      <c r="BL185" s="17" t="s">
        <v>253</v>
      </c>
      <c r="BM185" s="141" t="s">
        <v>4855</v>
      </c>
    </row>
    <row r="186" spans="2:65" s="1" customFormat="1" ht="16.5" customHeight="1">
      <c r="B186" s="32"/>
      <c r="C186" s="130" t="s">
        <v>513</v>
      </c>
      <c r="D186" s="130" t="s">
        <v>249</v>
      </c>
      <c r="E186" s="131" t="s">
        <v>531</v>
      </c>
      <c r="F186" s="132" t="s">
        <v>619</v>
      </c>
      <c r="G186" s="133" t="s">
        <v>252</v>
      </c>
      <c r="H186" s="134">
        <v>10</v>
      </c>
      <c r="I186" s="135"/>
      <c r="J186" s="136">
        <f t="shared" si="20"/>
        <v>0</v>
      </c>
      <c r="K186" s="132" t="s">
        <v>1</v>
      </c>
      <c r="L186" s="32"/>
      <c r="M186" s="137" t="s">
        <v>1</v>
      </c>
      <c r="N186" s="138" t="s">
        <v>45</v>
      </c>
      <c r="P186" s="139">
        <f t="shared" si="21"/>
        <v>0</v>
      </c>
      <c r="Q186" s="139">
        <v>0</v>
      </c>
      <c r="R186" s="139">
        <f t="shared" si="22"/>
        <v>0</v>
      </c>
      <c r="S186" s="139">
        <v>0</v>
      </c>
      <c r="T186" s="140">
        <f t="shared" si="23"/>
        <v>0</v>
      </c>
      <c r="AR186" s="141" t="s">
        <v>253</v>
      </c>
      <c r="AT186" s="141" t="s">
        <v>249</v>
      </c>
      <c r="AU186" s="141" t="s">
        <v>89</v>
      </c>
      <c r="AY186" s="17" t="s">
        <v>248</v>
      </c>
      <c r="BE186" s="142">
        <f t="shared" si="24"/>
        <v>0</v>
      </c>
      <c r="BF186" s="142">
        <f t="shared" si="25"/>
        <v>0</v>
      </c>
      <c r="BG186" s="142">
        <f t="shared" si="26"/>
        <v>0</v>
      </c>
      <c r="BH186" s="142">
        <f t="shared" si="27"/>
        <v>0</v>
      </c>
      <c r="BI186" s="142">
        <f t="shared" si="28"/>
        <v>0</v>
      </c>
      <c r="BJ186" s="17" t="s">
        <v>87</v>
      </c>
      <c r="BK186" s="142">
        <f t="shared" si="29"/>
        <v>0</v>
      </c>
      <c r="BL186" s="17" t="s">
        <v>253</v>
      </c>
      <c r="BM186" s="141" t="s">
        <v>4856</v>
      </c>
    </row>
    <row r="187" spans="2:65" s="1" customFormat="1" ht="21.75" customHeight="1">
      <c r="B187" s="32"/>
      <c r="C187" s="130" t="s">
        <v>517</v>
      </c>
      <c r="D187" s="130" t="s">
        <v>249</v>
      </c>
      <c r="E187" s="131" t="s">
        <v>535</v>
      </c>
      <c r="F187" s="132" t="s">
        <v>4857</v>
      </c>
      <c r="G187" s="133" t="s">
        <v>252</v>
      </c>
      <c r="H187" s="134">
        <v>1</v>
      </c>
      <c r="I187" s="135"/>
      <c r="J187" s="136">
        <f t="shared" si="20"/>
        <v>0</v>
      </c>
      <c r="K187" s="132" t="s">
        <v>1</v>
      </c>
      <c r="L187" s="32"/>
      <c r="M187" s="137" t="s">
        <v>1</v>
      </c>
      <c r="N187" s="138" t="s">
        <v>45</v>
      </c>
      <c r="P187" s="139">
        <f t="shared" si="21"/>
        <v>0</v>
      </c>
      <c r="Q187" s="139">
        <v>0</v>
      </c>
      <c r="R187" s="139">
        <f t="shared" si="22"/>
        <v>0</v>
      </c>
      <c r="S187" s="139">
        <v>0</v>
      </c>
      <c r="T187" s="140">
        <f t="shared" si="23"/>
        <v>0</v>
      </c>
      <c r="AR187" s="141" t="s">
        <v>253</v>
      </c>
      <c r="AT187" s="141" t="s">
        <v>249</v>
      </c>
      <c r="AU187" s="141" t="s">
        <v>89</v>
      </c>
      <c r="AY187" s="17" t="s">
        <v>248</v>
      </c>
      <c r="BE187" s="142">
        <f t="shared" si="24"/>
        <v>0</v>
      </c>
      <c r="BF187" s="142">
        <f t="shared" si="25"/>
        <v>0</v>
      </c>
      <c r="BG187" s="142">
        <f t="shared" si="26"/>
        <v>0</v>
      </c>
      <c r="BH187" s="142">
        <f t="shared" si="27"/>
        <v>0</v>
      </c>
      <c r="BI187" s="142">
        <f t="shared" si="28"/>
        <v>0</v>
      </c>
      <c r="BJ187" s="17" t="s">
        <v>87</v>
      </c>
      <c r="BK187" s="142">
        <f t="shared" si="29"/>
        <v>0</v>
      </c>
      <c r="BL187" s="17" t="s">
        <v>253</v>
      </c>
      <c r="BM187" s="141" t="s">
        <v>4858</v>
      </c>
    </row>
    <row r="188" spans="2:65" s="1" customFormat="1" ht="24.2" customHeight="1">
      <c r="B188" s="32"/>
      <c r="C188" s="130" t="s">
        <v>521</v>
      </c>
      <c r="D188" s="130" t="s">
        <v>249</v>
      </c>
      <c r="E188" s="131" t="s">
        <v>539</v>
      </c>
      <c r="F188" s="132" t="s">
        <v>1529</v>
      </c>
      <c r="G188" s="133" t="s">
        <v>528</v>
      </c>
      <c r="H188" s="134">
        <v>38</v>
      </c>
      <c r="I188" s="135"/>
      <c r="J188" s="136">
        <f t="shared" si="20"/>
        <v>0</v>
      </c>
      <c r="K188" s="132" t="s">
        <v>1</v>
      </c>
      <c r="L188" s="32"/>
      <c r="M188" s="137" t="s">
        <v>1</v>
      </c>
      <c r="N188" s="138" t="s">
        <v>45</v>
      </c>
      <c r="P188" s="139">
        <f t="shared" si="21"/>
        <v>0</v>
      </c>
      <c r="Q188" s="139">
        <v>0</v>
      </c>
      <c r="R188" s="139">
        <f t="shared" si="22"/>
        <v>0</v>
      </c>
      <c r="S188" s="139">
        <v>0</v>
      </c>
      <c r="T188" s="140">
        <f t="shared" si="23"/>
        <v>0</v>
      </c>
      <c r="AR188" s="141" t="s">
        <v>253</v>
      </c>
      <c r="AT188" s="141" t="s">
        <v>249</v>
      </c>
      <c r="AU188" s="141" t="s">
        <v>89</v>
      </c>
      <c r="AY188" s="17" t="s">
        <v>248</v>
      </c>
      <c r="BE188" s="142">
        <f t="shared" si="24"/>
        <v>0</v>
      </c>
      <c r="BF188" s="142">
        <f t="shared" si="25"/>
        <v>0</v>
      </c>
      <c r="BG188" s="142">
        <f t="shared" si="26"/>
        <v>0</v>
      </c>
      <c r="BH188" s="142">
        <f t="shared" si="27"/>
        <v>0</v>
      </c>
      <c r="BI188" s="142">
        <f t="shared" si="28"/>
        <v>0</v>
      </c>
      <c r="BJ188" s="17" t="s">
        <v>87</v>
      </c>
      <c r="BK188" s="142">
        <f t="shared" si="29"/>
        <v>0</v>
      </c>
      <c r="BL188" s="17" t="s">
        <v>253</v>
      </c>
      <c r="BM188" s="141" t="s">
        <v>4859</v>
      </c>
    </row>
    <row r="189" spans="2:65" s="1" customFormat="1" ht="29.25">
      <c r="B189" s="32"/>
      <c r="D189" s="143" t="s">
        <v>255</v>
      </c>
      <c r="F189" s="144" t="s">
        <v>649</v>
      </c>
      <c r="I189" s="145"/>
      <c r="L189" s="32"/>
      <c r="M189" s="146"/>
      <c r="T189" s="56"/>
      <c r="AT189" s="17" t="s">
        <v>255</v>
      </c>
      <c r="AU189" s="17" t="s">
        <v>89</v>
      </c>
    </row>
    <row r="190" spans="2:65" s="1" customFormat="1" ht="24.2" customHeight="1">
      <c r="B190" s="32"/>
      <c r="C190" s="130" t="s">
        <v>525</v>
      </c>
      <c r="D190" s="130" t="s">
        <v>249</v>
      </c>
      <c r="E190" s="131" t="s">
        <v>543</v>
      </c>
      <c r="F190" s="132" t="s">
        <v>902</v>
      </c>
      <c r="G190" s="133" t="s">
        <v>528</v>
      </c>
      <c r="H190" s="134">
        <v>75</v>
      </c>
      <c r="I190" s="135"/>
      <c r="J190" s="136">
        <f>ROUND(I190*H190,2)</f>
        <v>0</v>
      </c>
      <c r="K190" s="132" t="s">
        <v>1</v>
      </c>
      <c r="L190" s="32"/>
      <c r="M190" s="137" t="s">
        <v>1</v>
      </c>
      <c r="N190" s="138" t="s">
        <v>45</v>
      </c>
      <c r="P190" s="139">
        <f>O190*H190</f>
        <v>0</v>
      </c>
      <c r="Q190" s="139">
        <v>0</v>
      </c>
      <c r="R190" s="139">
        <f>Q190*H190</f>
        <v>0</v>
      </c>
      <c r="S190" s="139">
        <v>0</v>
      </c>
      <c r="T190" s="140">
        <f>S190*H190</f>
        <v>0</v>
      </c>
      <c r="AR190" s="141" t="s">
        <v>253</v>
      </c>
      <c r="AT190" s="141" t="s">
        <v>249</v>
      </c>
      <c r="AU190" s="141" t="s">
        <v>89</v>
      </c>
      <c r="AY190" s="17" t="s">
        <v>248</v>
      </c>
      <c r="BE190" s="142">
        <f>IF(N190="základní",J190,0)</f>
        <v>0</v>
      </c>
      <c r="BF190" s="142">
        <f>IF(N190="snížená",J190,0)</f>
        <v>0</v>
      </c>
      <c r="BG190" s="142">
        <f>IF(N190="zákl. přenesená",J190,0)</f>
        <v>0</v>
      </c>
      <c r="BH190" s="142">
        <f>IF(N190="sníž. přenesená",J190,0)</f>
        <v>0</v>
      </c>
      <c r="BI190" s="142">
        <f>IF(N190="nulová",J190,0)</f>
        <v>0</v>
      </c>
      <c r="BJ190" s="17" t="s">
        <v>87</v>
      </c>
      <c r="BK190" s="142">
        <f>ROUND(I190*H190,2)</f>
        <v>0</v>
      </c>
      <c r="BL190" s="17" t="s">
        <v>253</v>
      </c>
      <c r="BM190" s="141" t="s">
        <v>4860</v>
      </c>
    </row>
    <row r="191" spans="2:65" s="1" customFormat="1" ht="29.25">
      <c r="B191" s="32"/>
      <c r="D191" s="143" t="s">
        <v>255</v>
      </c>
      <c r="F191" s="144" t="s">
        <v>649</v>
      </c>
      <c r="I191" s="145"/>
      <c r="L191" s="32"/>
      <c r="M191" s="146"/>
      <c r="T191" s="56"/>
      <c r="AT191" s="17" t="s">
        <v>255</v>
      </c>
      <c r="AU191" s="17" t="s">
        <v>89</v>
      </c>
    </row>
    <row r="192" spans="2:65" s="1" customFormat="1" ht="24.2" customHeight="1">
      <c r="B192" s="32"/>
      <c r="C192" s="130" t="s">
        <v>530</v>
      </c>
      <c r="D192" s="130" t="s">
        <v>249</v>
      </c>
      <c r="E192" s="131" t="s">
        <v>555</v>
      </c>
      <c r="F192" s="132" t="s">
        <v>652</v>
      </c>
      <c r="G192" s="133" t="s">
        <v>528</v>
      </c>
      <c r="H192" s="134">
        <v>24</v>
      </c>
      <c r="I192" s="135"/>
      <c r="J192" s="136">
        <f>ROUND(I192*H192,2)</f>
        <v>0</v>
      </c>
      <c r="K192" s="132" t="s">
        <v>1</v>
      </c>
      <c r="L192" s="32"/>
      <c r="M192" s="137" t="s">
        <v>1</v>
      </c>
      <c r="N192" s="138" t="s">
        <v>45</v>
      </c>
      <c r="P192" s="139">
        <f>O192*H192</f>
        <v>0</v>
      </c>
      <c r="Q192" s="139">
        <v>0</v>
      </c>
      <c r="R192" s="139">
        <f>Q192*H192</f>
        <v>0</v>
      </c>
      <c r="S192" s="139">
        <v>0</v>
      </c>
      <c r="T192" s="140">
        <f>S192*H192</f>
        <v>0</v>
      </c>
      <c r="AR192" s="141" t="s">
        <v>253</v>
      </c>
      <c r="AT192" s="141" t="s">
        <v>249</v>
      </c>
      <c r="AU192" s="141" t="s">
        <v>89</v>
      </c>
      <c r="AY192" s="17" t="s">
        <v>248</v>
      </c>
      <c r="BE192" s="142">
        <f>IF(N192="základní",J192,0)</f>
        <v>0</v>
      </c>
      <c r="BF192" s="142">
        <f>IF(N192="snížená",J192,0)</f>
        <v>0</v>
      </c>
      <c r="BG192" s="142">
        <f>IF(N192="zákl. přenesená",J192,0)</f>
        <v>0</v>
      </c>
      <c r="BH192" s="142">
        <f>IF(N192="sníž. přenesená",J192,0)</f>
        <v>0</v>
      </c>
      <c r="BI192" s="142">
        <f>IF(N192="nulová",J192,0)</f>
        <v>0</v>
      </c>
      <c r="BJ192" s="17" t="s">
        <v>87</v>
      </c>
      <c r="BK192" s="142">
        <f>ROUND(I192*H192,2)</f>
        <v>0</v>
      </c>
      <c r="BL192" s="17" t="s">
        <v>253</v>
      </c>
      <c r="BM192" s="141" t="s">
        <v>4861</v>
      </c>
    </row>
    <row r="193" spans="2:65" s="1" customFormat="1" ht="29.25">
      <c r="B193" s="32"/>
      <c r="D193" s="143" t="s">
        <v>255</v>
      </c>
      <c r="F193" s="144" t="s">
        <v>649</v>
      </c>
      <c r="I193" s="145"/>
      <c r="L193" s="32"/>
      <c r="M193" s="146"/>
      <c r="T193" s="56"/>
      <c r="AT193" s="17" t="s">
        <v>255</v>
      </c>
      <c r="AU193" s="17" t="s">
        <v>89</v>
      </c>
    </row>
    <row r="194" spans="2:65" s="1" customFormat="1" ht="24.2" customHeight="1">
      <c r="B194" s="32"/>
      <c r="C194" s="130" t="s">
        <v>534</v>
      </c>
      <c r="D194" s="130" t="s">
        <v>249</v>
      </c>
      <c r="E194" s="131" t="s">
        <v>559</v>
      </c>
      <c r="F194" s="132" t="s">
        <v>1541</v>
      </c>
      <c r="G194" s="133" t="s">
        <v>528</v>
      </c>
      <c r="H194" s="134">
        <v>48</v>
      </c>
      <c r="I194" s="135"/>
      <c r="J194" s="136">
        <f>ROUND(I194*H194,2)</f>
        <v>0</v>
      </c>
      <c r="K194" s="132" t="s">
        <v>1</v>
      </c>
      <c r="L194" s="32"/>
      <c r="M194" s="137" t="s">
        <v>1</v>
      </c>
      <c r="N194" s="138" t="s">
        <v>45</v>
      </c>
      <c r="P194" s="139">
        <f>O194*H194</f>
        <v>0</v>
      </c>
      <c r="Q194" s="139">
        <v>0</v>
      </c>
      <c r="R194" s="139">
        <f>Q194*H194</f>
        <v>0</v>
      </c>
      <c r="S194" s="139">
        <v>0</v>
      </c>
      <c r="T194" s="140">
        <f>S194*H194</f>
        <v>0</v>
      </c>
      <c r="AR194" s="141" t="s">
        <v>253</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253</v>
      </c>
      <c r="BM194" s="141" t="s">
        <v>4862</v>
      </c>
    </row>
    <row r="195" spans="2:65" s="1" customFormat="1" ht="29.25">
      <c r="B195" s="32"/>
      <c r="D195" s="143" t="s">
        <v>255</v>
      </c>
      <c r="F195" s="144" t="s">
        <v>4863</v>
      </c>
      <c r="I195" s="145"/>
      <c r="L195" s="32"/>
      <c r="M195" s="146"/>
      <c r="T195" s="56"/>
      <c r="AT195" s="17" t="s">
        <v>255</v>
      </c>
      <c r="AU195" s="17" t="s">
        <v>89</v>
      </c>
    </row>
    <row r="196" spans="2:65" s="1" customFormat="1" ht="24.2" customHeight="1">
      <c r="B196" s="32"/>
      <c r="C196" s="130" t="s">
        <v>538</v>
      </c>
      <c r="D196" s="130" t="s">
        <v>249</v>
      </c>
      <c r="E196" s="131" t="s">
        <v>563</v>
      </c>
      <c r="F196" s="132" t="s">
        <v>2488</v>
      </c>
      <c r="G196" s="133" t="s">
        <v>528</v>
      </c>
      <c r="H196" s="134">
        <v>380</v>
      </c>
      <c r="I196" s="135"/>
      <c r="J196" s="136">
        <f>ROUND(I196*H196,2)</f>
        <v>0</v>
      </c>
      <c r="K196" s="132" t="s">
        <v>1</v>
      </c>
      <c r="L196" s="32"/>
      <c r="M196" s="137" t="s">
        <v>1</v>
      </c>
      <c r="N196" s="138" t="s">
        <v>45</v>
      </c>
      <c r="P196" s="139">
        <f>O196*H196</f>
        <v>0</v>
      </c>
      <c r="Q196" s="139">
        <v>0</v>
      </c>
      <c r="R196" s="139">
        <f>Q196*H196</f>
        <v>0</v>
      </c>
      <c r="S196" s="139">
        <v>0</v>
      </c>
      <c r="T196" s="140">
        <f>S196*H196</f>
        <v>0</v>
      </c>
      <c r="AR196" s="141" t="s">
        <v>253</v>
      </c>
      <c r="AT196" s="141" t="s">
        <v>249</v>
      </c>
      <c r="AU196" s="141" t="s">
        <v>89</v>
      </c>
      <c r="AY196" s="17" t="s">
        <v>248</v>
      </c>
      <c r="BE196" s="142">
        <f>IF(N196="základní",J196,0)</f>
        <v>0</v>
      </c>
      <c r="BF196" s="142">
        <f>IF(N196="snížená",J196,0)</f>
        <v>0</v>
      </c>
      <c r="BG196" s="142">
        <f>IF(N196="zákl. přenesená",J196,0)</f>
        <v>0</v>
      </c>
      <c r="BH196" s="142">
        <f>IF(N196="sníž. přenesená",J196,0)</f>
        <v>0</v>
      </c>
      <c r="BI196" s="142">
        <f>IF(N196="nulová",J196,0)</f>
        <v>0</v>
      </c>
      <c r="BJ196" s="17" t="s">
        <v>87</v>
      </c>
      <c r="BK196" s="142">
        <f>ROUND(I196*H196,2)</f>
        <v>0</v>
      </c>
      <c r="BL196" s="17" t="s">
        <v>253</v>
      </c>
      <c r="BM196" s="141" t="s">
        <v>4864</v>
      </c>
    </row>
    <row r="197" spans="2:65" s="1" customFormat="1" ht="29.25">
      <c r="B197" s="32"/>
      <c r="D197" s="143" t="s">
        <v>255</v>
      </c>
      <c r="F197" s="144" t="s">
        <v>2490</v>
      </c>
      <c r="I197" s="145"/>
      <c r="L197" s="32"/>
      <c r="M197" s="146"/>
      <c r="T197" s="56"/>
      <c r="AT197" s="17" t="s">
        <v>255</v>
      </c>
      <c r="AU197" s="17" t="s">
        <v>89</v>
      </c>
    </row>
    <row r="198" spans="2:65" s="1" customFormat="1" ht="24.2" customHeight="1">
      <c r="B198" s="32"/>
      <c r="C198" s="130" t="s">
        <v>542</v>
      </c>
      <c r="D198" s="130" t="s">
        <v>249</v>
      </c>
      <c r="E198" s="131" t="s">
        <v>566</v>
      </c>
      <c r="F198" s="132" t="s">
        <v>2491</v>
      </c>
      <c r="G198" s="133" t="s">
        <v>528</v>
      </c>
      <c r="H198" s="134">
        <v>60</v>
      </c>
      <c r="I198" s="135"/>
      <c r="J198" s="136">
        <f>ROUND(I198*H198,2)</f>
        <v>0</v>
      </c>
      <c r="K198" s="132" t="s">
        <v>1</v>
      </c>
      <c r="L198" s="32"/>
      <c r="M198" s="137" t="s">
        <v>1</v>
      </c>
      <c r="N198" s="138" t="s">
        <v>45</v>
      </c>
      <c r="P198" s="139">
        <f>O198*H198</f>
        <v>0</v>
      </c>
      <c r="Q198" s="139">
        <v>0</v>
      </c>
      <c r="R198" s="139">
        <f>Q198*H198</f>
        <v>0</v>
      </c>
      <c r="S198" s="139">
        <v>0</v>
      </c>
      <c r="T198" s="140">
        <f>S198*H198</f>
        <v>0</v>
      </c>
      <c r="AR198" s="141" t="s">
        <v>253</v>
      </c>
      <c r="AT198" s="141" t="s">
        <v>249</v>
      </c>
      <c r="AU198" s="141" t="s">
        <v>89</v>
      </c>
      <c r="AY198" s="17" t="s">
        <v>248</v>
      </c>
      <c r="BE198" s="142">
        <f>IF(N198="základní",J198,0)</f>
        <v>0</v>
      </c>
      <c r="BF198" s="142">
        <f>IF(N198="snížená",J198,0)</f>
        <v>0</v>
      </c>
      <c r="BG198" s="142">
        <f>IF(N198="zákl. přenesená",J198,0)</f>
        <v>0</v>
      </c>
      <c r="BH198" s="142">
        <f>IF(N198="sníž. přenesená",J198,0)</f>
        <v>0</v>
      </c>
      <c r="BI198" s="142">
        <f>IF(N198="nulová",J198,0)</f>
        <v>0</v>
      </c>
      <c r="BJ198" s="17" t="s">
        <v>87</v>
      </c>
      <c r="BK198" s="142">
        <f>ROUND(I198*H198,2)</f>
        <v>0</v>
      </c>
      <c r="BL198" s="17" t="s">
        <v>253</v>
      </c>
      <c r="BM198" s="141" t="s">
        <v>4865</v>
      </c>
    </row>
    <row r="199" spans="2:65" s="1" customFormat="1" ht="29.25">
      <c r="B199" s="32"/>
      <c r="D199" s="143" t="s">
        <v>255</v>
      </c>
      <c r="F199" s="144" t="s">
        <v>705</v>
      </c>
      <c r="I199" s="145"/>
      <c r="L199" s="32"/>
      <c r="M199" s="146"/>
      <c r="T199" s="56"/>
      <c r="AT199" s="17" t="s">
        <v>255</v>
      </c>
      <c r="AU199" s="17" t="s">
        <v>89</v>
      </c>
    </row>
    <row r="200" spans="2:65" s="1" customFormat="1" ht="24.2" customHeight="1">
      <c r="B200" s="32"/>
      <c r="C200" s="130" t="s">
        <v>546</v>
      </c>
      <c r="D200" s="130" t="s">
        <v>249</v>
      </c>
      <c r="E200" s="131" t="s">
        <v>570</v>
      </c>
      <c r="F200" s="132" t="s">
        <v>4866</v>
      </c>
      <c r="G200" s="133" t="s">
        <v>258</v>
      </c>
      <c r="H200" s="134">
        <v>1</v>
      </c>
      <c r="I200" s="135"/>
      <c r="J200" s="136">
        <f t="shared" ref="J200:J207" si="30">ROUND(I200*H200,2)</f>
        <v>0</v>
      </c>
      <c r="K200" s="132" t="s">
        <v>1</v>
      </c>
      <c r="L200" s="32"/>
      <c r="M200" s="137" t="s">
        <v>1</v>
      </c>
      <c r="N200" s="138" t="s">
        <v>45</v>
      </c>
      <c r="P200" s="139">
        <f t="shared" ref="P200:P207" si="31">O200*H200</f>
        <v>0</v>
      </c>
      <c r="Q200" s="139">
        <v>0</v>
      </c>
      <c r="R200" s="139">
        <f t="shared" ref="R200:R207" si="32">Q200*H200</f>
        <v>0</v>
      </c>
      <c r="S200" s="139">
        <v>0</v>
      </c>
      <c r="T200" s="140">
        <f t="shared" ref="T200:T207" si="33">S200*H200</f>
        <v>0</v>
      </c>
      <c r="AR200" s="141" t="s">
        <v>253</v>
      </c>
      <c r="AT200" s="141" t="s">
        <v>249</v>
      </c>
      <c r="AU200" s="141" t="s">
        <v>89</v>
      </c>
      <c r="AY200" s="17" t="s">
        <v>248</v>
      </c>
      <c r="BE200" s="142">
        <f t="shared" ref="BE200:BE207" si="34">IF(N200="základní",J200,0)</f>
        <v>0</v>
      </c>
      <c r="BF200" s="142">
        <f t="shared" ref="BF200:BF207" si="35">IF(N200="snížená",J200,0)</f>
        <v>0</v>
      </c>
      <c r="BG200" s="142">
        <f t="shared" ref="BG200:BG207" si="36">IF(N200="zákl. přenesená",J200,0)</f>
        <v>0</v>
      </c>
      <c r="BH200" s="142">
        <f t="shared" ref="BH200:BH207" si="37">IF(N200="sníž. přenesená",J200,0)</f>
        <v>0</v>
      </c>
      <c r="BI200" s="142">
        <f t="shared" ref="BI200:BI207" si="38">IF(N200="nulová",J200,0)</f>
        <v>0</v>
      </c>
      <c r="BJ200" s="17" t="s">
        <v>87</v>
      </c>
      <c r="BK200" s="142">
        <f t="shared" ref="BK200:BK207" si="39">ROUND(I200*H200,2)</f>
        <v>0</v>
      </c>
      <c r="BL200" s="17" t="s">
        <v>253</v>
      </c>
      <c r="BM200" s="141" t="s">
        <v>4867</v>
      </c>
    </row>
    <row r="201" spans="2:65" s="1" customFormat="1" ht="24.2" customHeight="1">
      <c r="B201" s="32"/>
      <c r="C201" s="130" t="s">
        <v>550</v>
      </c>
      <c r="D201" s="130" t="s">
        <v>249</v>
      </c>
      <c r="E201" s="131" t="s">
        <v>574</v>
      </c>
      <c r="F201" s="132" t="s">
        <v>2498</v>
      </c>
      <c r="G201" s="133" t="s">
        <v>258</v>
      </c>
      <c r="H201" s="134">
        <v>1</v>
      </c>
      <c r="I201" s="135"/>
      <c r="J201" s="136">
        <f t="shared" si="30"/>
        <v>0</v>
      </c>
      <c r="K201" s="132" t="s">
        <v>1</v>
      </c>
      <c r="L201" s="32"/>
      <c r="M201" s="137" t="s">
        <v>1</v>
      </c>
      <c r="N201" s="138" t="s">
        <v>45</v>
      </c>
      <c r="P201" s="139">
        <f t="shared" si="31"/>
        <v>0</v>
      </c>
      <c r="Q201" s="139">
        <v>0</v>
      </c>
      <c r="R201" s="139">
        <f t="shared" si="32"/>
        <v>0</v>
      </c>
      <c r="S201" s="139">
        <v>0</v>
      </c>
      <c r="T201" s="140">
        <f t="shared" si="33"/>
        <v>0</v>
      </c>
      <c r="AR201" s="141" t="s">
        <v>253</v>
      </c>
      <c r="AT201" s="141" t="s">
        <v>249</v>
      </c>
      <c r="AU201" s="141" t="s">
        <v>89</v>
      </c>
      <c r="AY201" s="17" t="s">
        <v>248</v>
      </c>
      <c r="BE201" s="142">
        <f t="shared" si="34"/>
        <v>0</v>
      </c>
      <c r="BF201" s="142">
        <f t="shared" si="35"/>
        <v>0</v>
      </c>
      <c r="BG201" s="142">
        <f t="shared" si="36"/>
        <v>0</v>
      </c>
      <c r="BH201" s="142">
        <f t="shared" si="37"/>
        <v>0</v>
      </c>
      <c r="BI201" s="142">
        <f t="shared" si="38"/>
        <v>0</v>
      </c>
      <c r="BJ201" s="17" t="s">
        <v>87</v>
      </c>
      <c r="BK201" s="142">
        <f t="shared" si="39"/>
        <v>0</v>
      </c>
      <c r="BL201" s="17" t="s">
        <v>253</v>
      </c>
      <c r="BM201" s="141" t="s">
        <v>4868</v>
      </c>
    </row>
    <row r="202" spans="2:65" s="1" customFormat="1" ht="16.5" customHeight="1">
      <c r="B202" s="32"/>
      <c r="C202" s="130" t="s">
        <v>554</v>
      </c>
      <c r="D202" s="130" t="s">
        <v>249</v>
      </c>
      <c r="E202" s="131" t="s">
        <v>578</v>
      </c>
      <c r="F202" s="132" t="s">
        <v>4869</v>
      </c>
      <c r="G202" s="133" t="s">
        <v>252</v>
      </c>
      <c r="H202" s="134">
        <v>15</v>
      </c>
      <c r="I202" s="135"/>
      <c r="J202" s="136">
        <f t="shared" si="30"/>
        <v>0</v>
      </c>
      <c r="K202" s="132" t="s">
        <v>1</v>
      </c>
      <c r="L202" s="32"/>
      <c r="M202" s="137" t="s">
        <v>1</v>
      </c>
      <c r="N202" s="138" t="s">
        <v>45</v>
      </c>
      <c r="P202" s="139">
        <f t="shared" si="31"/>
        <v>0</v>
      </c>
      <c r="Q202" s="139">
        <v>0</v>
      </c>
      <c r="R202" s="139">
        <f t="shared" si="32"/>
        <v>0</v>
      </c>
      <c r="S202" s="139">
        <v>0</v>
      </c>
      <c r="T202" s="140">
        <f t="shared" si="33"/>
        <v>0</v>
      </c>
      <c r="AR202" s="141" t="s">
        <v>253</v>
      </c>
      <c r="AT202" s="141" t="s">
        <v>249</v>
      </c>
      <c r="AU202" s="141" t="s">
        <v>89</v>
      </c>
      <c r="AY202" s="17" t="s">
        <v>248</v>
      </c>
      <c r="BE202" s="142">
        <f t="shared" si="34"/>
        <v>0</v>
      </c>
      <c r="BF202" s="142">
        <f t="shared" si="35"/>
        <v>0</v>
      </c>
      <c r="BG202" s="142">
        <f t="shared" si="36"/>
        <v>0</v>
      </c>
      <c r="BH202" s="142">
        <f t="shared" si="37"/>
        <v>0</v>
      </c>
      <c r="BI202" s="142">
        <f t="shared" si="38"/>
        <v>0</v>
      </c>
      <c r="BJ202" s="17" t="s">
        <v>87</v>
      </c>
      <c r="BK202" s="142">
        <f t="shared" si="39"/>
        <v>0</v>
      </c>
      <c r="BL202" s="17" t="s">
        <v>253</v>
      </c>
      <c r="BM202" s="141" t="s">
        <v>4870</v>
      </c>
    </row>
    <row r="203" spans="2:65" s="1" customFormat="1" ht="16.5" customHeight="1">
      <c r="B203" s="32"/>
      <c r="C203" s="130" t="s">
        <v>558</v>
      </c>
      <c r="D203" s="130" t="s">
        <v>249</v>
      </c>
      <c r="E203" s="131" t="s">
        <v>582</v>
      </c>
      <c r="F203" s="132" t="s">
        <v>4871</v>
      </c>
      <c r="G203" s="133" t="s">
        <v>252</v>
      </c>
      <c r="H203" s="134">
        <v>2</v>
      </c>
      <c r="I203" s="135"/>
      <c r="J203" s="136">
        <f t="shared" si="30"/>
        <v>0</v>
      </c>
      <c r="K203" s="132" t="s">
        <v>1</v>
      </c>
      <c r="L203" s="32"/>
      <c r="M203" s="137" t="s">
        <v>1</v>
      </c>
      <c r="N203" s="138" t="s">
        <v>45</v>
      </c>
      <c r="P203" s="139">
        <f t="shared" si="31"/>
        <v>0</v>
      </c>
      <c r="Q203" s="139">
        <v>0</v>
      </c>
      <c r="R203" s="139">
        <f t="shared" si="32"/>
        <v>0</v>
      </c>
      <c r="S203" s="139">
        <v>0</v>
      </c>
      <c r="T203" s="140">
        <f t="shared" si="33"/>
        <v>0</v>
      </c>
      <c r="AR203" s="141" t="s">
        <v>253</v>
      </c>
      <c r="AT203" s="141" t="s">
        <v>249</v>
      </c>
      <c r="AU203" s="141" t="s">
        <v>89</v>
      </c>
      <c r="AY203" s="17" t="s">
        <v>248</v>
      </c>
      <c r="BE203" s="142">
        <f t="shared" si="34"/>
        <v>0</v>
      </c>
      <c r="BF203" s="142">
        <f t="shared" si="35"/>
        <v>0</v>
      </c>
      <c r="BG203" s="142">
        <f t="shared" si="36"/>
        <v>0</v>
      </c>
      <c r="BH203" s="142">
        <f t="shared" si="37"/>
        <v>0</v>
      </c>
      <c r="BI203" s="142">
        <f t="shared" si="38"/>
        <v>0</v>
      </c>
      <c r="BJ203" s="17" t="s">
        <v>87</v>
      </c>
      <c r="BK203" s="142">
        <f t="shared" si="39"/>
        <v>0</v>
      </c>
      <c r="BL203" s="17" t="s">
        <v>253</v>
      </c>
      <c r="BM203" s="141" t="s">
        <v>4872</v>
      </c>
    </row>
    <row r="204" spans="2:65" s="1" customFormat="1" ht="16.5" customHeight="1">
      <c r="B204" s="32"/>
      <c r="C204" s="130" t="s">
        <v>562</v>
      </c>
      <c r="D204" s="130" t="s">
        <v>249</v>
      </c>
      <c r="E204" s="131" t="s">
        <v>586</v>
      </c>
      <c r="F204" s="132" t="s">
        <v>4873</v>
      </c>
      <c r="G204" s="133" t="s">
        <v>252</v>
      </c>
      <c r="H204" s="134">
        <v>6</v>
      </c>
      <c r="I204" s="135"/>
      <c r="J204" s="136">
        <f t="shared" si="30"/>
        <v>0</v>
      </c>
      <c r="K204" s="132" t="s">
        <v>1</v>
      </c>
      <c r="L204" s="32"/>
      <c r="M204" s="137" t="s">
        <v>1</v>
      </c>
      <c r="N204" s="138" t="s">
        <v>45</v>
      </c>
      <c r="P204" s="139">
        <f t="shared" si="31"/>
        <v>0</v>
      </c>
      <c r="Q204" s="139">
        <v>0</v>
      </c>
      <c r="R204" s="139">
        <f t="shared" si="32"/>
        <v>0</v>
      </c>
      <c r="S204" s="139">
        <v>0</v>
      </c>
      <c r="T204" s="140">
        <f t="shared" si="33"/>
        <v>0</v>
      </c>
      <c r="AR204" s="141" t="s">
        <v>253</v>
      </c>
      <c r="AT204" s="141" t="s">
        <v>249</v>
      </c>
      <c r="AU204" s="141" t="s">
        <v>89</v>
      </c>
      <c r="AY204" s="17" t="s">
        <v>248</v>
      </c>
      <c r="BE204" s="142">
        <f t="shared" si="34"/>
        <v>0</v>
      </c>
      <c r="BF204" s="142">
        <f t="shared" si="35"/>
        <v>0</v>
      </c>
      <c r="BG204" s="142">
        <f t="shared" si="36"/>
        <v>0</v>
      </c>
      <c r="BH204" s="142">
        <f t="shared" si="37"/>
        <v>0</v>
      </c>
      <c r="BI204" s="142">
        <f t="shared" si="38"/>
        <v>0</v>
      </c>
      <c r="BJ204" s="17" t="s">
        <v>87</v>
      </c>
      <c r="BK204" s="142">
        <f t="shared" si="39"/>
        <v>0</v>
      </c>
      <c r="BL204" s="17" t="s">
        <v>253</v>
      </c>
      <c r="BM204" s="141" t="s">
        <v>4874</v>
      </c>
    </row>
    <row r="205" spans="2:65" s="1" customFormat="1" ht="16.5" customHeight="1">
      <c r="B205" s="32"/>
      <c r="C205" s="130" t="s">
        <v>253</v>
      </c>
      <c r="D205" s="130" t="s">
        <v>249</v>
      </c>
      <c r="E205" s="131" t="s">
        <v>590</v>
      </c>
      <c r="F205" s="132" t="s">
        <v>4875</v>
      </c>
      <c r="G205" s="133" t="s">
        <v>252</v>
      </c>
      <c r="H205" s="134">
        <v>6</v>
      </c>
      <c r="I205" s="135"/>
      <c r="J205" s="136">
        <f t="shared" si="30"/>
        <v>0</v>
      </c>
      <c r="K205" s="132" t="s">
        <v>1</v>
      </c>
      <c r="L205" s="32"/>
      <c r="M205" s="137" t="s">
        <v>1</v>
      </c>
      <c r="N205" s="138" t="s">
        <v>45</v>
      </c>
      <c r="P205" s="139">
        <f t="shared" si="31"/>
        <v>0</v>
      </c>
      <c r="Q205" s="139">
        <v>0</v>
      </c>
      <c r="R205" s="139">
        <f t="shared" si="32"/>
        <v>0</v>
      </c>
      <c r="S205" s="139">
        <v>0</v>
      </c>
      <c r="T205" s="140">
        <f t="shared" si="33"/>
        <v>0</v>
      </c>
      <c r="AR205" s="141" t="s">
        <v>253</v>
      </c>
      <c r="AT205" s="141" t="s">
        <v>249</v>
      </c>
      <c r="AU205" s="141" t="s">
        <v>89</v>
      </c>
      <c r="AY205" s="17" t="s">
        <v>248</v>
      </c>
      <c r="BE205" s="142">
        <f t="shared" si="34"/>
        <v>0</v>
      </c>
      <c r="BF205" s="142">
        <f t="shared" si="35"/>
        <v>0</v>
      </c>
      <c r="BG205" s="142">
        <f t="shared" si="36"/>
        <v>0</v>
      </c>
      <c r="BH205" s="142">
        <f t="shared" si="37"/>
        <v>0</v>
      </c>
      <c r="BI205" s="142">
        <f t="shared" si="38"/>
        <v>0</v>
      </c>
      <c r="BJ205" s="17" t="s">
        <v>87</v>
      </c>
      <c r="BK205" s="142">
        <f t="shared" si="39"/>
        <v>0</v>
      </c>
      <c r="BL205" s="17" t="s">
        <v>253</v>
      </c>
      <c r="BM205" s="141" t="s">
        <v>4876</v>
      </c>
    </row>
    <row r="206" spans="2:65" s="1" customFormat="1" ht="16.5" customHeight="1">
      <c r="B206" s="32"/>
      <c r="C206" s="130" t="s">
        <v>569</v>
      </c>
      <c r="D206" s="130" t="s">
        <v>249</v>
      </c>
      <c r="E206" s="131" t="s">
        <v>594</v>
      </c>
      <c r="F206" s="132" t="s">
        <v>4877</v>
      </c>
      <c r="G206" s="133" t="s">
        <v>252</v>
      </c>
      <c r="H206" s="134">
        <v>6</v>
      </c>
      <c r="I206" s="135"/>
      <c r="J206" s="136">
        <f t="shared" si="30"/>
        <v>0</v>
      </c>
      <c r="K206" s="132" t="s">
        <v>1</v>
      </c>
      <c r="L206" s="32"/>
      <c r="M206" s="137" t="s">
        <v>1</v>
      </c>
      <c r="N206" s="138" t="s">
        <v>45</v>
      </c>
      <c r="P206" s="139">
        <f t="shared" si="31"/>
        <v>0</v>
      </c>
      <c r="Q206" s="139">
        <v>0</v>
      </c>
      <c r="R206" s="139">
        <f t="shared" si="32"/>
        <v>0</v>
      </c>
      <c r="S206" s="139">
        <v>0</v>
      </c>
      <c r="T206" s="140">
        <f t="shared" si="33"/>
        <v>0</v>
      </c>
      <c r="AR206" s="141" t="s">
        <v>253</v>
      </c>
      <c r="AT206" s="141" t="s">
        <v>249</v>
      </c>
      <c r="AU206" s="141" t="s">
        <v>89</v>
      </c>
      <c r="AY206" s="17" t="s">
        <v>248</v>
      </c>
      <c r="BE206" s="142">
        <f t="shared" si="34"/>
        <v>0</v>
      </c>
      <c r="BF206" s="142">
        <f t="shared" si="35"/>
        <v>0</v>
      </c>
      <c r="BG206" s="142">
        <f t="shared" si="36"/>
        <v>0</v>
      </c>
      <c r="BH206" s="142">
        <f t="shared" si="37"/>
        <v>0</v>
      </c>
      <c r="BI206" s="142">
        <f t="shared" si="38"/>
        <v>0</v>
      </c>
      <c r="BJ206" s="17" t="s">
        <v>87</v>
      </c>
      <c r="BK206" s="142">
        <f t="shared" si="39"/>
        <v>0</v>
      </c>
      <c r="BL206" s="17" t="s">
        <v>253</v>
      </c>
      <c r="BM206" s="141" t="s">
        <v>4878</v>
      </c>
    </row>
    <row r="207" spans="2:65" s="1" customFormat="1" ht="16.5" customHeight="1">
      <c r="B207" s="32"/>
      <c r="C207" s="130" t="s">
        <v>573</v>
      </c>
      <c r="D207" s="130" t="s">
        <v>249</v>
      </c>
      <c r="E207" s="131" t="s">
        <v>598</v>
      </c>
      <c r="F207" s="132" t="s">
        <v>872</v>
      </c>
      <c r="G207" s="133" t="s">
        <v>252</v>
      </c>
      <c r="H207" s="134">
        <v>7</v>
      </c>
      <c r="I207" s="135"/>
      <c r="J207" s="136">
        <f t="shared" si="30"/>
        <v>0</v>
      </c>
      <c r="K207" s="132" t="s">
        <v>1</v>
      </c>
      <c r="L207" s="32"/>
      <c r="M207" s="137" t="s">
        <v>1</v>
      </c>
      <c r="N207" s="138" t="s">
        <v>45</v>
      </c>
      <c r="P207" s="139">
        <f t="shared" si="31"/>
        <v>0</v>
      </c>
      <c r="Q207" s="139">
        <v>0</v>
      </c>
      <c r="R207" s="139">
        <f t="shared" si="32"/>
        <v>0</v>
      </c>
      <c r="S207" s="139">
        <v>0</v>
      </c>
      <c r="T207" s="140">
        <f t="shared" si="33"/>
        <v>0</v>
      </c>
      <c r="AR207" s="141" t="s">
        <v>253</v>
      </c>
      <c r="AT207" s="141" t="s">
        <v>249</v>
      </c>
      <c r="AU207" s="141" t="s">
        <v>89</v>
      </c>
      <c r="AY207" s="17" t="s">
        <v>248</v>
      </c>
      <c r="BE207" s="142">
        <f t="shared" si="34"/>
        <v>0</v>
      </c>
      <c r="BF207" s="142">
        <f t="shared" si="35"/>
        <v>0</v>
      </c>
      <c r="BG207" s="142">
        <f t="shared" si="36"/>
        <v>0</v>
      </c>
      <c r="BH207" s="142">
        <f t="shared" si="37"/>
        <v>0</v>
      </c>
      <c r="BI207" s="142">
        <f t="shared" si="38"/>
        <v>0</v>
      </c>
      <c r="BJ207" s="17" t="s">
        <v>87</v>
      </c>
      <c r="BK207" s="142">
        <f t="shared" si="39"/>
        <v>0</v>
      </c>
      <c r="BL207" s="17" t="s">
        <v>253</v>
      </c>
      <c r="BM207" s="141" t="s">
        <v>4879</v>
      </c>
    </row>
    <row r="208" spans="2:65" s="1" customFormat="1" ht="39">
      <c r="B208" s="32"/>
      <c r="D208" s="143" t="s">
        <v>255</v>
      </c>
      <c r="F208" s="144" t="s">
        <v>874</v>
      </c>
      <c r="I208" s="145"/>
      <c r="L208" s="32"/>
      <c r="M208" s="146"/>
      <c r="T208" s="56"/>
      <c r="AT208" s="17" t="s">
        <v>255</v>
      </c>
      <c r="AU208" s="17" t="s">
        <v>89</v>
      </c>
    </row>
    <row r="209" spans="2:65" s="1" customFormat="1" ht="21.75" customHeight="1">
      <c r="B209" s="32"/>
      <c r="C209" s="130" t="s">
        <v>577</v>
      </c>
      <c r="D209" s="130" t="s">
        <v>249</v>
      </c>
      <c r="E209" s="131" t="s">
        <v>602</v>
      </c>
      <c r="F209" s="132" t="s">
        <v>2506</v>
      </c>
      <c r="G209" s="133" t="s">
        <v>252</v>
      </c>
      <c r="H209" s="134">
        <v>38</v>
      </c>
      <c r="I209" s="135"/>
      <c r="J209" s="136">
        <f>ROUND(I209*H209,2)</f>
        <v>0</v>
      </c>
      <c r="K209" s="132" t="s">
        <v>1</v>
      </c>
      <c r="L209" s="32"/>
      <c r="M209" s="137" t="s">
        <v>1</v>
      </c>
      <c r="N209" s="138" t="s">
        <v>45</v>
      </c>
      <c r="P209" s="139">
        <f>O209*H209</f>
        <v>0</v>
      </c>
      <c r="Q209" s="139">
        <v>0</v>
      </c>
      <c r="R209" s="139">
        <f>Q209*H209</f>
        <v>0</v>
      </c>
      <c r="S209" s="139">
        <v>0</v>
      </c>
      <c r="T209" s="140">
        <f>S209*H209</f>
        <v>0</v>
      </c>
      <c r="AR209" s="141" t="s">
        <v>253</v>
      </c>
      <c r="AT209" s="141" t="s">
        <v>249</v>
      </c>
      <c r="AU209" s="141" t="s">
        <v>89</v>
      </c>
      <c r="AY209" s="17" t="s">
        <v>248</v>
      </c>
      <c r="BE209" s="142">
        <f>IF(N209="základní",J209,0)</f>
        <v>0</v>
      </c>
      <c r="BF209" s="142">
        <f>IF(N209="snížená",J209,0)</f>
        <v>0</v>
      </c>
      <c r="BG209" s="142">
        <f>IF(N209="zákl. přenesená",J209,0)</f>
        <v>0</v>
      </c>
      <c r="BH209" s="142">
        <f>IF(N209="sníž. přenesená",J209,0)</f>
        <v>0</v>
      </c>
      <c r="BI209" s="142">
        <f>IF(N209="nulová",J209,0)</f>
        <v>0</v>
      </c>
      <c r="BJ209" s="17" t="s">
        <v>87</v>
      </c>
      <c r="BK209" s="142">
        <f>ROUND(I209*H209,2)</f>
        <v>0</v>
      </c>
      <c r="BL209" s="17" t="s">
        <v>253</v>
      </c>
      <c r="BM209" s="141" t="s">
        <v>4880</v>
      </c>
    </row>
    <row r="210" spans="2:65" s="1" customFormat="1" ht="29.25">
      <c r="B210" s="32"/>
      <c r="D210" s="143" t="s">
        <v>255</v>
      </c>
      <c r="F210" s="144" t="s">
        <v>2508</v>
      </c>
      <c r="I210" s="145"/>
      <c r="L210" s="32"/>
      <c r="M210" s="146"/>
      <c r="T210" s="56"/>
      <c r="AT210" s="17" t="s">
        <v>255</v>
      </c>
      <c r="AU210" s="17" t="s">
        <v>89</v>
      </c>
    </row>
    <row r="211" spans="2:65" s="1" customFormat="1" ht="21.75" customHeight="1">
      <c r="B211" s="32"/>
      <c r="C211" s="130" t="s">
        <v>581</v>
      </c>
      <c r="D211" s="130" t="s">
        <v>249</v>
      </c>
      <c r="E211" s="131" t="s">
        <v>606</v>
      </c>
      <c r="F211" s="132" t="s">
        <v>2509</v>
      </c>
      <c r="G211" s="133" t="s">
        <v>252</v>
      </c>
      <c r="H211" s="134">
        <v>11</v>
      </c>
      <c r="I211" s="135"/>
      <c r="J211" s="136">
        <f>ROUND(I211*H211,2)</f>
        <v>0</v>
      </c>
      <c r="K211" s="132" t="s">
        <v>1</v>
      </c>
      <c r="L211" s="32"/>
      <c r="M211" s="137" t="s">
        <v>1</v>
      </c>
      <c r="N211" s="138" t="s">
        <v>45</v>
      </c>
      <c r="P211" s="139">
        <f>O211*H211</f>
        <v>0</v>
      </c>
      <c r="Q211" s="139">
        <v>0</v>
      </c>
      <c r="R211" s="139">
        <f>Q211*H211</f>
        <v>0</v>
      </c>
      <c r="S211" s="139">
        <v>0</v>
      </c>
      <c r="T211" s="140">
        <f>S211*H211</f>
        <v>0</v>
      </c>
      <c r="AR211" s="141" t="s">
        <v>253</v>
      </c>
      <c r="AT211" s="141" t="s">
        <v>249</v>
      </c>
      <c r="AU211" s="141" t="s">
        <v>89</v>
      </c>
      <c r="AY211" s="17" t="s">
        <v>248</v>
      </c>
      <c r="BE211" s="142">
        <f>IF(N211="základní",J211,0)</f>
        <v>0</v>
      </c>
      <c r="BF211" s="142">
        <f>IF(N211="snížená",J211,0)</f>
        <v>0</v>
      </c>
      <c r="BG211" s="142">
        <f>IF(N211="zákl. přenesená",J211,0)</f>
        <v>0</v>
      </c>
      <c r="BH211" s="142">
        <f>IF(N211="sníž. přenesená",J211,0)</f>
        <v>0</v>
      </c>
      <c r="BI211" s="142">
        <f>IF(N211="nulová",J211,0)</f>
        <v>0</v>
      </c>
      <c r="BJ211" s="17" t="s">
        <v>87</v>
      </c>
      <c r="BK211" s="142">
        <f>ROUND(I211*H211,2)</f>
        <v>0</v>
      </c>
      <c r="BL211" s="17" t="s">
        <v>253</v>
      </c>
      <c r="BM211" s="141" t="s">
        <v>4881</v>
      </c>
    </row>
    <row r="212" spans="2:65" s="1" customFormat="1" ht="29.25">
      <c r="B212" s="32"/>
      <c r="D212" s="143" t="s">
        <v>255</v>
      </c>
      <c r="F212" s="144" t="s">
        <v>2511</v>
      </c>
      <c r="I212" s="145"/>
      <c r="L212" s="32"/>
      <c r="M212" s="146"/>
      <c r="T212" s="56"/>
      <c r="AT212" s="17" t="s">
        <v>255</v>
      </c>
      <c r="AU212" s="17" t="s">
        <v>89</v>
      </c>
    </row>
    <row r="213" spans="2:65" s="1" customFormat="1" ht="16.5" customHeight="1">
      <c r="B213" s="32"/>
      <c r="C213" s="130" t="s">
        <v>585</v>
      </c>
      <c r="D213" s="130" t="s">
        <v>249</v>
      </c>
      <c r="E213" s="131" t="s">
        <v>614</v>
      </c>
      <c r="F213" s="132" t="s">
        <v>4882</v>
      </c>
      <c r="G213" s="133" t="s">
        <v>252</v>
      </c>
      <c r="H213" s="134">
        <v>5</v>
      </c>
      <c r="I213" s="135"/>
      <c r="J213" s="136">
        <f>ROUND(I213*H213,2)</f>
        <v>0</v>
      </c>
      <c r="K213" s="132" t="s">
        <v>1</v>
      </c>
      <c r="L213" s="32"/>
      <c r="M213" s="137" t="s">
        <v>1</v>
      </c>
      <c r="N213" s="138" t="s">
        <v>45</v>
      </c>
      <c r="P213" s="139">
        <f>O213*H213</f>
        <v>0</v>
      </c>
      <c r="Q213" s="139">
        <v>0</v>
      </c>
      <c r="R213" s="139">
        <f>Q213*H213</f>
        <v>0</v>
      </c>
      <c r="S213" s="139">
        <v>0</v>
      </c>
      <c r="T213" s="140">
        <f>S213*H213</f>
        <v>0</v>
      </c>
      <c r="AR213" s="141" t="s">
        <v>253</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253</v>
      </c>
      <c r="BM213" s="141" t="s">
        <v>4883</v>
      </c>
    </row>
    <row r="214" spans="2:65" s="1" customFormat="1" ht="39">
      <c r="B214" s="32"/>
      <c r="D214" s="143" t="s">
        <v>255</v>
      </c>
      <c r="F214" s="144" t="s">
        <v>4884</v>
      </c>
      <c r="I214" s="145"/>
      <c r="L214" s="32"/>
      <c r="M214" s="146"/>
      <c r="T214" s="56"/>
      <c r="AT214" s="17" t="s">
        <v>255</v>
      </c>
      <c r="AU214" s="17" t="s">
        <v>89</v>
      </c>
    </row>
    <row r="215" spans="2:65" s="1" customFormat="1" ht="16.5" customHeight="1">
      <c r="B215" s="32"/>
      <c r="C215" s="130" t="s">
        <v>589</v>
      </c>
      <c r="D215" s="130" t="s">
        <v>249</v>
      </c>
      <c r="E215" s="131" t="s">
        <v>618</v>
      </c>
      <c r="F215" s="132" t="s">
        <v>4885</v>
      </c>
      <c r="G215" s="133" t="s">
        <v>252</v>
      </c>
      <c r="H215" s="134">
        <v>4</v>
      </c>
      <c r="I215" s="135"/>
      <c r="J215" s="136">
        <f>ROUND(I215*H215,2)</f>
        <v>0</v>
      </c>
      <c r="K215" s="132" t="s">
        <v>1</v>
      </c>
      <c r="L215" s="32"/>
      <c r="M215" s="137" t="s">
        <v>1</v>
      </c>
      <c r="N215" s="138" t="s">
        <v>45</v>
      </c>
      <c r="P215" s="139">
        <f>O215*H215</f>
        <v>0</v>
      </c>
      <c r="Q215" s="139">
        <v>0</v>
      </c>
      <c r="R215" s="139">
        <f>Q215*H215</f>
        <v>0</v>
      </c>
      <c r="S215" s="139">
        <v>0</v>
      </c>
      <c r="T215" s="140">
        <f>S215*H215</f>
        <v>0</v>
      </c>
      <c r="AR215" s="141" t="s">
        <v>253</v>
      </c>
      <c r="AT215" s="141" t="s">
        <v>249</v>
      </c>
      <c r="AU215" s="141" t="s">
        <v>89</v>
      </c>
      <c r="AY215" s="17" t="s">
        <v>248</v>
      </c>
      <c r="BE215" s="142">
        <f>IF(N215="základní",J215,0)</f>
        <v>0</v>
      </c>
      <c r="BF215" s="142">
        <f>IF(N215="snížená",J215,0)</f>
        <v>0</v>
      </c>
      <c r="BG215" s="142">
        <f>IF(N215="zákl. přenesená",J215,0)</f>
        <v>0</v>
      </c>
      <c r="BH215" s="142">
        <f>IF(N215="sníž. přenesená",J215,0)</f>
        <v>0</v>
      </c>
      <c r="BI215" s="142">
        <f>IF(N215="nulová",J215,0)</f>
        <v>0</v>
      </c>
      <c r="BJ215" s="17" t="s">
        <v>87</v>
      </c>
      <c r="BK215" s="142">
        <f>ROUND(I215*H215,2)</f>
        <v>0</v>
      </c>
      <c r="BL215" s="17" t="s">
        <v>253</v>
      </c>
      <c r="BM215" s="141" t="s">
        <v>4886</v>
      </c>
    </row>
    <row r="216" spans="2:65" s="1" customFormat="1" ht="39">
      <c r="B216" s="32"/>
      <c r="D216" s="143" t="s">
        <v>255</v>
      </c>
      <c r="F216" s="144" t="s">
        <v>4887</v>
      </c>
      <c r="I216" s="145"/>
      <c r="L216" s="32"/>
      <c r="M216" s="146"/>
      <c r="T216" s="56"/>
      <c r="AT216" s="17" t="s">
        <v>255</v>
      </c>
      <c r="AU216" s="17" t="s">
        <v>89</v>
      </c>
    </row>
    <row r="217" spans="2:65" s="1" customFormat="1" ht="24.2" customHeight="1">
      <c r="B217" s="32"/>
      <c r="C217" s="130" t="s">
        <v>593</v>
      </c>
      <c r="D217" s="130" t="s">
        <v>249</v>
      </c>
      <c r="E217" s="131" t="s">
        <v>622</v>
      </c>
      <c r="F217" s="132" t="s">
        <v>2518</v>
      </c>
      <c r="G217" s="133" t="s">
        <v>252</v>
      </c>
      <c r="H217" s="134">
        <v>18</v>
      </c>
      <c r="I217" s="135"/>
      <c r="J217" s="136">
        <f>ROUND(I217*H217,2)</f>
        <v>0</v>
      </c>
      <c r="K217" s="132" t="s">
        <v>1</v>
      </c>
      <c r="L217" s="32"/>
      <c r="M217" s="137" t="s">
        <v>1</v>
      </c>
      <c r="N217" s="138" t="s">
        <v>45</v>
      </c>
      <c r="P217" s="139">
        <f>O217*H217</f>
        <v>0</v>
      </c>
      <c r="Q217" s="139">
        <v>0</v>
      </c>
      <c r="R217" s="139">
        <f>Q217*H217</f>
        <v>0</v>
      </c>
      <c r="S217" s="139">
        <v>0</v>
      </c>
      <c r="T217" s="140">
        <f>S217*H217</f>
        <v>0</v>
      </c>
      <c r="AR217" s="141" t="s">
        <v>253</v>
      </c>
      <c r="AT217" s="141" t="s">
        <v>249</v>
      </c>
      <c r="AU217" s="141" t="s">
        <v>89</v>
      </c>
      <c r="AY217" s="17" t="s">
        <v>248</v>
      </c>
      <c r="BE217" s="142">
        <f>IF(N217="základní",J217,0)</f>
        <v>0</v>
      </c>
      <c r="BF217" s="142">
        <f>IF(N217="snížená",J217,0)</f>
        <v>0</v>
      </c>
      <c r="BG217" s="142">
        <f>IF(N217="zákl. přenesená",J217,0)</f>
        <v>0</v>
      </c>
      <c r="BH217" s="142">
        <f>IF(N217="sníž. přenesená",J217,0)</f>
        <v>0</v>
      </c>
      <c r="BI217" s="142">
        <f>IF(N217="nulová",J217,0)</f>
        <v>0</v>
      </c>
      <c r="BJ217" s="17" t="s">
        <v>87</v>
      </c>
      <c r="BK217" s="142">
        <f>ROUND(I217*H217,2)</f>
        <v>0</v>
      </c>
      <c r="BL217" s="17" t="s">
        <v>253</v>
      </c>
      <c r="BM217" s="141" t="s">
        <v>4888</v>
      </c>
    </row>
    <row r="218" spans="2:65" s="1" customFormat="1" ht="48.75">
      <c r="B218" s="32"/>
      <c r="D218" s="143" t="s">
        <v>255</v>
      </c>
      <c r="F218" s="144" t="s">
        <v>2520</v>
      </c>
      <c r="I218" s="145"/>
      <c r="L218" s="32"/>
      <c r="M218" s="146"/>
      <c r="T218" s="56"/>
      <c r="AT218" s="17" t="s">
        <v>255</v>
      </c>
      <c r="AU218" s="17" t="s">
        <v>89</v>
      </c>
    </row>
    <row r="219" spans="2:65" s="1" customFormat="1" ht="24.2" customHeight="1">
      <c r="B219" s="32"/>
      <c r="C219" s="130" t="s">
        <v>597</v>
      </c>
      <c r="D219" s="130" t="s">
        <v>249</v>
      </c>
      <c r="E219" s="131" t="s">
        <v>626</v>
      </c>
      <c r="F219" s="132" t="s">
        <v>4889</v>
      </c>
      <c r="G219" s="133" t="s">
        <v>252</v>
      </c>
      <c r="H219" s="134">
        <v>8</v>
      </c>
      <c r="I219" s="135"/>
      <c r="J219" s="136">
        <f t="shared" ref="J219:J224" si="40">ROUND(I219*H219,2)</f>
        <v>0</v>
      </c>
      <c r="K219" s="132" t="s">
        <v>1</v>
      </c>
      <c r="L219" s="32"/>
      <c r="M219" s="137" t="s">
        <v>1</v>
      </c>
      <c r="N219" s="138" t="s">
        <v>45</v>
      </c>
      <c r="P219" s="139">
        <f t="shared" ref="P219:P224" si="41">O219*H219</f>
        <v>0</v>
      </c>
      <c r="Q219" s="139">
        <v>0</v>
      </c>
      <c r="R219" s="139">
        <f t="shared" ref="R219:R224" si="42">Q219*H219</f>
        <v>0</v>
      </c>
      <c r="S219" s="139">
        <v>0</v>
      </c>
      <c r="T219" s="140">
        <f t="shared" ref="T219:T224" si="43">S219*H219</f>
        <v>0</v>
      </c>
      <c r="AR219" s="141" t="s">
        <v>253</v>
      </c>
      <c r="AT219" s="141" t="s">
        <v>249</v>
      </c>
      <c r="AU219" s="141" t="s">
        <v>89</v>
      </c>
      <c r="AY219" s="17" t="s">
        <v>248</v>
      </c>
      <c r="BE219" s="142">
        <f t="shared" ref="BE219:BE224" si="44">IF(N219="základní",J219,0)</f>
        <v>0</v>
      </c>
      <c r="BF219" s="142">
        <f t="shared" ref="BF219:BF224" si="45">IF(N219="snížená",J219,0)</f>
        <v>0</v>
      </c>
      <c r="BG219" s="142">
        <f t="shared" ref="BG219:BG224" si="46">IF(N219="zákl. přenesená",J219,0)</f>
        <v>0</v>
      </c>
      <c r="BH219" s="142">
        <f t="shared" ref="BH219:BH224" si="47">IF(N219="sníž. přenesená",J219,0)</f>
        <v>0</v>
      </c>
      <c r="BI219" s="142">
        <f t="shared" ref="BI219:BI224" si="48">IF(N219="nulová",J219,0)</f>
        <v>0</v>
      </c>
      <c r="BJ219" s="17" t="s">
        <v>87</v>
      </c>
      <c r="BK219" s="142">
        <f t="shared" ref="BK219:BK224" si="49">ROUND(I219*H219,2)</f>
        <v>0</v>
      </c>
      <c r="BL219" s="17" t="s">
        <v>253</v>
      </c>
      <c r="BM219" s="141" t="s">
        <v>4890</v>
      </c>
    </row>
    <row r="220" spans="2:65" s="1" customFormat="1" ht="21.75" customHeight="1">
      <c r="B220" s="32"/>
      <c r="C220" s="130" t="s">
        <v>601</v>
      </c>
      <c r="D220" s="130" t="s">
        <v>249</v>
      </c>
      <c r="E220" s="131" t="s">
        <v>630</v>
      </c>
      <c r="F220" s="132" t="s">
        <v>4891</v>
      </c>
      <c r="G220" s="133" t="s">
        <v>252</v>
      </c>
      <c r="H220" s="134">
        <v>5</v>
      </c>
      <c r="I220" s="135"/>
      <c r="J220" s="136">
        <f t="shared" si="40"/>
        <v>0</v>
      </c>
      <c r="K220" s="132" t="s">
        <v>1</v>
      </c>
      <c r="L220" s="32"/>
      <c r="M220" s="137" t="s">
        <v>1</v>
      </c>
      <c r="N220" s="138" t="s">
        <v>45</v>
      </c>
      <c r="P220" s="139">
        <f t="shared" si="41"/>
        <v>0</v>
      </c>
      <c r="Q220" s="139">
        <v>0</v>
      </c>
      <c r="R220" s="139">
        <f t="shared" si="42"/>
        <v>0</v>
      </c>
      <c r="S220" s="139">
        <v>0</v>
      </c>
      <c r="T220" s="140">
        <f t="shared" si="43"/>
        <v>0</v>
      </c>
      <c r="AR220" s="141" t="s">
        <v>253</v>
      </c>
      <c r="AT220" s="141" t="s">
        <v>249</v>
      </c>
      <c r="AU220" s="141" t="s">
        <v>89</v>
      </c>
      <c r="AY220" s="17" t="s">
        <v>248</v>
      </c>
      <c r="BE220" s="142">
        <f t="shared" si="44"/>
        <v>0</v>
      </c>
      <c r="BF220" s="142">
        <f t="shared" si="45"/>
        <v>0</v>
      </c>
      <c r="BG220" s="142">
        <f t="shared" si="46"/>
        <v>0</v>
      </c>
      <c r="BH220" s="142">
        <f t="shared" si="47"/>
        <v>0</v>
      </c>
      <c r="BI220" s="142">
        <f t="shared" si="48"/>
        <v>0</v>
      </c>
      <c r="BJ220" s="17" t="s">
        <v>87</v>
      </c>
      <c r="BK220" s="142">
        <f t="shared" si="49"/>
        <v>0</v>
      </c>
      <c r="BL220" s="17" t="s">
        <v>253</v>
      </c>
      <c r="BM220" s="141" t="s">
        <v>4892</v>
      </c>
    </row>
    <row r="221" spans="2:65" s="1" customFormat="1" ht="24.2" customHeight="1">
      <c r="B221" s="32"/>
      <c r="C221" s="130" t="s">
        <v>605</v>
      </c>
      <c r="D221" s="130" t="s">
        <v>249</v>
      </c>
      <c r="E221" s="131" t="s">
        <v>634</v>
      </c>
      <c r="F221" s="132" t="s">
        <v>2521</v>
      </c>
      <c r="G221" s="133" t="s">
        <v>258</v>
      </c>
      <c r="H221" s="134">
        <v>1</v>
      </c>
      <c r="I221" s="135"/>
      <c r="J221" s="136">
        <f t="shared" si="40"/>
        <v>0</v>
      </c>
      <c r="K221" s="132" t="s">
        <v>1</v>
      </c>
      <c r="L221" s="32"/>
      <c r="M221" s="137" t="s">
        <v>1</v>
      </c>
      <c r="N221" s="138" t="s">
        <v>45</v>
      </c>
      <c r="P221" s="139">
        <f t="shared" si="41"/>
        <v>0</v>
      </c>
      <c r="Q221" s="139">
        <v>0</v>
      </c>
      <c r="R221" s="139">
        <f t="shared" si="42"/>
        <v>0</v>
      </c>
      <c r="S221" s="139">
        <v>0</v>
      </c>
      <c r="T221" s="140">
        <f t="shared" si="43"/>
        <v>0</v>
      </c>
      <c r="AR221" s="141" t="s">
        <v>253</v>
      </c>
      <c r="AT221" s="141" t="s">
        <v>249</v>
      </c>
      <c r="AU221" s="141" t="s">
        <v>89</v>
      </c>
      <c r="AY221" s="17" t="s">
        <v>248</v>
      </c>
      <c r="BE221" s="142">
        <f t="shared" si="44"/>
        <v>0</v>
      </c>
      <c r="BF221" s="142">
        <f t="shared" si="45"/>
        <v>0</v>
      </c>
      <c r="BG221" s="142">
        <f t="shared" si="46"/>
        <v>0</v>
      </c>
      <c r="BH221" s="142">
        <f t="shared" si="47"/>
        <v>0</v>
      </c>
      <c r="BI221" s="142">
        <f t="shared" si="48"/>
        <v>0</v>
      </c>
      <c r="BJ221" s="17" t="s">
        <v>87</v>
      </c>
      <c r="BK221" s="142">
        <f t="shared" si="49"/>
        <v>0</v>
      </c>
      <c r="BL221" s="17" t="s">
        <v>253</v>
      </c>
      <c r="BM221" s="141" t="s">
        <v>4893</v>
      </c>
    </row>
    <row r="222" spans="2:65" s="1" customFormat="1" ht="21.75" customHeight="1">
      <c r="B222" s="32"/>
      <c r="C222" s="130" t="s">
        <v>609</v>
      </c>
      <c r="D222" s="130" t="s">
        <v>249</v>
      </c>
      <c r="E222" s="131" t="s">
        <v>638</v>
      </c>
      <c r="F222" s="132" t="s">
        <v>4894</v>
      </c>
      <c r="G222" s="133" t="s">
        <v>252</v>
      </c>
      <c r="H222" s="134">
        <v>80</v>
      </c>
      <c r="I222" s="135"/>
      <c r="J222" s="136">
        <f t="shared" si="40"/>
        <v>0</v>
      </c>
      <c r="K222" s="132" t="s">
        <v>1</v>
      </c>
      <c r="L222" s="32"/>
      <c r="M222" s="137" t="s">
        <v>1</v>
      </c>
      <c r="N222" s="138" t="s">
        <v>45</v>
      </c>
      <c r="P222" s="139">
        <f t="shared" si="41"/>
        <v>0</v>
      </c>
      <c r="Q222" s="139">
        <v>0</v>
      </c>
      <c r="R222" s="139">
        <f t="shared" si="42"/>
        <v>0</v>
      </c>
      <c r="S222" s="139">
        <v>0</v>
      </c>
      <c r="T222" s="140">
        <f t="shared" si="43"/>
        <v>0</v>
      </c>
      <c r="AR222" s="141" t="s">
        <v>253</v>
      </c>
      <c r="AT222" s="141" t="s">
        <v>249</v>
      </c>
      <c r="AU222" s="141" t="s">
        <v>89</v>
      </c>
      <c r="AY222" s="17" t="s">
        <v>248</v>
      </c>
      <c r="BE222" s="142">
        <f t="shared" si="44"/>
        <v>0</v>
      </c>
      <c r="BF222" s="142">
        <f t="shared" si="45"/>
        <v>0</v>
      </c>
      <c r="BG222" s="142">
        <f t="shared" si="46"/>
        <v>0</v>
      </c>
      <c r="BH222" s="142">
        <f t="shared" si="47"/>
        <v>0</v>
      </c>
      <c r="BI222" s="142">
        <f t="shared" si="48"/>
        <v>0</v>
      </c>
      <c r="BJ222" s="17" t="s">
        <v>87</v>
      </c>
      <c r="BK222" s="142">
        <f t="shared" si="49"/>
        <v>0</v>
      </c>
      <c r="BL222" s="17" t="s">
        <v>253</v>
      </c>
      <c r="BM222" s="141" t="s">
        <v>4895</v>
      </c>
    </row>
    <row r="223" spans="2:65" s="1" customFormat="1" ht="24.2" customHeight="1">
      <c r="B223" s="32"/>
      <c r="C223" s="130" t="s">
        <v>613</v>
      </c>
      <c r="D223" s="130" t="s">
        <v>249</v>
      </c>
      <c r="E223" s="131" t="s">
        <v>642</v>
      </c>
      <c r="F223" s="132" t="s">
        <v>4896</v>
      </c>
      <c r="G223" s="133" t="s">
        <v>258</v>
      </c>
      <c r="H223" s="134">
        <v>1</v>
      </c>
      <c r="I223" s="135"/>
      <c r="J223" s="136">
        <f t="shared" si="40"/>
        <v>0</v>
      </c>
      <c r="K223" s="132" t="s">
        <v>1</v>
      </c>
      <c r="L223" s="32"/>
      <c r="M223" s="137" t="s">
        <v>1</v>
      </c>
      <c r="N223" s="138" t="s">
        <v>45</v>
      </c>
      <c r="P223" s="139">
        <f t="shared" si="41"/>
        <v>0</v>
      </c>
      <c r="Q223" s="139">
        <v>0</v>
      </c>
      <c r="R223" s="139">
        <f t="shared" si="42"/>
        <v>0</v>
      </c>
      <c r="S223" s="139">
        <v>0</v>
      </c>
      <c r="T223" s="140">
        <f t="shared" si="43"/>
        <v>0</v>
      </c>
      <c r="AR223" s="141" t="s">
        <v>253</v>
      </c>
      <c r="AT223" s="141" t="s">
        <v>249</v>
      </c>
      <c r="AU223" s="141" t="s">
        <v>89</v>
      </c>
      <c r="AY223" s="17" t="s">
        <v>248</v>
      </c>
      <c r="BE223" s="142">
        <f t="shared" si="44"/>
        <v>0</v>
      </c>
      <c r="BF223" s="142">
        <f t="shared" si="45"/>
        <v>0</v>
      </c>
      <c r="BG223" s="142">
        <f t="shared" si="46"/>
        <v>0</v>
      </c>
      <c r="BH223" s="142">
        <f t="shared" si="47"/>
        <v>0</v>
      </c>
      <c r="BI223" s="142">
        <f t="shared" si="48"/>
        <v>0</v>
      </c>
      <c r="BJ223" s="17" t="s">
        <v>87</v>
      </c>
      <c r="BK223" s="142">
        <f t="shared" si="49"/>
        <v>0</v>
      </c>
      <c r="BL223" s="17" t="s">
        <v>253</v>
      </c>
      <c r="BM223" s="141" t="s">
        <v>4897</v>
      </c>
    </row>
    <row r="224" spans="2:65" s="1" customFormat="1" ht="16.5" customHeight="1">
      <c r="B224" s="32"/>
      <c r="C224" s="130" t="s">
        <v>617</v>
      </c>
      <c r="D224" s="130" t="s">
        <v>249</v>
      </c>
      <c r="E224" s="131" t="s">
        <v>646</v>
      </c>
      <c r="F224" s="132" t="s">
        <v>4898</v>
      </c>
      <c r="G224" s="133" t="s">
        <v>258</v>
      </c>
      <c r="H224" s="134">
        <v>1</v>
      </c>
      <c r="I224" s="135"/>
      <c r="J224" s="136">
        <f t="shared" si="40"/>
        <v>0</v>
      </c>
      <c r="K224" s="132" t="s">
        <v>1</v>
      </c>
      <c r="L224" s="32"/>
      <c r="M224" s="137" t="s">
        <v>1</v>
      </c>
      <c r="N224" s="138" t="s">
        <v>45</v>
      </c>
      <c r="P224" s="139">
        <f t="shared" si="41"/>
        <v>0</v>
      </c>
      <c r="Q224" s="139">
        <v>0</v>
      </c>
      <c r="R224" s="139">
        <f t="shared" si="42"/>
        <v>0</v>
      </c>
      <c r="S224" s="139">
        <v>0</v>
      </c>
      <c r="T224" s="140">
        <f t="shared" si="43"/>
        <v>0</v>
      </c>
      <c r="AR224" s="141" t="s">
        <v>253</v>
      </c>
      <c r="AT224" s="141" t="s">
        <v>249</v>
      </c>
      <c r="AU224" s="141" t="s">
        <v>89</v>
      </c>
      <c r="AY224" s="17" t="s">
        <v>248</v>
      </c>
      <c r="BE224" s="142">
        <f t="shared" si="44"/>
        <v>0</v>
      </c>
      <c r="BF224" s="142">
        <f t="shared" si="45"/>
        <v>0</v>
      </c>
      <c r="BG224" s="142">
        <f t="shared" si="46"/>
        <v>0</v>
      </c>
      <c r="BH224" s="142">
        <f t="shared" si="47"/>
        <v>0</v>
      </c>
      <c r="BI224" s="142">
        <f t="shared" si="48"/>
        <v>0</v>
      </c>
      <c r="BJ224" s="17" t="s">
        <v>87</v>
      </c>
      <c r="BK224" s="142">
        <f t="shared" si="49"/>
        <v>0</v>
      </c>
      <c r="BL224" s="17" t="s">
        <v>253</v>
      </c>
      <c r="BM224" s="141" t="s">
        <v>4899</v>
      </c>
    </row>
    <row r="225" spans="2:65" s="1" customFormat="1" ht="58.5">
      <c r="B225" s="32"/>
      <c r="D225" s="143" t="s">
        <v>255</v>
      </c>
      <c r="F225" s="144" t="s">
        <v>4900</v>
      </c>
      <c r="I225" s="145"/>
      <c r="L225" s="32"/>
      <c r="M225" s="146"/>
      <c r="T225" s="56"/>
      <c r="AT225" s="17" t="s">
        <v>255</v>
      </c>
      <c r="AU225" s="17" t="s">
        <v>89</v>
      </c>
    </row>
    <row r="226" spans="2:65" s="1" customFormat="1" ht="24.2" customHeight="1">
      <c r="B226" s="32"/>
      <c r="C226" s="130" t="s">
        <v>621</v>
      </c>
      <c r="D226" s="130" t="s">
        <v>249</v>
      </c>
      <c r="E226" s="131" t="s">
        <v>651</v>
      </c>
      <c r="F226" s="132" t="s">
        <v>4901</v>
      </c>
      <c r="G226" s="133" t="s">
        <v>258</v>
      </c>
      <c r="H226" s="134">
        <v>1</v>
      </c>
      <c r="I226" s="135"/>
      <c r="J226" s="136">
        <f>ROUND(I226*H226,2)</f>
        <v>0</v>
      </c>
      <c r="K226" s="132" t="s">
        <v>1</v>
      </c>
      <c r="L226" s="32"/>
      <c r="M226" s="137" t="s">
        <v>1</v>
      </c>
      <c r="N226" s="138" t="s">
        <v>45</v>
      </c>
      <c r="P226" s="139">
        <f>O226*H226</f>
        <v>0</v>
      </c>
      <c r="Q226" s="139">
        <v>0</v>
      </c>
      <c r="R226" s="139">
        <f>Q226*H226</f>
        <v>0</v>
      </c>
      <c r="S226" s="139">
        <v>0</v>
      </c>
      <c r="T226" s="140">
        <f>S226*H226</f>
        <v>0</v>
      </c>
      <c r="AR226" s="141" t="s">
        <v>253</v>
      </c>
      <c r="AT226" s="141" t="s">
        <v>249</v>
      </c>
      <c r="AU226" s="141" t="s">
        <v>89</v>
      </c>
      <c r="AY226" s="17" t="s">
        <v>248</v>
      </c>
      <c r="BE226" s="142">
        <f>IF(N226="základní",J226,0)</f>
        <v>0</v>
      </c>
      <c r="BF226" s="142">
        <f>IF(N226="snížená",J226,0)</f>
        <v>0</v>
      </c>
      <c r="BG226" s="142">
        <f>IF(N226="zákl. přenesená",J226,0)</f>
        <v>0</v>
      </c>
      <c r="BH226" s="142">
        <f>IF(N226="sníž. přenesená",J226,0)</f>
        <v>0</v>
      </c>
      <c r="BI226" s="142">
        <f>IF(N226="nulová",J226,0)</f>
        <v>0</v>
      </c>
      <c r="BJ226" s="17" t="s">
        <v>87</v>
      </c>
      <c r="BK226" s="142">
        <f>ROUND(I226*H226,2)</f>
        <v>0</v>
      </c>
      <c r="BL226" s="17" t="s">
        <v>253</v>
      </c>
      <c r="BM226" s="141" t="s">
        <v>4902</v>
      </c>
    </row>
    <row r="227" spans="2:65" s="1" customFormat="1" ht="58.5">
      <c r="B227" s="32"/>
      <c r="D227" s="143" t="s">
        <v>255</v>
      </c>
      <c r="F227" s="144" t="s">
        <v>4903</v>
      </c>
      <c r="I227" s="145"/>
      <c r="L227" s="32"/>
      <c r="M227" s="146"/>
      <c r="T227" s="56"/>
      <c r="AT227" s="17" t="s">
        <v>255</v>
      </c>
      <c r="AU227" s="17" t="s">
        <v>89</v>
      </c>
    </row>
    <row r="228" spans="2:65" s="1" customFormat="1" ht="24.2" customHeight="1">
      <c r="B228" s="32"/>
      <c r="C228" s="130" t="s">
        <v>625</v>
      </c>
      <c r="D228" s="130" t="s">
        <v>249</v>
      </c>
      <c r="E228" s="131" t="s">
        <v>655</v>
      </c>
      <c r="F228" s="132" t="s">
        <v>2531</v>
      </c>
      <c r="G228" s="133" t="s">
        <v>258</v>
      </c>
      <c r="H228" s="134">
        <v>1</v>
      </c>
      <c r="I228" s="135"/>
      <c r="J228" s="136">
        <f>ROUND(I228*H228,2)</f>
        <v>0</v>
      </c>
      <c r="K228" s="132" t="s">
        <v>1</v>
      </c>
      <c r="L228" s="32"/>
      <c r="M228" s="137" t="s">
        <v>1</v>
      </c>
      <c r="N228" s="138" t="s">
        <v>45</v>
      </c>
      <c r="P228" s="139">
        <f>O228*H228</f>
        <v>0</v>
      </c>
      <c r="Q228" s="139">
        <v>0</v>
      </c>
      <c r="R228" s="139">
        <f>Q228*H228</f>
        <v>0</v>
      </c>
      <c r="S228" s="139">
        <v>0</v>
      </c>
      <c r="T228" s="140">
        <f>S228*H228</f>
        <v>0</v>
      </c>
      <c r="AR228" s="141" t="s">
        <v>253</v>
      </c>
      <c r="AT228" s="141" t="s">
        <v>249</v>
      </c>
      <c r="AU228" s="141" t="s">
        <v>89</v>
      </c>
      <c r="AY228" s="17" t="s">
        <v>248</v>
      </c>
      <c r="BE228" s="142">
        <f>IF(N228="základní",J228,0)</f>
        <v>0</v>
      </c>
      <c r="BF228" s="142">
        <f>IF(N228="snížená",J228,0)</f>
        <v>0</v>
      </c>
      <c r="BG228" s="142">
        <f>IF(N228="zákl. přenesená",J228,0)</f>
        <v>0</v>
      </c>
      <c r="BH228" s="142">
        <f>IF(N228="sníž. přenesená",J228,0)</f>
        <v>0</v>
      </c>
      <c r="BI228" s="142">
        <f>IF(N228="nulová",J228,0)</f>
        <v>0</v>
      </c>
      <c r="BJ228" s="17" t="s">
        <v>87</v>
      </c>
      <c r="BK228" s="142">
        <f>ROUND(I228*H228,2)</f>
        <v>0</v>
      </c>
      <c r="BL228" s="17" t="s">
        <v>253</v>
      </c>
      <c r="BM228" s="141" t="s">
        <v>4904</v>
      </c>
    </row>
    <row r="229" spans="2:65" s="1" customFormat="1" ht="78">
      <c r="B229" s="32"/>
      <c r="D229" s="143" t="s">
        <v>255</v>
      </c>
      <c r="F229" s="144" t="s">
        <v>4905</v>
      </c>
      <c r="I229" s="145"/>
      <c r="L229" s="32"/>
      <c r="M229" s="146"/>
      <c r="T229" s="56"/>
      <c r="AT229" s="17" t="s">
        <v>255</v>
      </c>
      <c r="AU229" s="17" t="s">
        <v>89</v>
      </c>
    </row>
    <row r="230" spans="2:65" s="1" customFormat="1" ht="16.5" customHeight="1">
      <c r="B230" s="32"/>
      <c r="C230" s="130" t="s">
        <v>629</v>
      </c>
      <c r="D230" s="130" t="s">
        <v>249</v>
      </c>
      <c r="E230" s="131" t="s">
        <v>660</v>
      </c>
      <c r="F230" s="132" t="s">
        <v>769</v>
      </c>
      <c r="G230" s="133" t="s">
        <v>258</v>
      </c>
      <c r="H230" s="134">
        <v>1</v>
      </c>
      <c r="I230" s="135"/>
      <c r="J230" s="136">
        <f>ROUND(I230*H230,2)</f>
        <v>0</v>
      </c>
      <c r="K230" s="132" t="s">
        <v>1</v>
      </c>
      <c r="L230" s="32"/>
      <c r="M230" s="137" t="s">
        <v>1</v>
      </c>
      <c r="N230" s="138" t="s">
        <v>45</v>
      </c>
      <c r="P230" s="139">
        <f>O230*H230</f>
        <v>0</v>
      </c>
      <c r="Q230" s="139">
        <v>0</v>
      </c>
      <c r="R230" s="139">
        <f>Q230*H230</f>
        <v>0</v>
      </c>
      <c r="S230" s="139">
        <v>0</v>
      </c>
      <c r="T230" s="140">
        <f>S230*H230</f>
        <v>0</v>
      </c>
      <c r="AR230" s="141" t="s">
        <v>253</v>
      </c>
      <c r="AT230" s="141" t="s">
        <v>249</v>
      </c>
      <c r="AU230" s="141" t="s">
        <v>89</v>
      </c>
      <c r="AY230" s="17" t="s">
        <v>248</v>
      </c>
      <c r="BE230" s="142">
        <f>IF(N230="základní",J230,0)</f>
        <v>0</v>
      </c>
      <c r="BF230" s="142">
        <f>IF(N230="snížená",J230,0)</f>
        <v>0</v>
      </c>
      <c r="BG230" s="142">
        <f>IF(N230="zákl. přenesená",J230,0)</f>
        <v>0</v>
      </c>
      <c r="BH230" s="142">
        <f>IF(N230="sníž. přenesená",J230,0)</f>
        <v>0</v>
      </c>
      <c r="BI230" s="142">
        <f>IF(N230="nulová",J230,0)</f>
        <v>0</v>
      </c>
      <c r="BJ230" s="17" t="s">
        <v>87</v>
      </c>
      <c r="BK230" s="142">
        <f>ROUND(I230*H230,2)</f>
        <v>0</v>
      </c>
      <c r="BL230" s="17" t="s">
        <v>253</v>
      </c>
      <c r="BM230" s="141" t="s">
        <v>4906</v>
      </c>
    </row>
    <row r="231" spans="2:65" s="1" customFormat="1" ht="58.5">
      <c r="B231" s="32"/>
      <c r="D231" s="143" t="s">
        <v>255</v>
      </c>
      <c r="F231" s="144" t="s">
        <v>2541</v>
      </c>
      <c r="I231" s="145"/>
      <c r="L231" s="32"/>
      <c r="M231" s="146"/>
      <c r="T231" s="56"/>
      <c r="AT231" s="17" t="s">
        <v>255</v>
      </c>
      <c r="AU231" s="17" t="s">
        <v>89</v>
      </c>
    </row>
    <row r="232" spans="2:65" s="1" customFormat="1" ht="16.5" customHeight="1">
      <c r="B232" s="32"/>
      <c r="C232" s="130" t="s">
        <v>633</v>
      </c>
      <c r="D232" s="130" t="s">
        <v>249</v>
      </c>
      <c r="E232" s="131" t="s">
        <v>664</v>
      </c>
      <c r="F232" s="132" t="s">
        <v>459</v>
      </c>
      <c r="G232" s="133" t="s">
        <v>258</v>
      </c>
      <c r="H232" s="134">
        <v>1</v>
      </c>
      <c r="I232" s="135"/>
      <c r="J232" s="136">
        <f>ROUND(I232*H232,2)</f>
        <v>0</v>
      </c>
      <c r="K232" s="132" t="s">
        <v>1</v>
      </c>
      <c r="L232" s="32"/>
      <c r="M232" s="137" t="s">
        <v>1</v>
      </c>
      <c r="N232" s="138" t="s">
        <v>45</v>
      </c>
      <c r="P232" s="139">
        <f>O232*H232</f>
        <v>0</v>
      </c>
      <c r="Q232" s="139">
        <v>0</v>
      </c>
      <c r="R232" s="139">
        <f>Q232*H232</f>
        <v>0</v>
      </c>
      <c r="S232" s="139">
        <v>0</v>
      </c>
      <c r="T232" s="140">
        <f>S232*H232</f>
        <v>0</v>
      </c>
      <c r="AR232" s="141" t="s">
        <v>253</v>
      </c>
      <c r="AT232" s="141" t="s">
        <v>249</v>
      </c>
      <c r="AU232" s="141" t="s">
        <v>89</v>
      </c>
      <c r="AY232" s="17" t="s">
        <v>248</v>
      </c>
      <c r="BE232" s="142">
        <f>IF(N232="základní",J232,0)</f>
        <v>0</v>
      </c>
      <c r="BF232" s="142">
        <f>IF(N232="snížená",J232,0)</f>
        <v>0</v>
      </c>
      <c r="BG232" s="142">
        <f>IF(N232="zákl. přenesená",J232,0)</f>
        <v>0</v>
      </c>
      <c r="BH232" s="142">
        <f>IF(N232="sníž. přenesená",J232,0)</f>
        <v>0</v>
      </c>
      <c r="BI232" s="142">
        <f>IF(N232="nulová",J232,0)</f>
        <v>0</v>
      </c>
      <c r="BJ232" s="17" t="s">
        <v>87</v>
      </c>
      <c r="BK232" s="142">
        <f>ROUND(I232*H232,2)</f>
        <v>0</v>
      </c>
      <c r="BL232" s="17" t="s">
        <v>253</v>
      </c>
      <c r="BM232" s="141" t="s">
        <v>4907</v>
      </c>
    </row>
    <row r="233" spans="2:65" s="10" customFormat="1" ht="22.9" customHeight="1">
      <c r="B233" s="120"/>
      <c r="D233" s="121" t="s">
        <v>79</v>
      </c>
      <c r="E233" s="155" t="s">
        <v>2543</v>
      </c>
      <c r="F233" s="155" t="s">
        <v>2544</v>
      </c>
      <c r="I233" s="123"/>
      <c r="J233" s="156">
        <f>BK233</f>
        <v>0</v>
      </c>
      <c r="L233" s="120"/>
      <c r="M233" s="125"/>
      <c r="P233" s="126">
        <f>SUM(P234:P270)</f>
        <v>0</v>
      </c>
      <c r="R233" s="126">
        <f>SUM(R234:R270)</f>
        <v>0</v>
      </c>
      <c r="T233" s="127">
        <f>SUM(T234:T270)</f>
        <v>0</v>
      </c>
      <c r="AR233" s="121" t="s">
        <v>247</v>
      </c>
      <c r="AT233" s="128" t="s">
        <v>79</v>
      </c>
      <c r="AU233" s="128" t="s">
        <v>87</v>
      </c>
      <c r="AY233" s="121" t="s">
        <v>248</v>
      </c>
      <c r="BK233" s="129">
        <f>SUM(BK234:BK270)</f>
        <v>0</v>
      </c>
    </row>
    <row r="234" spans="2:65" s="1" customFormat="1" ht="16.5" customHeight="1">
      <c r="B234" s="32"/>
      <c r="C234" s="130" t="s">
        <v>637</v>
      </c>
      <c r="D234" s="130" t="s">
        <v>249</v>
      </c>
      <c r="E234" s="131" t="s">
        <v>2545</v>
      </c>
      <c r="F234" s="132" t="s">
        <v>607</v>
      </c>
      <c r="G234" s="133" t="s">
        <v>528</v>
      </c>
      <c r="H234" s="134">
        <v>100</v>
      </c>
      <c r="I234" s="135"/>
      <c r="J234" s="136">
        <f t="shared" ref="J234:J258" si="50">ROUND(I234*H234,2)</f>
        <v>0</v>
      </c>
      <c r="K234" s="132" t="s">
        <v>1</v>
      </c>
      <c r="L234" s="32"/>
      <c r="M234" s="137" t="s">
        <v>1</v>
      </c>
      <c r="N234" s="138" t="s">
        <v>45</v>
      </c>
      <c r="P234" s="139">
        <f t="shared" ref="P234:P258" si="51">O234*H234</f>
        <v>0</v>
      </c>
      <c r="Q234" s="139">
        <v>0</v>
      </c>
      <c r="R234" s="139">
        <f t="shared" ref="R234:R258" si="52">Q234*H234</f>
        <v>0</v>
      </c>
      <c r="S234" s="139">
        <v>0</v>
      </c>
      <c r="T234" s="140">
        <f t="shared" ref="T234:T258" si="53">S234*H234</f>
        <v>0</v>
      </c>
      <c r="AR234" s="141" t="s">
        <v>253</v>
      </c>
      <c r="AT234" s="141" t="s">
        <v>249</v>
      </c>
      <c r="AU234" s="141" t="s">
        <v>89</v>
      </c>
      <c r="AY234" s="17" t="s">
        <v>248</v>
      </c>
      <c r="BE234" s="142">
        <f t="shared" ref="BE234:BE258" si="54">IF(N234="základní",J234,0)</f>
        <v>0</v>
      </c>
      <c r="BF234" s="142">
        <f t="shared" ref="BF234:BF258" si="55">IF(N234="snížená",J234,0)</f>
        <v>0</v>
      </c>
      <c r="BG234" s="142">
        <f t="shared" ref="BG234:BG258" si="56">IF(N234="zákl. přenesená",J234,0)</f>
        <v>0</v>
      </c>
      <c r="BH234" s="142">
        <f t="shared" ref="BH234:BH258" si="57">IF(N234="sníž. přenesená",J234,0)</f>
        <v>0</v>
      </c>
      <c r="BI234" s="142">
        <f t="shared" ref="BI234:BI258" si="58">IF(N234="nulová",J234,0)</f>
        <v>0</v>
      </c>
      <c r="BJ234" s="17" t="s">
        <v>87</v>
      </c>
      <c r="BK234" s="142">
        <f t="shared" ref="BK234:BK258" si="59">ROUND(I234*H234,2)</f>
        <v>0</v>
      </c>
      <c r="BL234" s="17" t="s">
        <v>253</v>
      </c>
      <c r="BM234" s="141" t="s">
        <v>4908</v>
      </c>
    </row>
    <row r="235" spans="2:65" s="1" customFormat="1" ht="16.5" customHeight="1">
      <c r="B235" s="32"/>
      <c r="C235" s="130" t="s">
        <v>641</v>
      </c>
      <c r="D235" s="130" t="s">
        <v>249</v>
      </c>
      <c r="E235" s="131" t="s">
        <v>2547</v>
      </c>
      <c r="F235" s="132" t="s">
        <v>1126</v>
      </c>
      <c r="G235" s="133" t="s">
        <v>252</v>
      </c>
      <c r="H235" s="134">
        <v>3</v>
      </c>
      <c r="I235" s="135"/>
      <c r="J235" s="136">
        <f t="shared" si="50"/>
        <v>0</v>
      </c>
      <c r="K235" s="132" t="s">
        <v>1</v>
      </c>
      <c r="L235" s="32"/>
      <c r="M235" s="137" t="s">
        <v>1</v>
      </c>
      <c r="N235" s="138" t="s">
        <v>45</v>
      </c>
      <c r="P235" s="139">
        <f t="shared" si="51"/>
        <v>0</v>
      </c>
      <c r="Q235" s="139">
        <v>0</v>
      </c>
      <c r="R235" s="139">
        <f t="shared" si="52"/>
        <v>0</v>
      </c>
      <c r="S235" s="139">
        <v>0</v>
      </c>
      <c r="T235" s="140">
        <f t="shared" si="53"/>
        <v>0</v>
      </c>
      <c r="AR235" s="141" t="s">
        <v>253</v>
      </c>
      <c r="AT235" s="141" t="s">
        <v>249</v>
      </c>
      <c r="AU235" s="141" t="s">
        <v>89</v>
      </c>
      <c r="AY235" s="17" t="s">
        <v>248</v>
      </c>
      <c r="BE235" s="142">
        <f t="shared" si="54"/>
        <v>0</v>
      </c>
      <c r="BF235" s="142">
        <f t="shared" si="55"/>
        <v>0</v>
      </c>
      <c r="BG235" s="142">
        <f t="shared" si="56"/>
        <v>0</v>
      </c>
      <c r="BH235" s="142">
        <f t="shared" si="57"/>
        <v>0</v>
      </c>
      <c r="BI235" s="142">
        <f t="shared" si="58"/>
        <v>0</v>
      </c>
      <c r="BJ235" s="17" t="s">
        <v>87</v>
      </c>
      <c r="BK235" s="142">
        <f t="shared" si="59"/>
        <v>0</v>
      </c>
      <c r="BL235" s="17" t="s">
        <v>253</v>
      </c>
      <c r="BM235" s="141" t="s">
        <v>4909</v>
      </c>
    </row>
    <row r="236" spans="2:65" s="1" customFormat="1" ht="24.2" customHeight="1">
      <c r="B236" s="32"/>
      <c r="C236" s="130" t="s">
        <v>645</v>
      </c>
      <c r="D236" s="130" t="s">
        <v>249</v>
      </c>
      <c r="E236" s="131" t="s">
        <v>2549</v>
      </c>
      <c r="F236" s="132" t="s">
        <v>2553</v>
      </c>
      <c r="G236" s="133" t="s">
        <v>258</v>
      </c>
      <c r="H236" s="134">
        <v>1</v>
      </c>
      <c r="I236" s="135"/>
      <c r="J236" s="136">
        <f t="shared" si="50"/>
        <v>0</v>
      </c>
      <c r="K236" s="132" t="s">
        <v>1</v>
      </c>
      <c r="L236" s="32"/>
      <c r="M236" s="137" t="s">
        <v>1</v>
      </c>
      <c r="N236" s="138" t="s">
        <v>45</v>
      </c>
      <c r="P236" s="139">
        <f t="shared" si="51"/>
        <v>0</v>
      </c>
      <c r="Q236" s="139">
        <v>0</v>
      </c>
      <c r="R236" s="139">
        <f t="shared" si="52"/>
        <v>0</v>
      </c>
      <c r="S236" s="139">
        <v>0</v>
      </c>
      <c r="T236" s="140">
        <f t="shared" si="53"/>
        <v>0</v>
      </c>
      <c r="AR236" s="141" t="s">
        <v>253</v>
      </c>
      <c r="AT236" s="141" t="s">
        <v>249</v>
      </c>
      <c r="AU236" s="141" t="s">
        <v>89</v>
      </c>
      <c r="AY236" s="17" t="s">
        <v>248</v>
      </c>
      <c r="BE236" s="142">
        <f t="shared" si="54"/>
        <v>0</v>
      </c>
      <c r="BF236" s="142">
        <f t="shared" si="55"/>
        <v>0</v>
      </c>
      <c r="BG236" s="142">
        <f t="shared" si="56"/>
        <v>0</v>
      </c>
      <c r="BH236" s="142">
        <f t="shared" si="57"/>
        <v>0</v>
      </c>
      <c r="BI236" s="142">
        <f t="shared" si="58"/>
        <v>0</v>
      </c>
      <c r="BJ236" s="17" t="s">
        <v>87</v>
      </c>
      <c r="BK236" s="142">
        <f t="shared" si="59"/>
        <v>0</v>
      </c>
      <c r="BL236" s="17" t="s">
        <v>253</v>
      </c>
      <c r="BM236" s="141" t="s">
        <v>4910</v>
      </c>
    </row>
    <row r="237" spans="2:65" s="1" customFormat="1" ht="24.2" customHeight="1">
      <c r="B237" s="32"/>
      <c r="C237" s="130" t="s">
        <v>650</v>
      </c>
      <c r="D237" s="130" t="s">
        <v>249</v>
      </c>
      <c r="E237" s="131" t="s">
        <v>2552</v>
      </c>
      <c r="F237" s="132" t="s">
        <v>4911</v>
      </c>
      <c r="G237" s="133" t="s">
        <v>528</v>
      </c>
      <c r="H237" s="134">
        <v>20</v>
      </c>
      <c r="I237" s="135"/>
      <c r="J237" s="136">
        <f t="shared" si="50"/>
        <v>0</v>
      </c>
      <c r="K237" s="132" t="s">
        <v>1</v>
      </c>
      <c r="L237" s="32"/>
      <c r="M237" s="137" t="s">
        <v>1</v>
      </c>
      <c r="N237" s="138" t="s">
        <v>45</v>
      </c>
      <c r="P237" s="139">
        <f t="shared" si="51"/>
        <v>0</v>
      </c>
      <c r="Q237" s="139">
        <v>0</v>
      </c>
      <c r="R237" s="139">
        <f t="shared" si="52"/>
        <v>0</v>
      </c>
      <c r="S237" s="139">
        <v>0</v>
      </c>
      <c r="T237" s="140">
        <f t="shared" si="53"/>
        <v>0</v>
      </c>
      <c r="AR237" s="141" t="s">
        <v>253</v>
      </c>
      <c r="AT237" s="141" t="s">
        <v>249</v>
      </c>
      <c r="AU237" s="141" t="s">
        <v>89</v>
      </c>
      <c r="AY237" s="17" t="s">
        <v>248</v>
      </c>
      <c r="BE237" s="142">
        <f t="shared" si="54"/>
        <v>0</v>
      </c>
      <c r="BF237" s="142">
        <f t="shared" si="55"/>
        <v>0</v>
      </c>
      <c r="BG237" s="142">
        <f t="shared" si="56"/>
        <v>0</v>
      </c>
      <c r="BH237" s="142">
        <f t="shared" si="57"/>
        <v>0</v>
      </c>
      <c r="BI237" s="142">
        <f t="shared" si="58"/>
        <v>0</v>
      </c>
      <c r="BJ237" s="17" t="s">
        <v>87</v>
      </c>
      <c r="BK237" s="142">
        <f t="shared" si="59"/>
        <v>0</v>
      </c>
      <c r="BL237" s="17" t="s">
        <v>253</v>
      </c>
      <c r="BM237" s="141" t="s">
        <v>4912</v>
      </c>
    </row>
    <row r="238" spans="2:65" s="1" customFormat="1" ht="21.75" customHeight="1">
      <c r="B238" s="32"/>
      <c r="C238" s="130" t="s">
        <v>654</v>
      </c>
      <c r="D238" s="130" t="s">
        <v>249</v>
      </c>
      <c r="E238" s="131" t="s">
        <v>2555</v>
      </c>
      <c r="F238" s="132" t="s">
        <v>2550</v>
      </c>
      <c r="G238" s="133" t="s">
        <v>528</v>
      </c>
      <c r="H238" s="134">
        <v>30</v>
      </c>
      <c r="I238" s="135"/>
      <c r="J238" s="136">
        <f t="shared" si="50"/>
        <v>0</v>
      </c>
      <c r="K238" s="132" t="s">
        <v>1</v>
      </c>
      <c r="L238" s="32"/>
      <c r="M238" s="137" t="s">
        <v>1</v>
      </c>
      <c r="N238" s="138" t="s">
        <v>45</v>
      </c>
      <c r="P238" s="139">
        <f t="shared" si="51"/>
        <v>0</v>
      </c>
      <c r="Q238" s="139">
        <v>0</v>
      </c>
      <c r="R238" s="139">
        <f t="shared" si="52"/>
        <v>0</v>
      </c>
      <c r="S238" s="139">
        <v>0</v>
      </c>
      <c r="T238" s="140">
        <f t="shared" si="53"/>
        <v>0</v>
      </c>
      <c r="AR238" s="141" t="s">
        <v>253</v>
      </c>
      <c r="AT238" s="141" t="s">
        <v>249</v>
      </c>
      <c r="AU238" s="141" t="s">
        <v>89</v>
      </c>
      <c r="AY238" s="17" t="s">
        <v>248</v>
      </c>
      <c r="BE238" s="142">
        <f t="shared" si="54"/>
        <v>0</v>
      </c>
      <c r="BF238" s="142">
        <f t="shared" si="55"/>
        <v>0</v>
      </c>
      <c r="BG238" s="142">
        <f t="shared" si="56"/>
        <v>0</v>
      </c>
      <c r="BH238" s="142">
        <f t="shared" si="57"/>
        <v>0</v>
      </c>
      <c r="BI238" s="142">
        <f t="shared" si="58"/>
        <v>0</v>
      </c>
      <c r="BJ238" s="17" t="s">
        <v>87</v>
      </c>
      <c r="BK238" s="142">
        <f t="shared" si="59"/>
        <v>0</v>
      </c>
      <c r="BL238" s="17" t="s">
        <v>253</v>
      </c>
      <c r="BM238" s="141" t="s">
        <v>4913</v>
      </c>
    </row>
    <row r="239" spans="2:65" s="1" customFormat="1" ht="24.2" customHeight="1">
      <c r="B239" s="32"/>
      <c r="C239" s="130" t="s">
        <v>659</v>
      </c>
      <c r="D239" s="130" t="s">
        <v>249</v>
      </c>
      <c r="E239" s="131" t="s">
        <v>2558</v>
      </c>
      <c r="F239" s="132" t="s">
        <v>591</v>
      </c>
      <c r="G239" s="133" t="s">
        <v>528</v>
      </c>
      <c r="H239" s="134">
        <v>10</v>
      </c>
      <c r="I239" s="135"/>
      <c r="J239" s="136">
        <f t="shared" si="50"/>
        <v>0</v>
      </c>
      <c r="K239" s="132" t="s">
        <v>1</v>
      </c>
      <c r="L239" s="32"/>
      <c r="M239" s="137" t="s">
        <v>1</v>
      </c>
      <c r="N239" s="138" t="s">
        <v>45</v>
      </c>
      <c r="P239" s="139">
        <f t="shared" si="51"/>
        <v>0</v>
      </c>
      <c r="Q239" s="139">
        <v>0</v>
      </c>
      <c r="R239" s="139">
        <f t="shared" si="52"/>
        <v>0</v>
      </c>
      <c r="S239" s="139">
        <v>0</v>
      </c>
      <c r="T239" s="140">
        <f t="shared" si="53"/>
        <v>0</v>
      </c>
      <c r="AR239" s="141" t="s">
        <v>253</v>
      </c>
      <c r="AT239" s="141" t="s">
        <v>249</v>
      </c>
      <c r="AU239" s="141" t="s">
        <v>89</v>
      </c>
      <c r="AY239" s="17" t="s">
        <v>248</v>
      </c>
      <c r="BE239" s="142">
        <f t="shared" si="54"/>
        <v>0</v>
      </c>
      <c r="BF239" s="142">
        <f t="shared" si="55"/>
        <v>0</v>
      </c>
      <c r="BG239" s="142">
        <f t="shared" si="56"/>
        <v>0</v>
      </c>
      <c r="BH239" s="142">
        <f t="shared" si="57"/>
        <v>0</v>
      </c>
      <c r="BI239" s="142">
        <f t="shared" si="58"/>
        <v>0</v>
      </c>
      <c r="BJ239" s="17" t="s">
        <v>87</v>
      </c>
      <c r="BK239" s="142">
        <f t="shared" si="59"/>
        <v>0</v>
      </c>
      <c r="BL239" s="17" t="s">
        <v>253</v>
      </c>
      <c r="BM239" s="141" t="s">
        <v>4914</v>
      </c>
    </row>
    <row r="240" spans="2:65" s="1" customFormat="1" ht="16.5" customHeight="1">
      <c r="B240" s="32"/>
      <c r="C240" s="130" t="s">
        <v>663</v>
      </c>
      <c r="D240" s="130" t="s">
        <v>249</v>
      </c>
      <c r="E240" s="131" t="s">
        <v>2560</v>
      </c>
      <c r="F240" s="132" t="s">
        <v>2556</v>
      </c>
      <c r="G240" s="133" t="s">
        <v>528</v>
      </c>
      <c r="H240" s="134">
        <v>20</v>
      </c>
      <c r="I240" s="135"/>
      <c r="J240" s="136">
        <f t="shared" si="50"/>
        <v>0</v>
      </c>
      <c r="K240" s="132" t="s">
        <v>1</v>
      </c>
      <c r="L240" s="32"/>
      <c r="M240" s="137" t="s">
        <v>1</v>
      </c>
      <c r="N240" s="138" t="s">
        <v>45</v>
      </c>
      <c r="P240" s="139">
        <f t="shared" si="51"/>
        <v>0</v>
      </c>
      <c r="Q240" s="139">
        <v>0</v>
      </c>
      <c r="R240" s="139">
        <f t="shared" si="52"/>
        <v>0</v>
      </c>
      <c r="S240" s="139">
        <v>0</v>
      </c>
      <c r="T240" s="140">
        <f t="shared" si="53"/>
        <v>0</v>
      </c>
      <c r="AR240" s="141" t="s">
        <v>253</v>
      </c>
      <c r="AT240" s="141" t="s">
        <v>249</v>
      </c>
      <c r="AU240" s="141" t="s">
        <v>89</v>
      </c>
      <c r="AY240" s="17" t="s">
        <v>248</v>
      </c>
      <c r="BE240" s="142">
        <f t="shared" si="54"/>
        <v>0</v>
      </c>
      <c r="BF240" s="142">
        <f t="shared" si="55"/>
        <v>0</v>
      </c>
      <c r="BG240" s="142">
        <f t="shared" si="56"/>
        <v>0</v>
      </c>
      <c r="BH240" s="142">
        <f t="shared" si="57"/>
        <v>0</v>
      </c>
      <c r="BI240" s="142">
        <f t="shared" si="58"/>
        <v>0</v>
      </c>
      <c r="BJ240" s="17" t="s">
        <v>87</v>
      </c>
      <c r="BK240" s="142">
        <f t="shared" si="59"/>
        <v>0</v>
      </c>
      <c r="BL240" s="17" t="s">
        <v>253</v>
      </c>
      <c r="BM240" s="141" t="s">
        <v>4915</v>
      </c>
    </row>
    <row r="241" spans="2:65" s="1" customFormat="1" ht="24.2" customHeight="1">
      <c r="B241" s="32"/>
      <c r="C241" s="130" t="s">
        <v>667</v>
      </c>
      <c r="D241" s="130" t="s">
        <v>249</v>
      </c>
      <c r="E241" s="131" t="s">
        <v>2563</v>
      </c>
      <c r="F241" s="132" t="s">
        <v>2561</v>
      </c>
      <c r="G241" s="133" t="s">
        <v>252</v>
      </c>
      <c r="H241" s="134">
        <v>20</v>
      </c>
      <c r="I241" s="135"/>
      <c r="J241" s="136">
        <f t="shared" si="50"/>
        <v>0</v>
      </c>
      <c r="K241" s="132" t="s">
        <v>1</v>
      </c>
      <c r="L241" s="32"/>
      <c r="M241" s="137" t="s">
        <v>1</v>
      </c>
      <c r="N241" s="138" t="s">
        <v>45</v>
      </c>
      <c r="P241" s="139">
        <f t="shared" si="51"/>
        <v>0</v>
      </c>
      <c r="Q241" s="139">
        <v>0</v>
      </c>
      <c r="R241" s="139">
        <f t="shared" si="52"/>
        <v>0</v>
      </c>
      <c r="S241" s="139">
        <v>0</v>
      </c>
      <c r="T241" s="140">
        <f t="shared" si="53"/>
        <v>0</v>
      </c>
      <c r="AR241" s="141" t="s">
        <v>253</v>
      </c>
      <c r="AT241" s="141" t="s">
        <v>249</v>
      </c>
      <c r="AU241" s="141" t="s">
        <v>89</v>
      </c>
      <c r="AY241" s="17" t="s">
        <v>248</v>
      </c>
      <c r="BE241" s="142">
        <f t="shared" si="54"/>
        <v>0</v>
      </c>
      <c r="BF241" s="142">
        <f t="shared" si="55"/>
        <v>0</v>
      </c>
      <c r="BG241" s="142">
        <f t="shared" si="56"/>
        <v>0</v>
      </c>
      <c r="BH241" s="142">
        <f t="shared" si="57"/>
        <v>0</v>
      </c>
      <c r="BI241" s="142">
        <f t="shared" si="58"/>
        <v>0</v>
      </c>
      <c r="BJ241" s="17" t="s">
        <v>87</v>
      </c>
      <c r="BK241" s="142">
        <f t="shared" si="59"/>
        <v>0</v>
      </c>
      <c r="BL241" s="17" t="s">
        <v>253</v>
      </c>
      <c r="BM241" s="141" t="s">
        <v>4916</v>
      </c>
    </row>
    <row r="242" spans="2:65" s="1" customFormat="1" ht="24.2" customHeight="1">
      <c r="B242" s="32"/>
      <c r="C242" s="130" t="s">
        <v>671</v>
      </c>
      <c r="D242" s="130" t="s">
        <v>249</v>
      </c>
      <c r="E242" s="131" t="s">
        <v>2566</v>
      </c>
      <c r="F242" s="132" t="s">
        <v>595</v>
      </c>
      <c r="G242" s="133" t="s">
        <v>252</v>
      </c>
      <c r="H242" s="134">
        <v>10</v>
      </c>
      <c r="I242" s="135"/>
      <c r="J242" s="136">
        <f t="shared" si="50"/>
        <v>0</v>
      </c>
      <c r="K242" s="132" t="s">
        <v>1</v>
      </c>
      <c r="L242" s="32"/>
      <c r="M242" s="137" t="s">
        <v>1</v>
      </c>
      <c r="N242" s="138" t="s">
        <v>45</v>
      </c>
      <c r="P242" s="139">
        <f t="shared" si="51"/>
        <v>0</v>
      </c>
      <c r="Q242" s="139">
        <v>0</v>
      </c>
      <c r="R242" s="139">
        <f t="shared" si="52"/>
        <v>0</v>
      </c>
      <c r="S242" s="139">
        <v>0</v>
      </c>
      <c r="T242" s="140">
        <f t="shared" si="53"/>
        <v>0</v>
      </c>
      <c r="AR242" s="141" t="s">
        <v>253</v>
      </c>
      <c r="AT242" s="141" t="s">
        <v>249</v>
      </c>
      <c r="AU242" s="141" t="s">
        <v>89</v>
      </c>
      <c r="AY242" s="17" t="s">
        <v>248</v>
      </c>
      <c r="BE242" s="142">
        <f t="shared" si="54"/>
        <v>0</v>
      </c>
      <c r="BF242" s="142">
        <f t="shared" si="55"/>
        <v>0</v>
      </c>
      <c r="BG242" s="142">
        <f t="shared" si="56"/>
        <v>0</v>
      </c>
      <c r="BH242" s="142">
        <f t="shared" si="57"/>
        <v>0</v>
      </c>
      <c r="BI242" s="142">
        <f t="shared" si="58"/>
        <v>0</v>
      </c>
      <c r="BJ242" s="17" t="s">
        <v>87</v>
      </c>
      <c r="BK242" s="142">
        <f t="shared" si="59"/>
        <v>0</v>
      </c>
      <c r="BL242" s="17" t="s">
        <v>253</v>
      </c>
      <c r="BM242" s="141" t="s">
        <v>4917</v>
      </c>
    </row>
    <row r="243" spans="2:65" s="1" customFormat="1" ht="16.5" customHeight="1">
      <c r="B243" s="32"/>
      <c r="C243" s="130" t="s">
        <v>675</v>
      </c>
      <c r="D243" s="130" t="s">
        <v>249</v>
      </c>
      <c r="E243" s="131" t="s">
        <v>2569</v>
      </c>
      <c r="F243" s="132" t="s">
        <v>2564</v>
      </c>
      <c r="G243" s="133" t="s">
        <v>252</v>
      </c>
      <c r="H243" s="134">
        <v>10</v>
      </c>
      <c r="I243" s="135"/>
      <c r="J243" s="136">
        <f t="shared" si="50"/>
        <v>0</v>
      </c>
      <c r="K243" s="132" t="s">
        <v>1</v>
      </c>
      <c r="L243" s="32"/>
      <c r="M243" s="137" t="s">
        <v>1</v>
      </c>
      <c r="N243" s="138" t="s">
        <v>45</v>
      </c>
      <c r="P243" s="139">
        <f t="shared" si="51"/>
        <v>0</v>
      </c>
      <c r="Q243" s="139">
        <v>0</v>
      </c>
      <c r="R243" s="139">
        <f t="shared" si="52"/>
        <v>0</v>
      </c>
      <c r="S243" s="139">
        <v>0</v>
      </c>
      <c r="T243" s="140">
        <f t="shared" si="53"/>
        <v>0</v>
      </c>
      <c r="AR243" s="141" t="s">
        <v>253</v>
      </c>
      <c r="AT243" s="141" t="s">
        <v>249</v>
      </c>
      <c r="AU243" s="141" t="s">
        <v>89</v>
      </c>
      <c r="AY243" s="17" t="s">
        <v>248</v>
      </c>
      <c r="BE243" s="142">
        <f t="shared" si="54"/>
        <v>0</v>
      </c>
      <c r="BF243" s="142">
        <f t="shared" si="55"/>
        <v>0</v>
      </c>
      <c r="BG243" s="142">
        <f t="shared" si="56"/>
        <v>0</v>
      </c>
      <c r="BH243" s="142">
        <f t="shared" si="57"/>
        <v>0</v>
      </c>
      <c r="BI243" s="142">
        <f t="shared" si="58"/>
        <v>0</v>
      </c>
      <c r="BJ243" s="17" t="s">
        <v>87</v>
      </c>
      <c r="BK243" s="142">
        <f t="shared" si="59"/>
        <v>0</v>
      </c>
      <c r="BL243" s="17" t="s">
        <v>253</v>
      </c>
      <c r="BM243" s="141" t="s">
        <v>4918</v>
      </c>
    </row>
    <row r="244" spans="2:65" s="1" customFormat="1" ht="16.5" customHeight="1">
      <c r="B244" s="32"/>
      <c r="C244" s="130" t="s">
        <v>679</v>
      </c>
      <c r="D244" s="130" t="s">
        <v>249</v>
      </c>
      <c r="E244" s="131" t="s">
        <v>2572</v>
      </c>
      <c r="F244" s="132" t="s">
        <v>2567</v>
      </c>
      <c r="G244" s="133" t="s">
        <v>252</v>
      </c>
      <c r="H244" s="134">
        <v>5</v>
      </c>
      <c r="I244" s="135"/>
      <c r="J244" s="136">
        <f t="shared" si="50"/>
        <v>0</v>
      </c>
      <c r="K244" s="132" t="s">
        <v>1</v>
      </c>
      <c r="L244" s="32"/>
      <c r="M244" s="137" t="s">
        <v>1</v>
      </c>
      <c r="N244" s="138" t="s">
        <v>45</v>
      </c>
      <c r="P244" s="139">
        <f t="shared" si="51"/>
        <v>0</v>
      </c>
      <c r="Q244" s="139">
        <v>0</v>
      </c>
      <c r="R244" s="139">
        <f t="shared" si="52"/>
        <v>0</v>
      </c>
      <c r="S244" s="139">
        <v>0</v>
      </c>
      <c r="T244" s="140">
        <f t="shared" si="53"/>
        <v>0</v>
      </c>
      <c r="AR244" s="141" t="s">
        <v>253</v>
      </c>
      <c r="AT244" s="141" t="s">
        <v>249</v>
      </c>
      <c r="AU244" s="141" t="s">
        <v>89</v>
      </c>
      <c r="AY244" s="17" t="s">
        <v>248</v>
      </c>
      <c r="BE244" s="142">
        <f t="shared" si="54"/>
        <v>0</v>
      </c>
      <c r="BF244" s="142">
        <f t="shared" si="55"/>
        <v>0</v>
      </c>
      <c r="BG244" s="142">
        <f t="shared" si="56"/>
        <v>0</v>
      </c>
      <c r="BH244" s="142">
        <f t="shared" si="57"/>
        <v>0</v>
      </c>
      <c r="BI244" s="142">
        <f t="shared" si="58"/>
        <v>0</v>
      </c>
      <c r="BJ244" s="17" t="s">
        <v>87</v>
      </c>
      <c r="BK244" s="142">
        <f t="shared" si="59"/>
        <v>0</v>
      </c>
      <c r="BL244" s="17" t="s">
        <v>253</v>
      </c>
      <c r="BM244" s="141" t="s">
        <v>4919</v>
      </c>
    </row>
    <row r="245" spans="2:65" s="1" customFormat="1" ht="16.5" customHeight="1">
      <c r="B245" s="32"/>
      <c r="C245" s="130" t="s">
        <v>684</v>
      </c>
      <c r="D245" s="130" t="s">
        <v>249</v>
      </c>
      <c r="E245" s="131" t="s">
        <v>2575</v>
      </c>
      <c r="F245" s="132" t="s">
        <v>2573</v>
      </c>
      <c r="G245" s="133" t="s">
        <v>252</v>
      </c>
      <c r="H245" s="134">
        <v>5</v>
      </c>
      <c r="I245" s="135"/>
      <c r="J245" s="136">
        <f t="shared" si="50"/>
        <v>0</v>
      </c>
      <c r="K245" s="132" t="s">
        <v>1</v>
      </c>
      <c r="L245" s="32"/>
      <c r="M245" s="137" t="s">
        <v>1</v>
      </c>
      <c r="N245" s="138" t="s">
        <v>45</v>
      </c>
      <c r="P245" s="139">
        <f t="shared" si="51"/>
        <v>0</v>
      </c>
      <c r="Q245" s="139">
        <v>0</v>
      </c>
      <c r="R245" s="139">
        <f t="shared" si="52"/>
        <v>0</v>
      </c>
      <c r="S245" s="139">
        <v>0</v>
      </c>
      <c r="T245" s="140">
        <f t="shared" si="53"/>
        <v>0</v>
      </c>
      <c r="AR245" s="141" t="s">
        <v>253</v>
      </c>
      <c r="AT245" s="141" t="s">
        <v>249</v>
      </c>
      <c r="AU245" s="141" t="s">
        <v>89</v>
      </c>
      <c r="AY245" s="17" t="s">
        <v>248</v>
      </c>
      <c r="BE245" s="142">
        <f t="shared" si="54"/>
        <v>0</v>
      </c>
      <c r="BF245" s="142">
        <f t="shared" si="55"/>
        <v>0</v>
      </c>
      <c r="BG245" s="142">
        <f t="shared" si="56"/>
        <v>0</v>
      </c>
      <c r="BH245" s="142">
        <f t="shared" si="57"/>
        <v>0</v>
      </c>
      <c r="BI245" s="142">
        <f t="shared" si="58"/>
        <v>0</v>
      </c>
      <c r="BJ245" s="17" t="s">
        <v>87</v>
      </c>
      <c r="BK245" s="142">
        <f t="shared" si="59"/>
        <v>0</v>
      </c>
      <c r="BL245" s="17" t="s">
        <v>253</v>
      </c>
      <c r="BM245" s="141" t="s">
        <v>4920</v>
      </c>
    </row>
    <row r="246" spans="2:65" s="1" customFormat="1" ht="24.2" customHeight="1">
      <c r="B246" s="32"/>
      <c r="C246" s="130" t="s">
        <v>688</v>
      </c>
      <c r="D246" s="130" t="s">
        <v>249</v>
      </c>
      <c r="E246" s="131" t="s">
        <v>2578</v>
      </c>
      <c r="F246" s="132" t="s">
        <v>4921</v>
      </c>
      <c r="G246" s="133" t="s">
        <v>252</v>
      </c>
      <c r="H246" s="134">
        <v>1</v>
      </c>
      <c r="I246" s="135"/>
      <c r="J246" s="136">
        <f t="shared" si="50"/>
        <v>0</v>
      </c>
      <c r="K246" s="132" t="s">
        <v>1</v>
      </c>
      <c r="L246" s="32"/>
      <c r="M246" s="137" t="s">
        <v>1</v>
      </c>
      <c r="N246" s="138" t="s">
        <v>45</v>
      </c>
      <c r="P246" s="139">
        <f t="shared" si="51"/>
        <v>0</v>
      </c>
      <c r="Q246" s="139">
        <v>0</v>
      </c>
      <c r="R246" s="139">
        <f t="shared" si="52"/>
        <v>0</v>
      </c>
      <c r="S246" s="139">
        <v>0</v>
      </c>
      <c r="T246" s="140">
        <f t="shared" si="53"/>
        <v>0</v>
      </c>
      <c r="AR246" s="141" t="s">
        <v>253</v>
      </c>
      <c r="AT246" s="141" t="s">
        <v>249</v>
      </c>
      <c r="AU246" s="141" t="s">
        <v>89</v>
      </c>
      <c r="AY246" s="17" t="s">
        <v>248</v>
      </c>
      <c r="BE246" s="142">
        <f t="shared" si="54"/>
        <v>0</v>
      </c>
      <c r="BF246" s="142">
        <f t="shared" si="55"/>
        <v>0</v>
      </c>
      <c r="BG246" s="142">
        <f t="shared" si="56"/>
        <v>0</v>
      </c>
      <c r="BH246" s="142">
        <f t="shared" si="57"/>
        <v>0</v>
      </c>
      <c r="BI246" s="142">
        <f t="shared" si="58"/>
        <v>0</v>
      </c>
      <c r="BJ246" s="17" t="s">
        <v>87</v>
      </c>
      <c r="BK246" s="142">
        <f t="shared" si="59"/>
        <v>0</v>
      </c>
      <c r="BL246" s="17" t="s">
        <v>253</v>
      </c>
      <c r="BM246" s="141" t="s">
        <v>4922</v>
      </c>
    </row>
    <row r="247" spans="2:65" s="1" customFormat="1" ht="24.2" customHeight="1">
      <c r="B247" s="32"/>
      <c r="C247" s="130" t="s">
        <v>693</v>
      </c>
      <c r="D247" s="130" t="s">
        <v>249</v>
      </c>
      <c r="E247" s="131" t="s">
        <v>2581</v>
      </c>
      <c r="F247" s="132" t="s">
        <v>4923</v>
      </c>
      <c r="G247" s="133" t="s">
        <v>252</v>
      </c>
      <c r="H247" s="134">
        <v>4</v>
      </c>
      <c r="I247" s="135"/>
      <c r="J247" s="136">
        <f t="shared" si="50"/>
        <v>0</v>
      </c>
      <c r="K247" s="132" t="s">
        <v>1</v>
      </c>
      <c r="L247" s="32"/>
      <c r="M247" s="137" t="s">
        <v>1</v>
      </c>
      <c r="N247" s="138" t="s">
        <v>45</v>
      </c>
      <c r="P247" s="139">
        <f t="shared" si="51"/>
        <v>0</v>
      </c>
      <c r="Q247" s="139">
        <v>0</v>
      </c>
      <c r="R247" s="139">
        <f t="shared" si="52"/>
        <v>0</v>
      </c>
      <c r="S247" s="139">
        <v>0</v>
      </c>
      <c r="T247" s="140">
        <f t="shared" si="53"/>
        <v>0</v>
      </c>
      <c r="AR247" s="141" t="s">
        <v>253</v>
      </c>
      <c r="AT247" s="141" t="s">
        <v>249</v>
      </c>
      <c r="AU247" s="141" t="s">
        <v>89</v>
      </c>
      <c r="AY247" s="17" t="s">
        <v>248</v>
      </c>
      <c r="BE247" s="142">
        <f t="shared" si="54"/>
        <v>0</v>
      </c>
      <c r="BF247" s="142">
        <f t="shared" si="55"/>
        <v>0</v>
      </c>
      <c r="BG247" s="142">
        <f t="shared" si="56"/>
        <v>0</v>
      </c>
      <c r="BH247" s="142">
        <f t="shared" si="57"/>
        <v>0</v>
      </c>
      <c r="BI247" s="142">
        <f t="shared" si="58"/>
        <v>0</v>
      </c>
      <c r="BJ247" s="17" t="s">
        <v>87</v>
      </c>
      <c r="BK247" s="142">
        <f t="shared" si="59"/>
        <v>0</v>
      </c>
      <c r="BL247" s="17" t="s">
        <v>253</v>
      </c>
      <c r="BM247" s="141" t="s">
        <v>4924</v>
      </c>
    </row>
    <row r="248" spans="2:65" s="1" customFormat="1" ht="16.5" customHeight="1">
      <c r="B248" s="32"/>
      <c r="C248" s="130" t="s">
        <v>697</v>
      </c>
      <c r="D248" s="130" t="s">
        <v>249</v>
      </c>
      <c r="E248" s="131" t="s">
        <v>2584</v>
      </c>
      <c r="F248" s="132" t="s">
        <v>2585</v>
      </c>
      <c r="G248" s="133" t="s">
        <v>252</v>
      </c>
      <c r="H248" s="134">
        <v>5</v>
      </c>
      <c r="I248" s="135"/>
      <c r="J248" s="136">
        <f t="shared" si="50"/>
        <v>0</v>
      </c>
      <c r="K248" s="132" t="s">
        <v>1</v>
      </c>
      <c r="L248" s="32"/>
      <c r="M248" s="137" t="s">
        <v>1</v>
      </c>
      <c r="N248" s="138" t="s">
        <v>45</v>
      </c>
      <c r="P248" s="139">
        <f t="shared" si="51"/>
        <v>0</v>
      </c>
      <c r="Q248" s="139">
        <v>0</v>
      </c>
      <c r="R248" s="139">
        <f t="shared" si="52"/>
        <v>0</v>
      </c>
      <c r="S248" s="139">
        <v>0</v>
      </c>
      <c r="T248" s="140">
        <f t="shared" si="53"/>
        <v>0</v>
      </c>
      <c r="AR248" s="141" t="s">
        <v>253</v>
      </c>
      <c r="AT248" s="141" t="s">
        <v>249</v>
      </c>
      <c r="AU248" s="141" t="s">
        <v>89</v>
      </c>
      <c r="AY248" s="17" t="s">
        <v>248</v>
      </c>
      <c r="BE248" s="142">
        <f t="shared" si="54"/>
        <v>0</v>
      </c>
      <c r="BF248" s="142">
        <f t="shared" si="55"/>
        <v>0</v>
      </c>
      <c r="BG248" s="142">
        <f t="shared" si="56"/>
        <v>0</v>
      </c>
      <c r="BH248" s="142">
        <f t="shared" si="57"/>
        <v>0</v>
      </c>
      <c r="BI248" s="142">
        <f t="shared" si="58"/>
        <v>0</v>
      </c>
      <c r="BJ248" s="17" t="s">
        <v>87</v>
      </c>
      <c r="BK248" s="142">
        <f t="shared" si="59"/>
        <v>0</v>
      </c>
      <c r="BL248" s="17" t="s">
        <v>253</v>
      </c>
      <c r="BM248" s="141" t="s">
        <v>4925</v>
      </c>
    </row>
    <row r="249" spans="2:65" s="1" customFormat="1" ht="16.5" customHeight="1">
      <c r="B249" s="32"/>
      <c r="C249" s="130" t="s">
        <v>701</v>
      </c>
      <c r="D249" s="130" t="s">
        <v>249</v>
      </c>
      <c r="E249" s="131" t="s">
        <v>2587</v>
      </c>
      <c r="F249" s="132" t="s">
        <v>2588</v>
      </c>
      <c r="G249" s="133" t="s">
        <v>252</v>
      </c>
      <c r="H249" s="134">
        <v>5</v>
      </c>
      <c r="I249" s="135"/>
      <c r="J249" s="136">
        <f t="shared" si="50"/>
        <v>0</v>
      </c>
      <c r="K249" s="132" t="s">
        <v>1</v>
      </c>
      <c r="L249" s="32"/>
      <c r="M249" s="137" t="s">
        <v>1</v>
      </c>
      <c r="N249" s="138" t="s">
        <v>45</v>
      </c>
      <c r="P249" s="139">
        <f t="shared" si="51"/>
        <v>0</v>
      </c>
      <c r="Q249" s="139">
        <v>0</v>
      </c>
      <c r="R249" s="139">
        <f t="shared" si="52"/>
        <v>0</v>
      </c>
      <c r="S249" s="139">
        <v>0</v>
      </c>
      <c r="T249" s="140">
        <f t="shared" si="53"/>
        <v>0</v>
      </c>
      <c r="AR249" s="141" t="s">
        <v>253</v>
      </c>
      <c r="AT249" s="141" t="s">
        <v>249</v>
      </c>
      <c r="AU249" s="141" t="s">
        <v>89</v>
      </c>
      <c r="AY249" s="17" t="s">
        <v>248</v>
      </c>
      <c r="BE249" s="142">
        <f t="shared" si="54"/>
        <v>0</v>
      </c>
      <c r="BF249" s="142">
        <f t="shared" si="55"/>
        <v>0</v>
      </c>
      <c r="BG249" s="142">
        <f t="shared" si="56"/>
        <v>0</v>
      </c>
      <c r="BH249" s="142">
        <f t="shared" si="57"/>
        <v>0</v>
      </c>
      <c r="BI249" s="142">
        <f t="shared" si="58"/>
        <v>0</v>
      </c>
      <c r="BJ249" s="17" t="s">
        <v>87</v>
      </c>
      <c r="BK249" s="142">
        <f t="shared" si="59"/>
        <v>0</v>
      </c>
      <c r="BL249" s="17" t="s">
        <v>253</v>
      </c>
      <c r="BM249" s="141" t="s">
        <v>4926</v>
      </c>
    </row>
    <row r="250" spans="2:65" s="1" customFormat="1" ht="16.5" customHeight="1">
      <c r="B250" s="32"/>
      <c r="C250" s="130" t="s">
        <v>706</v>
      </c>
      <c r="D250" s="130" t="s">
        <v>249</v>
      </c>
      <c r="E250" s="131" t="s">
        <v>2590</v>
      </c>
      <c r="F250" s="132" t="s">
        <v>2591</v>
      </c>
      <c r="G250" s="133" t="s">
        <v>252</v>
      </c>
      <c r="H250" s="134">
        <v>10</v>
      </c>
      <c r="I250" s="135"/>
      <c r="J250" s="136">
        <f t="shared" si="50"/>
        <v>0</v>
      </c>
      <c r="K250" s="132" t="s">
        <v>1</v>
      </c>
      <c r="L250" s="32"/>
      <c r="M250" s="137" t="s">
        <v>1</v>
      </c>
      <c r="N250" s="138" t="s">
        <v>45</v>
      </c>
      <c r="P250" s="139">
        <f t="shared" si="51"/>
        <v>0</v>
      </c>
      <c r="Q250" s="139">
        <v>0</v>
      </c>
      <c r="R250" s="139">
        <f t="shared" si="52"/>
        <v>0</v>
      </c>
      <c r="S250" s="139">
        <v>0</v>
      </c>
      <c r="T250" s="140">
        <f t="shared" si="53"/>
        <v>0</v>
      </c>
      <c r="AR250" s="141" t="s">
        <v>253</v>
      </c>
      <c r="AT250" s="141" t="s">
        <v>249</v>
      </c>
      <c r="AU250" s="141" t="s">
        <v>89</v>
      </c>
      <c r="AY250" s="17" t="s">
        <v>248</v>
      </c>
      <c r="BE250" s="142">
        <f t="shared" si="54"/>
        <v>0</v>
      </c>
      <c r="BF250" s="142">
        <f t="shared" si="55"/>
        <v>0</v>
      </c>
      <c r="BG250" s="142">
        <f t="shared" si="56"/>
        <v>0</v>
      </c>
      <c r="BH250" s="142">
        <f t="shared" si="57"/>
        <v>0</v>
      </c>
      <c r="BI250" s="142">
        <f t="shared" si="58"/>
        <v>0</v>
      </c>
      <c r="BJ250" s="17" t="s">
        <v>87</v>
      </c>
      <c r="BK250" s="142">
        <f t="shared" si="59"/>
        <v>0</v>
      </c>
      <c r="BL250" s="17" t="s">
        <v>253</v>
      </c>
      <c r="BM250" s="141" t="s">
        <v>4927</v>
      </c>
    </row>
    <row r="251" spans="2:65" s="1" customFormat="1" ht="16.5" customHeight="1">
      <c r="B251" s="32"/>
      <c r="C251" s="130" t="s">
        <v>711</v>
      </c>
      <c r="D251" s="130" t="s">
        <v>249</v>
      </c>
      <c r="E251" s="131" t="s">
        <v>2593</v>
      </c>
      <c r="F251" s="132" t="s">
        <v>2594</v>
      </c>
      <c r="G251" s="133" t="s">
        <v>252</v>
      </c>
      <c r="H251" s="134">
        <v>30</v>
      </c>
      <c r="I251" s="135"/>
      <c r="J251" s="136">
        <f t="shared" si="50"/>
        <v>0</v>
      </c>
      <c r="K251" s="132" t="s">
        <v>1</v>
      </c>
      <c r="L251" s="32"/>
      <c r="M251" s="137" t="s">
        <v>1</v>
      </c>
      <c r="N251" s="138" t="s">
        <v>45</v>
      </c>
      <c r="P251" s="139">
        <f t="shared" si="51"/>
        <v>0</v>
      </c>
      <c r="Q251" s="139">
        <v>0</v>
      </c>
      <c r="R251" s="139">
        <f t="shared" si="52"/>
        <v>0</v>
      </c>
      <c r="S251" s="139">
        <v>0</v>
      </c>
      <c r="T251" s="140">
        <f t="shared" si="53"/>
        <v>0</v>
      </c>
      <c r="AR251" s="141" t="s">
        <v>253</v>
      </c>
      <c r="AT251" s="141" t="s">
        <v>249</v>
      </c>
      <c r="AU251" s="141" t="s">
        <v>89</v>
      </c>
      <c r="AY251" s="17" t="s">
        <v>248</v>
      </c>
      <c r="BE251" s="142">
        <f t="shared" si="54"/>
        <v>0</v>
      </c>
      <c r="BF251" s="142">
        <f t="shared" si="55"/>
        <v>0</v>
      </c>
      <c r="BG251" s="142">
        <f t="shared" si="56"/>
        <v>0</v>
      </c>
      <c r="BH251" s="142">
        <f t="shared" si="57"/>
        <v>0</v>
      </c>
      <c r="BI251" s="142">
        <f t="shared" si="58"/>
        <v>0</v>
      </c>
      <c r="BJ251" s="17" t="s">
        <v>87</v>
      </c>
      <c r="BK251" s="142">
        <f t="shared" si="59"/>
        <v>0</v>
      </c>
      <c r="BL251" s="17" t="s">
        <v>253</v>
      </c>
      <c r="BM251" s="141" t="s">
        <v>4928</v>
      </c>
    </row>
    <row r="252" spans="2:65" s="1" customFormat="1" ht="16.5" customHeight="1">
      <c r="B252" s="32"/>
      <c r="C252" s="130" t="s">
        <v>715</v>
      </c>
      <c r="D252" s="130" t="s">
        <v>249</v>
      </c>
      <c r="E252" s="131" t="s">
        <v>2596</v>
      </c>
      <c r="F252" s="132" t="s">
        <v>2597</v>
      </c>
      <c r="G252" s="133" t="s">
        <v>252</v>
      </c>
      <c r="H252" s="134">
        <v>10</v>
      </c>
      <c r="I252" s="135"/>
      <c r="J252" s="136">
        <f t="shared" si="50"/>
        <v>0</v>
      </c>
      <c r="K252" s="132" t="s">
        <v>1</v>
      </c>
      <c r="L252" s="32"/>
      <c r="M252" s="137" t="s">
        <v>1</v>
      </c>
      <c r="N252" s="138" t="s">
        <v>45</v>
      </c>
      <c r="P252" s="139">
        <f t="shared" si="51"/>
        <v>0</v>
      </c>
      <c r="Q252" s="139">
        <v>0</v>
      </c>
      <c r="R252" s="139">
        <f t="shared" si="52"/>
        <v>0</v>
      </c>
      <c r="S252" s="139">
        <v>0</v>
      </c>
      <c r="T252" s="140">
        <f t="shared" si="53"/>
        <v>0</v>
      </c>
      <c r="AR252" s="141" t="s">
        <v>253</v>
      </c>
      <c r="AT252" s="141" t="s">
        <v>249</v>
      </c>
      <c r="AU252" s="141" t="s">
        <v>89</v>
      </c>
      <c r="AY252" s="17" t="s">
        <v>248</v>
      </c>
      <c r="BE252" s="142">
        <f t="shared" si="54"/>
        <v>0</v>
      </c>
      <c r="BF252" s="142">
        <f t="shared" si="55"/>
        <v>0</v>
      </c>
      <c r="BG252" s="142">
        <f t="shared" si="56"/>
        <v>0</v>
      </c>
      <c r="BH252" s="142">
        <f t="shared" si="57"/>
        <v>0</v>
      </c>
      <c r="BI252" s="142">
        <f t="shared" si="58"/>
        <v>0</v>
      </c>
      <c r="BJ252" s="17" t="s">
        <v>87</v>
      </c>
      <c r="BK252" s="142">
        <f t="shared" si="59"/>
        <v>0</v>
      </c>
      <c r="BL252" s="17" t="s">
        <v>253</v>
      </c>
      <c r="BM252" s="141" t="s">
        <v>4929</v>
      </c>
    </row>
    <row r="253" spans="2:65" s="1" customFormat="1" ht="16.5" customHeight="1">
      <c r="B253" s="32"/>
      <c r="C253" s="130" t="s">
        <v>719</v>
      </c>
      <c r="D253" s="130" t="s">
        <v>249</v>
      </c>
      <c r="E253" s="131" t="s">
        <v>2599</v>
      </c>
      <c r="F253" s="132" t="s">
        <v>2600</v>
      </c>
      <c r="G253" s="133" t="s">
        <v>528</v>
      </c>
      <c r="H253" s="134">
        <v>50</v>
      </c>
      <c r="I253" s="135"/>
      <c r="J253" s="136">
        <f t="shared" si="50"/>
        <v>0</v>
      </c>
      <c r="K253" s="132" t="s">
        <v>1</v>
      </c>
      <c r="L253" s="32"/>
      <c r="M253" s="137" t="s">
        <v>1</v>
      </c>
      <c r="N253" s="138" t="s">
        <v>45</v>
      </c>
      <c r="P253" s="139">
        <f t="shared" si="51"/>
        <v>0</v>
      </c>
      <c r="Q253" s="139">
        <v>0</v>
      </c>
      <c r="R253" s="139">
        <f t="shared" si="52"/>
        <v>0</v>
      </c>
      <c r="S253" s="139">
        <v>0</v>
      </c>
      <c r="T253" s="140">
        <f t="shared" si="53"/>
        <v>0</v>
      </c>
      <c r="AR253" s="141" t="s">
        <v>253</v>
      </c>
      <c r="AT253" s="141" t="s">
        <v>249</v>
      </c>
      <c r="AU253" s="141" t="s">
        <v>89</v>
      </c>
      <c r="AY253" s="17" t="s">
        <v>248</v>
      </c>
      <c r="BE253" s="142">
        <f t="shared" si="54"/>
        <v>0</v>
      </c>
      <c r="BF253" s="142">
        <f t="shared" si="55"/>
        <v>0</v>
      </c>
      <c r="BG253" s="142">
        <f t="shared" si="56"/>
        <v>0</v>
      </c>
      <c r="BH253" s="142">
        <f t="shared" si="57"/>
        <v>0</v>
      </c>
      <c r="BI253" s="142">
        <f t="shared" si="58"/>
        <v>0</v>
      </c>
      <c r="BJ253" s="17" t="s">
        <v>87</v>
      </c>
      <c r="BK253" s="142">
        <f t="shared" si="59"/>
        <v>0</v>
      </c>
      <c r="BL253" s="17" t="s">
        <v>253</v>
      </c>
      <c r="BM253" s="141" t="s">
        <v>4930</v>
      </c>
    </row>
    <row r="254" spans="2:65" s="1" customFormat="1" ht="16.5" customHeight="1">
      <c r="B254" s="32"/>
      <c r="C254" s="130" t="s">
        <v>723</v>
      </c>
      <c r="D254" s="130" t="s">
        <v>249</v>
      </c>
      <c r="E254" s="131" t="s">
        <v>2602</v>
      </c>
      <c r="F254" s="132" t="s">
        <v>2603</v>
      </c>
      <c r="G254" s="133" t="s">
        <v>252</v>
      </c>
      <c r="H254" s="134">
        <v>5</v>
      </c>
      <c r="I254" s="135"/>
      <c r="J254" s="136">
        <f t="shared" si="50"/>
        <v>0</v>
      </c>
      <c r="K254" s="132" t="s">
        <v>1</v>
      </c>
      <c r="L254" s="32"/>
      <c r="M254" s="137" t="s">
        <v>1</v>
      </c>
      <c r="N254" s="138" t="s">
        <v>45</v>
      </c>
      <c r="P254" s="139">
        <f t="shared" si="51"/>
        <v>0</v>
      </c>
      <c r="Q254" s="139">
        <v>0</v>
      </c>
      <c r="R254" s="139">
        <f t="shared" si="52"/>
        <v>0</v>
      </c>
      <c r="S254" s="139">
        <v>0</v>
      </c>
      <c r="T254" s="140">
        <f t="shared" si="53"/>
        <v>0</v>
      </c>
      <c r="AR254" s="141" t="s">
        <v>253</v>
      </c>
      <c r="AT254" s="141" t="s">
        <v>249</v>
      </c>
      <c r="AU254" s="141" t="s">
        <v>89</v>
      </c>
      <c r="AY254" s="17" t="s">
        <v>248</v>
      </c>
      <c r="BE254" s="142">
        <f t="shared" si="54"/>
        <v>0</v>
      </c>
      <c r="BF254" s="142">
        <f t="shared" si="55"/>
        <v>0</v>
      </c>
      <c r="BG254" s="142">
        <f t="shared" si="56"/>
        <v>0</v>
      </c>
      <c r="BH254" s="142">
        <f t="shared" si="57"/>
        <v>0</v>
      </c>
      <c r="BI254" s="142">
        <f t="shared" si="58"/>
        <v>0</v>
      </c>
      <c r="BJ254" s="17" t="s">
        <v>87</v>
      </c>
      <c r="BK254" s="142">
        <f t="shared" si="59"/>
        <v>0</v>
      </c>
      <c r="BL254" s="17" t="s">
        <v>253</v>
      </c>
      <c r="BM254" s="141" t="s">
        <v>4931</v>
      </c>
    </row>
    <row r="255" spans="2:65" s="1" customFormat="1" ht="24.2" customHeight="1">
      <c r="B255" s="32"/>
      <c r="C255" s="130" t="s">
        <v>727</v>
      </c>
      <c r="D255" s="130" t="s">
        <v>249</v>
      </c>
      <c r="E255" s="131" t="s">
        <v>2605</v>
      </c>
      <c r="F255" s="132" t="s">
        <v>2606</v>
      </c>
      <c r="G255" s="133" t="s">
        <v>447</v>
      </c>
      <c r="H255" s="134">
        <v>1</v>
      </c>
      <c r="I255" s="135"/>
      <c r="J255" s="136">
        <f t="shared" si="50"/>
        <v>0</v>
      </c>
      <c r="K255" s="132" t="s">
        <v>1</v>
      </c>
      <c r="L255" s="32"/>
      <c r="M255" s="137" t="s">
        <v>1</v>
      </c>
      <c r="N255" s="138" t="s">
        <v>45</v>
      </c>
      <c r="P255" s="139">
        <f t="shared" si="51"/>
        <v>0</v>
      </c>
      <c r="Q255" s="139">
        <v>0</v>
      </c>
      <c r="R255" s="139">
        <f t="shared" si="52"/>
        <v>0</v>
      </c>
      <c r="S255" s="139">
        <v>0</v>
      </c>
      <c r="T255" s="140">
        <f t="shared" si="53"/>
        <v>0</v>
      </c>
      <c r="AR255" s="141" t="s">
        <v>253</v>
      </c>
      <c r="AT255" s="141" t="s">
        <v>249</v>
      </c>
      <c r="AU255" s="141" t="s">
        <v>89</v>
      </c>
      <c r="AY255" s="17" t="s">
        <v>248</v>
      </c>
      <c r="BE255" s="142">
        <f t="shared" si="54"/>
        <v>0</v>
      </c>
      <c r="BF255" s="142">
        <f t="shared" si="55"/>
        <v>0</v>
      </c>
      <c r="BG255" s="142">
        <f t="shared" si="56"/>
        <v>0</v>
      </c>
      <c r="BH255" s="142">
        <f t="shared" si="57"/>
        <v>0</v>
      </c>
      <c r="BI255" s="142">
        <f t="shared" si="58"/>
        <v>0</v>
      </c>
      <c r="BJ255" s="17" t="s">
        <v>87</v>
      </c>
      <c r="BK255" s="142">
        <f t="shared" si="59"/>
        <v>0</v>
      </c>
      <c r="BL255" s="17" t="s">
        <v>253</v>
      </c>
      <c r="BM255" s="141" t="s">
        <v>4932</v>
      </c>
    </row>
    <row r="256" spans="2:65" s="1" customFormat="1" ht="16.5" customHeight="1">
      <c r="B256" s="32"/>
      <c r="C256" s="130" t="s">
        <v>731</v>
      </c>
      <c r="D256" s="130" t="s">
        <v>249</v>
      </c>
      <c r="E256" s="131" t="s">
        <v>2608</v>
      </c>
      <c r="F256" s="132" t="s">
        <v>2609</v>
      </c>
      <c r="G256" s="133" t="s">
        <v>447</v>
      </c>
      <c r="H256" s="134">
        <v>1</v>
      </c>
      <c r="I256" s="135"/>
      <c r="J256" s="136">
        <f t="shared" si="50"/>
        <v>0</v>
      </c>
      <c r="K256" s="132" t="s">
        <v>1</v>
      </c>
      <c r="L256" s="32"/>
      <c r="M256" s="137" t="s">
        <v>1</v>
      </c>
      <c r="N256" s="138" t="s">
        <v>45</v>
      </c>
      <c r="P256" s="139">
        <f t="shared" si="51"/>
        <v>0</v>
      </c>
      <c r="Q256" s="139">
        <v>0</v>
      </c>
      <c r="R256" s="139">
        <f t="shared" si="52"/>
        <v>0</v>
      </c>
      <c r="S256" s="139">
        <v>0</v>
      </c>
      <c r="T256" s="140">
        <f t="shared" si="53"/>
        <v>0</v>
      </c>
      <c r="AR256" s="141" t="s">
        <v>253</v>
      </c>
      <c r="AT256" s="141" t="s">
        <v>249</v>
      </c>
      <c r="AU256" s="141" t="s">
        <v>89</v>
      </c>
      <c r="AY256" s="17" t="s">
        <v>248</v>
      </c>
      <c r="BE256" s="142">
        <f t="shared" si="54"/>
        <v>0</v>
      </c>
      <c r="BF256" s="142">
        <f t="shared" si="55"/>
        <v>0</v>
      </c>
      <c r="BG256" s="142">
        <f t="shared" si="56"/>
        <v>0</v>
      </c>
      <c r="BH256" s="142">
        <f t="shared" si="57"/>
        <v>0</v>
      </c>
      <c r="BI256" s="142">
        <f t="shared" si="58"/>
        <v>0</v>
      </c>
      <c r="BJ256" s="17" t="s">
        <v>87</v>
      </c>
      <c r="BK256" s="142">
        <f t="shared" si="59"/>
        <v>0</v>
      </c>
      <c r="BL256" s="17" t="s">
        <v>253</v>
      </c>
      <c r="BM256" s="141" t="s">
        <v>4933</v>
      </c>
    </row>
    <row r="257" spans="2:65" s="1" customFormat="1" ht="24.2" customHeight="1">
      <c r="B257" s="32"/>
      <c r="C257" s="130" t="s">
        <v>735</v>
      </c>
      <c r="D257" s="130" t="s">
        <v>249</v>
      </c>
      <c r="E257" s="131" t="s">
        <v>2611</v>
      </c>
      <c r="F257" s="132" t="s">
        <v>4934</v>
      </c>
      <c r="G257" s="133" t="s">
        <v>258</v>
      </c>
      <c r="H257" s="134">
        <v>1</v>
      </c>
      <c r="I257" s="135"/>
      <c r="J257" s="136">
        <f t="shared" si="50"/>
        <v>0</v>
      </c>
      <c r="K257" s="132" t="s">
        <v>1</v>
      </c>
      <c r="L257" s="32"/>
      <c r="M257" s="137" t="s">
        <v>1</v>
      </c>
      <c r="N257" s="138" t="s">
        <v>45</v>
      </c>
      <c r="P257" s="139">
        <f t="shared" si="51"/>
        <v>0</v>
      </c>
      <c r="Q257" s="139">
        <v>0</v>
      </c>
      <c r="R257" s="139">
        <f t="shared" si="52"/>
        <v>0</v>
      </c>
      <c r="S257" s="139">
        <v>0</v>
      </c>
      <c r="T257" s="140">
        <f t="shared" si="53"/>
        <v>0</v>
      </c>
      <c r="AR257" s="141" t="s">
        <v>253</v>
      </c>
      <c r="AT257" s="141" t="s">
        <v>249</v>
      </c>
      <c r="AU257" s="141" t="s">
        <v>89</v>
      </c>
      <c r="AY257" s="17" t="s">
        <v>248</v>
      </c>
      <c r="BE257" s="142">
        <f t="shared" si="54"/>
        <v>0</v>
      </c>
      <c r="BF257" s="142">
        <f t="shared" si="55"/>
        <v>0</v>
      </c>
      <c r="BG257" s="142">
        <f t="shared" si="56"/>
        <v>0</v>
      </c>
      <c r="BH257" s="142">
        <f t="shared" si="57"/>
        <v>0</v>
      </c>
      <c r="BI257" s="142">
        <f t="shared" si="58"/>
        <v>0</v>
      </c>
      <c r="BJ257" s="17" t="s">
        <v>87</v>
      </c>
      <c r="BK257" s="142">
        <f t="shared" si="59"/>
        <v>0</v>
      </c>
      <c r="BL257" s="17" t="s">
        <v>253</v>
      </c>
      <c r="BM257" s="141" t="s">
        <v>4935</v>
      </c>
    </row>
    <row r="258" spans="2:65" s="1" customFormat="1" ht="24.2" customHeight="1">
      <c r="B258" s="32"/>
      <c r="C258" s="130" t="s">
        <v>739</v>
      </c>
      <c r="D258" s="130" t="s">
        <v>249</v>
      </c>
      <c r="E258" s="131" t="s">
        <v>2615</v>
      </c>
      <c r="F258" s="132" t="s">
        <v>4936</v>
      </c>
      <c r="G258" s="133" t="s">
        <v>258</v>
      </c>
      <c r="H258" s="134">
        <v>1</v>
      </c>
      <c r="I258" s="135"/>
      <c r="J258" s="136">
        <f t="shared" si="50"/>
        <v>0</v>
      </c>
      <c r="K258" s="132" t="s">
        <v>1</v>
      </c>
      <c r="L258" s="32"/>
      <c r="M258" s="137" t="s">
        <v>1</v>
      </c>
      <c r="N258" s="138" t="s">
        <v>45</v>
      </c>
      <c r="P258" s="139">
        <f t="shared" si="51"/>
        <v>0</v>
      </c>
      <c r="Q258" s="139">
        <v>0</v>
      </c>
      <c r="R258" s="139">
        <f t="shared" si="52"/>
        <v>0</v>
      </c>
      <c r="S258" s="139">
        <v>0</v>
      </c>
      <c r="T258" s="140">
        <f t="shared" si="53"/>
        <v>0</v>
      </c>
      <c r="AR258" s="141" t="s">
        <v>253</v>
      </c>
      <c r="AT258" s="141" t="s">
        <v>249</v>
      </c>
      <c r="AU258" s="141" t="s">
        <v>89</v>
      </c>
      <c r="AY258" s="17" t="s">
        <v>248</v>
      </c>
      <c r="BE258" s="142">
        <f t="shared" si="54"/>
        <v>0</v>
      </c>
      <c r="BF258" s="142">
        <f t="shared" si="55"/>
        <v>0</v>
      </c>
      <c r="BG258" s="142">
        <f t="shared" si="56"/>
        <v>0</v>
      </c>
      <c r="BH258" s="142">
        <f t="shared" si="57"/>
        <v>0</v>
      </c>
      <c r="BI258" s="142">
        <f t="shared" si="58"/>
        <v>0</v>
      </c>
      <c r="BJ258" s="17" t="s">
        <v>87</v>
      </c>
      <c r="BK258" s="142">
        <f t="shared" si="59"/>
        <v>0</v>
      </c>
      <c r="BL258" s="17" t="s">
        <v>253</v>
      </c>
      <c r="BM258" s="141" t="s">
        <v>4937</v>
      </c>
    </row>
    <row r="259" spans="2:65" s="1" customFormat="1" ht="58.5">
      <c r="B259" s="32"/>
      <c r="D259" s="143" t="s">
        <v>255</v>
      </c>
      <c r="F259" s="144" t="s">
        <v>4938</v>
      </c>
      <c r="I259" s="145"/>
      <c r="L259" s="32"/>
      <c r="M259" s="146"/>
      <c r="T259" s="56"/>
      <c r="AT259" s="17" t="s">
        <v>255</v>
      </c>
      <c r="AU259" s="17" t="s">
        <v>89</v>
      </c>
    </row>
    <row r="260" spans="2:65" s="1" customFormat="1" ht="21.75" customHeight="1">
      <c r="B260" s="32"/>
      <c r="C260" s="130" t="s">
        <v>743</v>
      </c>
      <c r="D260" s="130" t="s">
        <v>249</v>
      </c>
      <c r="E260" s="131" t="s">
        <v>4939</v>
      </c>
      <c r="F260" s="132" t="s">
        <v>2616</v>
      </c>
      <c r="G260" s="133" t="s">
        <v>258</v>
      </c>
      <c r="H260" s="134">
        <v>1</v>
      </c>
      <c r="I260" s="135"/>
      <c r="J260" s="136">
        <f>ROUND(I260*H260,2)</f>
        <v>0</v>
      </c>
      <c r="K260" s="132" t="s">
        <v>1</v>
      </c>
      <c r="L260" s="32"/>
      <c r="M260" s="137" t="s">
        <v>1</v>
      </c>
      <c r="N260" s="138" t="s">
        <v>45</v>
      </c>
      <c r="P260" s="139">
        <f>O260*H260</f>
        <v>0</v>
      </c>
      <c r="Q260" s="139">
        <v>0</v>
      </c>
      <c r="R260" s="139">
        <f>Q260*H260</f>
        <v>0</v>
      </c>
      <c r="S260" s="139">
        <v>0</v>
      </c>
      <c r="T260" s="140">
        <f>S260*H260</f>
        <v>0</v>
      </c>
      <c r="AR260" s="141" t="s">
        <v>253</v>
      </c>
      <c r="AT260" s="141" t="s">
        <v>249</v>
      </c>
      <c r="AU260" s="141" t="s">
        <v>89</v>
      </c>
      <c r="AY260" s="17" t="s">
        <v>248</v>
      </c>
      <c r="BE260" s="142">
        <f>IF(N260="základní",J260,0)</f>
        <v>0</v>
      </c>
      <c r="BF260" s="142">
        <f>IF(N260="snížená",J260,0)</f>
        <v>0</v>
      </c>
      <c r="BG260" s="142">
        <f>IF(N260="zákl. přenesená",J260,0)</f>
        <v>0</v>
      </c>
      <c r="BH260" s="142">
        <f>IF(N260="sníž. přenesená",J260,0)</f>
        <v>0</v>
      </c>
      <c r="BI260" s="142">
        <f>IF(N260="nulová",J260,0)</f>
        <v>0</v>
      </c>
      <c r="BJ260" s="17" t="s">
        <v>87</v>
      </c>
      <c r="BK260" s="142">
        <f>ROUND(I260*H260,2)</f>
        <v>0</v>
      </c>
      <c r="BL260" s="17" t="s">
        <v>253</v>
      </c>
      <c r="BM260" s="141" t="s">
        <v>4940</v>
      </c>
    </row>
    <row r="261" spans="2:65" s="1" customFormat="1" ht="58.5">
      <c r="B261" s="32"/>
      <c r="D261" s="143" t="s">
        <v>255</v>
      </c>
      <c r="F261" s="144" t="s">
        <v>2618</v>
      </c>
      <c r="I261" s="145"/>
      <c r="L261" s="32"/>
      <c r="M261" s="146"/>
      <c r="T261" s="56"/>
      <c r="AT261" s="17" t="s">
        <v>255</v>
      </c>
      <c r="AU261" s="17" t="s">
        <v>89</v>
      </c>
    </row>
    <row r="262" spans="2:65" s="1" customFormat="1" ht="16.5" customHeight="1">
      <c r="B262" s="32"/>
      <c r="C262" s="130" t="s">
        <v>747</v>
      </c>
      <c r="D262" s="130" t="s">
        <v>249</v>
      </c>
      <c r="E262" s="131" t="s">
        <v>4941</v>
      </c>
      <c r="F262" s="132" t="s">
        <v>1251</v>
      </c>
      <c r="G262" s="133" t="s">
        <v>258</v>
      </c>
      <c r="H262" s="134">
        <v>1</v>
      </c>
      <c r="I262" s="135"/>
      <c r="J262" s="136">
        <f>ROUND(I262*H262,2)</f>
        <v>0</v>
      </c>
      <c r="K262" s="132" t="s">
        <v>1</v>
      </c>
      <c r="L262" s="32"/>
      <c r="M262" s="137" t="s">
        <v>1</v>
      </c>
      <c r="N262" s="138" t="s">
        <v>45</v>
      </c>
      <c r="P262" s="139">
        <f>O262*H262</f>
        <v>0</v>
      </c>
      <c r="Q262" s="139">
        <v>0</v>
      </c>
      <c r="R262" s="139">
        <f>Q262*H262</f>
        <v>0</v>
      </c>
      <c r="S262" s="139">
        <v>0</v>
      </c>
      <c r="T262" s="140">
        <f>S262*H262</f>
        <v>0</v>
      </c>
      <c r="AR262" s="141" t="s">
        <v>253</v>
      </c>
      <c r="AT262" s="141" t="s">
        <v>249</v>
      </c>
      <c r="AU262" s="141" t="s">
        <v>89</v>
      </c>
      <c r="AY262" s="17" t="s">
        <v>248</v>
      </c>
      <c r="BE262" s="142">
        <f>IF(N262="základní",J262,0)</f>
        <v>0</v>
      </c>
      <c r="BF262" s="142">
        <f>IF(N262="snížená",J262,0)</f>
        <v>0</v>
      </c>
      <c r="BG262" s="142">
        <f>IF(N262="zákl. přenesená",J262,0)</f>
        <v>0</v>
      </c>
      <c r="BH262" s="142">
        <f>IF(N262="sníž. přenesená",J262,0)</f>
        <v>0</v>
      </c>
      <c r="BI262" s="142">
        <f>IF(N262="nulová",J262,0)</f>
        <v>0</v>
      </c>
      <c r="BJ262" s="17" t="s">
        <v>87</v>
      </c>
      <c r="BK262" s="142">
        <f>ROUND(I262*H262,2)</f>
        <v>0</v>
      </c>
      <c r="BL262" s="17" t="s">
        <v>253</v>
      </c>
      <c r="BM262" s="141" t="s">
        <v>4942</v>
      </c>
    </row>
    <row r="263" spans="2:65" s="1" customFormat="1" ht="24.2" customHeight="1">
      <c r="B263" s="32"/>
      <c r="C263" s="130" t="s">
        <v>751</v>
      </c>
      <c r="D263" s="130" t="s">
        <v>249</v>
      </c>
      <c r="E263" s="131" t="s">
        <v>4943</v>
      </c>
      <c r="F263" s="132" t="s">
        <v>4944</v>
      </c>
      <c r="G263" s="133" t="s">
        <v>528</v>
      </c>
      <c r="H263" s="134">
        <v>25</v>
      </c>
      <c r="I263" s="135"/>
      <c r="J263" s="136">
        <f>ROUND(I263*H263,2)</f>
        <v>0</v>
      </c>
      <c r="K263" s="132" t="s">
        <v>1</v>
      </c>
      <c r="L263" s="32"/>
      <c r="M263" s="137" t="s">
        <v>1</v>
      </c>
      <c r="N263" s="138" t="s">
        <v>45</v>
      </c>
      <c r="P263" s="139">
        <f>O263*H263</f>
        <v>0</v>
      </c>
      <c r="Q263" s="139">
        <v>0</v>
      </c>
      <c r="R263" s="139">
        <f>Q263*H263</f>
        <v>0</v>
      </c>
      <c r="S263" s="139">
        <v>0</v>
      </c>
      <c r="T263" s="140">
        <f>S263*H263</f>
        <v>0</v>
      </c>
      <c r="AR263" s="141" t="s">
        <v>253</v>
      </c>
      <c r="AT263" s="141" t="s">
        <v>249</v>
      </c>
      <c r="AU263" s="141" t="s">
        <v>89</v>
      </c>
      <c r="AY263" s="17" t="s">
        <v>248</v>
      </c>
      <c r="BE263" s="142">
        <f>IF(N263="základní",J263,0)</f>
        <v>0</v>
      </c>
      <c r="BF263" s="142">
        <f>IF(N263="snížená",J263,0)</f>
        <v>0</v>
      </c>
      <c r="BG263" s="142">
        <f>IF(N263="zákl. přenesená",J263,0)</f>
        <v>0</v>
      </c>
      <c r="BH263" s="142">
        <f>IF(N263="sníž. přenesená",J263,0)</f>
        <v>0</v>
      </c>
      <c r="BI263" s="142">
        <f>IF(N263="nulová",J263,0)</f>
        <v>0</v>
      </c>
      <c r="BJ263" s="17" t="s">
        <v>87</v>
      </c>
      <c r="BK263" s="142">
        <f>ROUND(I263*H263,2)</f>
        <v>0</v>
      </c>
      <c r="BL263" s="17" t="s">
        <v>253</v>
      </c>
      <c r="BM263" s="141" t="s">
        <v>4945</v>
      </c>
    </row>
    <row r="264" spans="2:65" s="1" customFormat="1" ht="24.2" customHeight="1">
      <c r="B264" s="32"/>
      <c r="C264" s="130" t="s">
        <v>754</v>
      </c>
      <c r="D264" s="130" t="s">
        <v>249</v>
      </c>
      <c r="E264" s="131" t="s">
        <v>4946</v>
      </c>
      <c r="F264" s="132" t="s">
        <v>4947</v>
      </c>
      <c r="G264" s="133" t="s">
        <v>1662</v>
      </c>
      <c r="H264" s="134">
        <v>5</v>
      </c>
      <c r="I264" s="135"/>
      <c r="J264" s="136">
        <f>ROUND(I264*H264,2)</f>
        <v>0</v>
      </c>
      <c r="K264" s="132" t="s">
        <v>1</v>
      </c>
      <c r="L264" s="32"/>
      <c r="M264" s="137" t="s">
        <v>1</v>
      </c>
      <c r="N264" s="138" t="s">
        <v>45</v>
      </c>
      <c r="P264" s="139">
        <f>O264*H264</f>
        <v>0</v>
      </c>
      <c r="Q264" s="139">
        <v>0</v>
      </c>
      <c r="R264" s="139">
        <f>Q264*H264</f>
        <v>0</v>
      </c>
      <c r="S264" s="139">
        <v>0</v>
      </c>
      <c r="T264" s="140">
        <f>S264*H264</f>
        <v>0</v>
      </c>
      <c r="AR264" s="141" t="s">
        <v>253</v>
      </c>
      <c r="AT264" s="141" t="s">
        <v>249</v>
      </c>
      <c r="AU264" s="141" t="s">
        <v>89</v>
      </c>
      <c r="AY264" s="17" t="s">
        <v>248</v>
      </c>
      <c r="BE264" s="142">
        <f>IF(N264="základní",J264,0)</f>
        <v>0</v>
      </c>
      <c r="BF264" s="142">
        <f>IF(N264="snížená",J264,0)</f>
        <v>0</v>
      </c>
      <c r="BG264" s="142">
        <f>IF(N264="zákl. přenesená",J264,0)</f>
        <v>0</v>
      </c>
      <c r="BH264" s="142">
        <f>IF(N264="sníž. přenesená",J264,0)</f>
        <v>0</v>
      </c>
      <c r="BI264" s="142">
        <f>IF(N264="nulová",J264,0)</f>
        <v>0</v>
      </c>
      <c r="BJ264" s="17" t="s">
        <v>87</v>
      </c>
      <c r="BK264" s="142">
        <f>ROUND(I264*H264,2)</f>
        <v>0</v>
      </c>
      <c r="BL264" s="17" t="s">
        <v>253</v>
      </c>
      <c r="BM264" s="141" t="s">
        <v>4948</v>
      </c>
    </row>
    <row r="265" spans="2:65" s="1" customFormat="1" ht="16.5" customHeight="1">
      <c r="B265" s="32"/>
      <c r="C265" s="130" t="s">
        <v>758</v>
      </c>
      <c r="D265" s="130" t="s">
        <v>249</v>
      </c>
      <c r="E265" s="131" t="s">
        <v>4949</v>
      </c>
      <c r="F265" s="132" t="s">
        <v>4950</v>
      </c>
      <c r="G265" s="133" t="s">
        <v>528</v>
      </c>
      <c r="H265" s="134">
        <v>30</v>
      </c>
      <c r="I265" s="135"/>
      <c r="J265" s="136">
        <f>ROUND(I265*H265,2)</f>
        <v>0</v>
      </c>
      <c r="K265" s="132" t="s">
        <v>1</v>
      </c>
      <c r="L265" s="32"/>
      <c r="M265" s="137" t="s">
        <v>1</v>
      </c>
      <c r="N265" s="138" t="s">
        <v>45</v>
      </c>
      <c r="P265" s="139">
        <f>O265*H265</f>
        <v>0</v>
      </c>
      <c r="Q265" s="139">
        <v>0</v>
      </c>
      <c r="R265" s="139">
        <f>Q265*H265</f>
        <v>0</v>
      </c>
      <c r="S265" s="139">
        <v>0</v>
      </c>
      <c r="T265" s="140">
        <f>S265*H265</f>
        <v>0</v>
      </c>
      <c r="AR265" s="141" t="s">
        <v>253</v>
      </c>
      <c r="AT265" s="141" t="s">
        <v>249</v>
      </c>
      <c r="AU265" s="141" t="s">
        <v>89</v>
      </c>
      <c r="AY265" s="17" t="s">
        <v>248</v>
      </c>
      <c r="BE265" s="142">
        <f>IF(N265="základní",J265,0)</f>
        <v>0</v>
      </c>
      <c r="BF265" s="142">
        <f>IF(N265="snížená",J265,0)</f>
        <v>0</v>
      </c>
      <c r="BG265" s="142">
        <f>IF(N265="zákl. přenesená",J265,0)</f>
        <v>0</v>
      </c>
      <c r="BH265" s="142">
        <f>IF(N265="sníž. přenesená",J265,0)</f>
        <v>0</v>
      </c>
      <c r="BI265" s="142">
        <f>IF(N265="nulová",J265,0)</f>
        <v>0</v>
      </c>
      <c r="BJ265" s="17" t="s">
        <v>87</v>
      </c>
      <c r="BK265" s="142">
        <f>ROUND(I265*H265,2)</f>
        <v>0</v>
      </c>
      <c r="BL265" s="17" t="s">
        <v>253</v>
      </c>
      <c r="BM265" s="141" t="s">
        <v>4951</v>
      </c>
    </row>
    <row r="266" spans="2:65" s="1" customFormat="1" ht="29.25">
      <c r="B266" s="32"/>
      <c r="D266" s="143" t="s">
        <v>255</v>
      </c>
      <c r="F266" s="144" t="s">
        <v>4952</v>
      </c>
      <c r="I266" s="145"/>
      <c r="L266" s="32"/>
      <c r="M266" s="146"/>
      <c r="T266" s="56"/>
      <c r="AT266" s="17" t="s">
        <v>255</v>
      </c>
      <c r="AU266" s="17" t="s">
        <v>89</v>
      </c>
    </row>
    <row r="267" spans="2:65" s="1" customFormat="1" ht="24.2" customHeight="1">
      <c r="B267" s="32"/>
      <c r="C267" s="130" t="s">
        <v>762</v>
      </c>
      <c r="D267" s="130" t="s">
        <v>249</v>
      </c>
      <c r="E267" s="131" t="s">
        <v>4953</v>
      </c>
      <c r="F267" s="132" t="s">
        <v>4954</v>
      </c>
      <c r="G267" s="133" t="s">
        <v>1662</v>
      </c>
      <c r="H267" s="134">
        <v>5</v>
      </c>
      <c r="I267" s="135"/>
      <c r="J267" s="136">
        <f>ROUND(I267*H267,2)</f>
        <v>0</v>
      </c>
      <c r="K267" s="132" t="s">
        <v>1</v>
      </c>
      <c r="L267" s="32"/>
      <c r="M267" s="137" t="s">
        <v>1</v>
      </c>
      <c r="N267" s="138" t="s">
        <v>45</v>
      </c>
      <c r="P267" s="139">
        <f>O267*H267</f>
        <v>0</v>
      </c>
      <c r="Q267" s="139">
        <v>0</v>
      </c>
      <c r="R267" s="139">
        <f>Q267*H267</f>
        <v>0</v>
      </c>
      <c r="S267" s="139">
        <v>0</v>
      </c>
      <c r="T267" s="140">
        <f>S267*H267</f>
        <v>0</v>
      </c>
      <c r="AR267" s="141" t="s">
        <v>253</v>
      </c>
      <c r="AT267" s="141" t="s">
        <v>249</v>
      </c>
      <c r="AU267" s="141" t="s">
        <v>89</v>
      </c>
      <c r="AY267" s="17" t="s">
        <v>248</v>
      </c>
      <c r="BE267" s="142">
        <f>IF(N267="základní",J267,0)</f>
        <v>0</v>
      </c>
      <c r="BF267" s="142">
        <f>IF(N267="snížená",J267,0)</f>
        <v>0</v>
      </c>
      <c r="BG267" s="142">
        <f>IF(N267="zákl. přenesená",J267,0)</f>
        <v>0</v>
      </c>
      <c r="BH267" s="142">
        <f>IF(N267="sníž. přenesená",J267,0)</f>
        <v>0</v>
      </c>
      <c r="BI267" s="142">
        <f>IF(N267="nulová",J267,0)</f>
        <v>0</v>
      </c>
      <c r="BJ267" s="17" t="s">
        <v>87</v>
      </c>
      <c r="BK267" s="142">
        <f>ROUND(I267*H267,2)</f>
        <v>0</v>
      </c>
      <c r="BL267" s="17" t="s">
        <v>253</v>
      </c>
      <c r="BM267" s="141" t="s">
        <v>4955</v>
      </c>
    </row>
    <row r="268" spans="2:65" s="1" customFormat="1" ht="19.5">
      <c r="B268" s="32"/>
      <c r="D268" s="143" t="s">
        <v>255</v>
      </c>
      <c r="F268" s="144" t="s">
        <v>4956</v>
      </c>
      <c r="I268" s="145"/>
      <c r="L268" s="32"/>
      <c r="M268" s="146"/>
      <c r="T268" s="56"/>
      <c r="AT268" s="17" t="s">
        <v>255</v>
      </c>
      <c r="AU268" s="17" t="s">
        <v>89</v>
      </c>
    </row>
    <row r="269" spans="2:65" s="1" customFormat="1" ht="16.5" customHeight="1">
      <c r="B269" s="32"/>
      <c r="C269" s="130" t="s">
        <v>767</v>
      </c>
      <c r="D269" s="130" t="s">
        <v>249</v>
      </c>
      <c r="E269" s="131" t="s">
        <v>4957</v>
      </c>
      <c r="F269" s="132" t="s">
        <v>4958</v>
      </c>
      <c r="G269" s="133" t="s">
        <v>1263</v>
      </c>
      <c r="H269" s="134">
        <v>3.2</v>
      </c>
      <c r="I269" s="135"/>
      <c r="J269" s="136">
        <f>ROUND(I269*H269,2)</f>
        <v>0</v>
      </c>
      <c r="K269" s="132" t="s">
        <v>1</v>
      </c>
      <c r="L269" s="32"/>
      <c r="M269" s="137" t="s">
        <v>1</v>
      </c>
      <c r="N269" s="138" t="s">
        <v>45</v>
      </c>
      <c r="P269" s="139">
        <f>O269*H269</f>
        <v>0</v>
      </c>
      <c r="Q269" s="139">
        <v>0</v>
      </c>
      <c r="R269" s="139">
        <f>Q269*H269</f>
        <v>0</v>
      </c>
      <c r="S269" s="139">
        <v>0</v>
      </c>
      <c r="T269" s="140">
        <f>S269*H269</f>
        <v>0</v>
      </c>
      <c r="AR269" s="141" t="s">
        <v>253</v>
      </c>
      <c r="AT269" s="141" t="s">
        <v>249</v>
      </c>
      <c r="AU269" s="141" t="s">
        <v>89</v>
      </c>
      <c r="AY269" s="17" t="s">
        <v>248</v>
      </c>
      <c r="BE269" s="142">
        <f>IF(N269="základní",J269,0)</f>
        <v>0</v>
      </c>
      <c r="BF269" s="142">
        <f>IF(N269="snížená",J269,0)</f>
        <v>0</v>
      </c>
      <c r="BG269" s="142">
        <f>IF(N269="zákl. přenesená",J269,0)</f>
        <v>0</v>
      </c>
      <c r="BH269" s="142">
        <f>IF(N269="sníž. přenesená",J269,0)</f>
        <v>0</v>
      </c>
      <c r="BI269" s="142">
        <f>IF(N269="nulová",J269,0)</f>
        <v>0</v>
      </c>
      <c r="BJ269" s="17" t="s">
        <v>87</v>
      </c>
      <c r="BK269" s="142">
        <f>ROUND(I269*H269,2)</f>
        <v>0</v>
      </c>
      <c r="BL269" s="17" t="s">
        <v>253</v>
      </c>
      <c r="BM269" s="141" t="s">
        <v>4959</v>
      </c>
    </row>
    <row r="270" spans="2:65" s="1" customFormat="1" ht="39">
      <c r="B270" s="32"/>
      <c r="D270" s="143" t="s">
        <v>255</v>
      </c>
      <c r="F270" s="144" t="s">
        <v>4960</v>
      </c>
      <c r="I270" s="145"/>
      <c r="L270" s="32"/>
      <c r="M270" s="146"/>
      <c r="T270" s="56"/>
      <c r="AT270" s="17" t="s">
        <v>255</v>
      </c>
      <c r="AU270" s="17" t="s">
        <v>89</v>
      </c>
    </row>
    <row r="271" spans="2:65" s="10" customFormat="1" ht="22.9" customHeight="1">
      <c r="B271" s="120"/>
      <c r="D271" s="121" t="s">
        <v>79</v>
      </c>
      <c r="E271" s="155" t="s">
        <v>804</v>
      </c>
      <c r="F271" s="155" t="s">
        <v>805</v>
      </c>
      <c r="I271" s="123"/>
      <c r="J271" s="156">
        <f>BK271</f>
        <v>0</v>
      </c>
      <c r="L271" s="120"/>
      <c r="M271" s="125"/>
      <c r="P271" s="126">
        <f>SUM(P272:P276)</f>
        <v>0</v>
      </c>
      <c r="R271" s="126">
        <f>SUM(R272:R276)</f>
        <v>0</v>
      </c>
      <c r="T271" s="127">
        <f>SUM(T272:T276)</f>
        <v>0</v>
      </c>
      <c r="AR271" s="121" t="s">
        <v>247</v>
      </c>
      <c r="AT271" s="128" t="s">
        <v>79</v>
      </c>
      <c r="AU271" s="128" t="s">
        <v>87</v>
      </c>
      <c r="AY271" s="121" t="s">
        <v>248</v>
      </c>
      <c r="BK271" s="129">
        <f>SUM(BK272:BK276)</f>
        <v>0</v>
      </c>
    </row>
    <row r="272" spans="2:65" s="1" customFormat="1" ht="24.2" customHeight="1">
      <c r="B272" s="32"/>
      <c r="C272" s="130" t="s">
        <v>774</v>
      </c>
      <c r="D272" s="130" t="s">
        <v>249</v>
      </c>
      <c r="E272" s="131" t="s">
        <v>807</v>
      </c>
      <c r="F272" s="132" t="s">
        <v>2619</v>
      </c>
      <c r="G272" s="133" t="s">
        <v>258</v>
      </c>
      <c r="H272" s="134">
        <v>1</v>
      </c>
      <c r="I272" s="135"/>
      <c r="J272" s="136">
        <f>ROUND(I272*H272,2)</f>
        <v>0</v>
      </c>
      <c r="K272" s="132" t="s">
        <v>1</v>
      </c>
      <c r="L272" s="32"/>
      <c r="M272" s="137" t="s">
        <v>1</v>
      </c>
      <c r="N272" s="138" t="s">
        <v>45</v>
      </c>
      <c r="P272" s="139">
        <f>O272*H272</f>
        <v>0</v>
      </c>
      <c r="Q272" s="139">
        <v>0</v>
      </c>
      <c r="R272" s="139">
        <f>Q272*H272</f>
        <v>0</v>
      </c>
      <c r="S272" s="139">
        <v>0</v>
      </c>
      <c r="T272" s="140">
        <f>S272*H272</f>
        <v>0</v>
      </c>
      <c r="AR272" s="141" t="s">
        <v>253</v>
      </c>
      <c r="AT272" s="141" t="s">
        <v>249</v>
      </c>
      <c r="AU272" s="141" t="s">
        <v>89</v>
      </c>
      <c r="AY272" s="17" t="s">
        <v>248</v>
      </c>
      <c r="BE272" s="142">
        <f>IF(N272="základní",J272,0)</f>
        <v>0</v>
      </c>
      <c r="BF272" s="142">
        <f>IF(N272="snížená",J272,0)</f>
        <v>0</v>
      </c>
      <c r="BG272" s="142">
        <f>IF(N272="zákl. přenesená",J272,0)</f>
        <v>0</v>
      </c>
      <c r="BH272" s="142">
        <f>IF(N272="sníž. přenesená",J272,0)</f>
        <v>0</v>
      </c>
      <c r="BI272" s="142">
        <f>IF(N272="nulová",J272,0)</f>
        <v>0</v>
      </c>
      <c r="BJ272" s="17" t="s">
        <v>87</v>
      </c>
      <c r="BK272" s="142">
        <f>ROUND(I272*H272,2)</f>
        <v>0</v>
      </c>
      <c r="BL272" s="17" t="s">
        <v>253</v>
      </c>
      <c r="BM272" s="141" t="s">
        <v>4961</v>
      </c>
    </row>
    <row r="273" spans="2:65" s="1" customFormat="1" ht="29.25">
      <c r="B273" s="32"/>
      <c r="D273" s="143" t="s">
        <v>255</v>
      </c>
      <c r="F273" s="144" t="s">
        <v>810</v>
      </c>
      <c r="I273" s="145"/>
      <c r="L273" s="32"/>
      <c r="M273" s="146"/>
      <c r="T273" s="56"/>
      <c r="AT273" s="17" t="s">
        <v>255</v>
      </c>
      <c r="AU273" s="17" t="s">
        <v>89</v>
      </c>
    </row>
    <row r="274" spans="2:65" s="1" customFormat="1" ht="16.5" customHeight="1">
      <c r="B274" s="32"/>
      <c r="C274" s="130" t="s">
        <v>779</v>
      </c>
      <c r="D274" s="130" t="s">
        <v>249</v>
      </c>
      <c r="E274" s="131" t="s">
        <v>812</v>
      </c>
      <c r="F274" s="132" t="s">
        <v>2621</v>
      </c>
      <c r="G274" s="133" t="s">
        <v>258</v>
      </c>
      <c r="H274" s="134">
        <v>1</v>
      </c>
      <c r="I274" s="135"/>
      <c r="J274" s="136">
        <f>ROUND(I274*H274,2)</f>
        <v>0</v>
      </c>
      <c r="K274" s="132" t="s">
        <v>1</v>
      </c>
      <c r="L274" s="32"/>
      <c r="M274" s="137" t="s">
        <v>1</v>
      </c>
      <c r="N274" s="138" t="s">
        <v>45</v>
      </c>
      <c r="P274" s="139">
        <f>O274*H274</f>
        <v>0</v>
      </c>
      <c r="Q274" s="139">
        <v>0</v>
      </c>
      <c r="R274" s="139">
        <f>Q274*H274</f>
        <v>0</v>
      </c>
      <c r="S274" s="139">
        <v>0</v>
      </c>
      <c r="T274" s="140">
        <f>S274*H274</f>
        <v>0</v>
      </c>
      <c r="AR274" s="141" t="s">
        <v>253</v>
      </c>
      <c r="AT274" s="141" t="s">
        <v>249</v>
      </c>
      <c r="AU274" s="141" t="s">
        <v>89</v>
      </c>
      <c r="AY274" s="17" t="s">
        <v>248</v>
      </c>
      <c r="BE274" s="142">
        <f>IF(N274="základní",J274,0)</f>
        <v>0</v>
      </c>
      <c r="BF274" s="142">
        <f>IF(N274="snížená",J274,0)</f>
        <v>0</v>
      </c>
      <c r="BG274" s="142">
        <f>IF(N274="zákl. přenesená",J274,0)</f>
        <v>0</v>
      </c>
      <c r="BH274" s="142">
        <f>IF(N274="sníž. přenesená",J274,0)</f>
        <v>0</v>
      </c>
      <c r="BI274" s="142">
        <f>IF(N274="nulová",J274,0)</f>
        <v>0</v>
      </c>
      <c r="BJ274" s="17" t="s">
        <v>87</v>
      </c>
      <c r="BK274" s="142">
        <f>ROUND(I274*H274,2)</f>
        <v>0</v>
      </c>
      <c r="BL274" s="17" t="s">
        <v>253</v>
      </c>
      <c r="BM274" s="141" t="s">
        <v>4962</v>
      </c>
    </row>
    <row r="275" spans="2:65" s="1" customFormat="1" ht="16.5" customHeight="1">
      <c r="B275" s="32"/>
      <c r="C275" s="130" t="s">
        <v>784</v>
      </c>
      <c r="D275" s="130" t="s">
        <v>249</v>
      </c>
      <c r="E275" s="131" t="s">
        <v>817</v>
      </c>
      <c r="F275" s="132" t="s">
        <v>2623</v>
      </c>
      <c r="G275" s="133" t="s">
        <v>258</v>
      </c>
      <c r="H275" s="134">
        <v>1</v>
      </c>
      <c r="I275" s="135"/>
      <c r="J275" s="136">
        <f>ROUND(I275*H275,2)</f>
        <v>0</v>
      </c>
      <c r="K275" s="132" t="s">
        <v>1</v>
      </c>
      <c r="L275" s="32"/>
      <c r="M275" s="137" t="s">
        <v>1</v>
      </c>
      <c r="N275" s="138" t="s">
        <v>45</v>
      </c>
      <c r="P275" s="139">
        <f>O275*H275</f>
        <v>0</v>
      </c>
      <c r="Q275" s="139">
        <v>0</v>
      </c>
      <c r="R275" s="139">
        <f>Q275*H275</f>
        <v>0</v>
      </c>
      <c r="S275" s="139">
        <v>0</v>
      </c>
      <c r="T275" s="140">
        <f>S275*H275</f>
        <v>0</v>
      </c>
      <c r="AR275" s="141" t="s">
        <v>253</v>
      </c>
      <c r="AT275" s="141" t="s">
        <v>249</v>
      </c>
      <c r="AU275" s="141" t="s">
        <v>89</v>
      </c>
      <c r="AY275" s="17" t="s">
        <v>248</v>
      </c>
      <c r="BE275" s="142">
        <f>IF(N275="základní",J275,0)</f>
        <v>0</v>
      </c>
      <c r="BF275" s="142">
        <f>IF(N275="snížená",J275,0)</f>
        <v>0</v>
      </c>
      <c r="BG275" s="142">
        <f>IF(N275="zákl. přenesená",J275,0)</f>
        <v>0</v>
      </c>
      <c r="BH275" s="142">
        <f>IF(N275="sníž. přenesená",J275,0)</f>
        <v>0</v>
      </c>
      <c r="BI275" s="142">
        <f>IF(N275="nulová",J275,0)</f>
        <v>0</v>
      </c>
      <c r="BJ275" s="17" t="s">
        <v>87</v>
      </c>
      <c r="BK275" s="142">
        <f>ROUND(I275*H275,2)</f>
        <v>0</v>
      </c>
      <c r="BL275" s="17" t="s">
        <v>253</v>
      </c>
      <c r="BM275" s="141" t="s">
        <v>4963</v>
      </c>
    </row>
    <row r="276" spans="2:65" s="1" customFormat="1" ht="16.5" customHeight="1">
      <c r="B276" s="32"/>
      <c r="C276" s="130" t="s">
        <v>789</v>
      </c>
      <c r="D276" s="130" t="s">
        <v>249</v>
      </c>
      <c r="E276" s="131" t="s">
        <v>822</v>
      </c>
      <c r="F276" s="132" t="s">
        <v>2625</v>
      </c>
      <c r="G276" s="133" t="s">
        <v>258</v>
      </c>
      <c r="H276" s="134">
        <v>1</v>
      </c>
      <c r="I276" s="135"/>
      <c r="J276" s="136">
        <f>ROUND(I276*H276,2)</f>
        <v>0</v>
      </c>
      <c r="K276" s="132" t="s">
        <v>1</v>
      </c>
      <c r="L276" s="32"/>
      <c r="M276" s="157" t="s">
        <v>1</v>
      </c>
      <c r="N276" s="158" t="s">
        <v>45</v>
      </c>
      <c r="O276" s="149"/>
      <c r="P276" s="159">
        <f>O276*H276</f>
        <v>0</v>
      </c>
      <c r="Q276" s="159">
        <v>0</v>
      </c>
      <c r="R276" s="159">
        <f>Q276*H276</f>
        <v>0</v>
      </c>
      <c r="S276" s="159">
        <v>0</v>
      </c>
      <c r="T276" s="160">
        <f>S276*H276</f>
        <v>0</v>
      </c>
      <c r="AR276" s="141" t="s">
        <v>253</v>
      </c>
      <c r="AT276" s="141" t="s">
        <v>249</v>
      </c>
      <c r="AU276" s="141" t="s">
        <v>89</v>
      </c>
      <c r="AY276" s="17" t="s">
        <v>248</v>
      </c>
      <c r="BE276" s="142">
        <f>IF(N276="základní",J276,0)</f>
        <v>0</v>
      </c>
      <c r="BF276" s="142">
        <f>IF(N276="snížená",J276,0)</f>
        <v>0</v>
      </c>
      <c r="BG276" s="142">
        <f>IF(N276="zákl. přenesená",J276,0)</f>
        <v>0</v>
      </c>
      <c r="BH276" s="142">
        <f>IF(N276="sníž. přenesená",J276,0)</f>
        <v>0</v>
      </c>
      <c r="BI276" s="142">
        <f>IF(N276="nulová",J276,0)</f>
        <v>0</v>
      </c>
      <c r="BJ276" s="17" t="s">
        <v>87</v>
      </c>
      <c r="BK276" s="142">
        <f>ROUND(I276*H276,2)</f>
        <v>0</v>
      </c>
      <c r="BL276" s="17" t="s">
        <v>253</v>
      </c>
      <c r="BM276" s="141" t="s">
        <v>4964</v>
      </c>
    </row>
    <row r="277" spans="2:65" s="1" customFormat="1" ht="6.95" customHeight="1">
      <c r="B277" s="44"/>
      <c r="C277" s="45"/>
      <c r="D277" s="45"/>
      <c r="E277" s="45"/>
      <c r="F277" s="45"/>
      <c r="G277" s="45"/>
      <c r="H277" s="45"/>
      <c r="I277" s="45"/>
      <c r="J277" s="45"/>
      <c r="K277" s="45"/>
      <c r="L277" s="32"/>
    </row>
  </sheetData>
  <sheetProtection algorithmName="SHA-512" hashValue="OdhBEx5KMifceY7MZTFA3Fx/9k0gq2a4iWItrcKFAP2iFjfqNxgcFBaoyUbA6u97kk7LcsrMoDz2Xg4I/jvIOQ==" saltValue="T3JXcI0JpZs1Ly1guQgfNyK4LuswBzMn4JdvhDDl8LQaoKKwgU1sKcdg1oIEEtmD5UJbdhw8EF2783K3C5VW/A==" spinCount="100000" sheet="1" objects="1" scenarios="1" formatColumns="0" formatRows="0" autoFilter="0"/>
  <autoFilter ref="C125:K276" xr:uid="{00000000-0009-0000-0000-000018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1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179</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3792</v>
      </c>
      <c r="F9" s="251"/>
      <c r="G9" s="251"/>
      <c r="H9" s="251"/>
      <c r="L9" s="32"/>
    </row>
    <row r="10" spans="2:46" s="1" customFormat="1" ht="12" customHeight="1">
      <c r="B10" s="32"/>
      <c r="D10" s="27" t="s">
        <v>224</v>
      </c>
      <c r="L10" s="32"/>
    </row>
    <row r="11" spans="2:46" s="1" customFormat="1" ht="16.5" customHeight="1">
      <c r="B11" s="32"/>
      <c r="E11" s="230" t="s">
        <v>4965</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2628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ROUND((SUM(BE124:BE214)),  2)</f>
        <v>0</v>
      </c>
      <c r="I35" s="96">
        <v>0.21</v>
      </c>
      <c r="J35" s="86">
        <f>ROUND(((SUM(BE124:BE214))*I35),  2)</f>
        <v>0</v>
      </c>
      <c r="L35" s="32"/>
    </row>
    <row r="36" spans="2:12" s="1" customFormat="1" ht="14.45" customHeight="1">
      <c r="B36" s="32"/>
      <c r="E36" s="27" t="s">
        <v>46</v>
      </c>
      <c r="F36" s="86">
        <f>ROUND((SUM(BF124:BF214)),  2)</f>
        <v>0</v>
      </c>
      <c r="I36" s="96">
        <v>0.12</v>
      </c>
      <c r="J36" s="86">
        <f>ROUND(((SUM(BF124:BF214))*I36),  2)</f>
        <v>0</v>
      </c>
      <c r="L36" s="32"/>
    </row>
    <row r="37" spans="2:12" s="1" customFormat="1" ht="14.45" hidden="1" customHeight="1">
      <c r="B37" s="32"/>
      <c r="E37" s="27" t="s">
        <v>47</v>
      </c>
      <c r="F37" s="86">
        <f>ROUND((SUM(BG124:BG214)),  2)</f>
        <v>0</v>
      </c>
      <c r="I37" s="96">
        <v>0.21</v>
      </c>
      <c r="J37" s="86">
        <f>0</f>
        <v>0</v>
      </c>
      <c r="L37" s="32"/>
    </row>
    <row r="38" spans="2:12" s="1" customFormat="1" ht="14.45" hidden="1" customHeight="1">
      <c r="B38" s="32"/>
      <c r="E38" s="27" t="s">
        <v>48</v>
      </c>
      <c r="F38" s="86">
        <f>ROUND((SUM(BH124:BH214)),  2)</f>
        <v>0</v>
      </c>
      <c r="I38" s="96">
        <v>0.12</v>
      </c>
      <c r="J38" s="86">
        <f>0</f>
        <v>0</v>
      </c>
      <c r="L38" s="32"/>
    </row>
    <row r="39" spans="2:12" s="1" customFormat="1" ht="14.45" hidden="1" customHeight="1">
      <c r="B39" s="32"/>
      <c r="E39" s="27" t="s">
        <v>49</v>
      </c>
      <c r="F39" s="86">
        <f>ROUND((SUM(BI124:BI214)),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3792</v>
      </c>
      <c r="F87" s="251"/>
      <c r="G87" s="251"/>
      <c r="H87" s="251"/>
      <c r="L87" s="32"/>
    </row>
    <row r="88" spans="2:12" s="1" customFormat="1" ht="12" customHeight="1">
      <c r="B88" s="32"/>
      <c r="C88" s="27" t="s">
        <v>224</v>
      </c>
      <c r="L88" s="32"/>
    </row>
    <row r="89" spans="2:12" s="1" customFormat="1" ht="16.5" customHeight="1">
      <c r="B89" s="32"/>
      <c r="E89" s="230" t="str">
        <f>E11</f>
        <v>D.1.409.4 - Vzduchotechnika</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Mirko Mazuch</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J124</f>
        <v>0</v>
      </c>
      <c r="L98" s="32"/>
      <c r="AU98" s="17" t="s">
        <v>231</v>
      </c>
    </row>
    <row r="99" spans="2:47" s="8" customFormat="1" ht="24.95" customHeight="1">
      <c r="B99" s="108"/>
      <c r="D99" s="109" t="s">
        <v>2629</v>
      </c>
      <c r="E99" s="110"/>
      <c r="F99" s="110"/>
      <c r="G99" s="110"/>
      <c r="H99" s="110"/>
      <c r="I99" s="110"/>
      <c r="J99" s="111">
        <f>J125</f>
        <v>0</v>
      </c>
      <c r="L99" s="108"/>
    </row>
    <row r="100" spans="2:47" s="11" customFormat="1" ht="19.899999999999999" customHeight="1">
      <c r="B100" s="151"/>
      <c r="D100" s="152" t="s">
        <v>4966</v>
      </c>
      <c r="E100" s="153"/>
      <c r="F100" s="153"/>
      <c r="G100" s="153"/>
      <c r="H100" s="153"/>
      <c r="I100" s="153"/>
      <c r="J100" s="154">
        <f>J126</f>
        <v>0</v>
      </c>
      <c r="L100" s="151"/>
    </row>
    <row r="101" spans="2:47" s="11" customFormat="1" ht="19.899999999999999" customHeight="1">
      <c r="B101" s="151"/>
      <c r="D101" s="152" t="s">
        <v>4967</v>
      </c>
      <c r="E101" s="153"/>
      <c r="F101" s="153"/>
      <c r="G101" s="153"/>
      <c r="H101" s="153"/>
      <c r="I101" s="153"/>
      <c r="J101" s="154">
        <f>J187</f>
        <v>0</v>
      </c>
      <c r="L101" s="151"/>
    </row>
    <row r="102" spans="2:47" s="11" customFormat="1" ht="19.899999999999999" customHeight="1">
      <c r="B102" s="151"/>
      <c r="D102" s="152" t="s">
        <v>4968</v>
      </c>
      <c r="E102" s="153"/>
      <c r="F102" s="153"/>
      <c r="G102" s="153"/>
      <c r="H102" s="153"/>
      <c r="I102" s="153"/>
      <c r="J102" s="154">
        <f>J202</f>
        <v>0</v>
      </c>
      <c r="L102" s="151"/>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233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2" t="str">
        <f>E7</f>
        <v>MLADÁ BOLESLAV ČOV II - REKONSTRUKCE</v>
      </c>
      <c r="F112" s="253"/>
      <c r="G112" s="253"/>
      <c r="H112" s="253"/>
      <c r="L112" s="32"/>
    </row>
    <row r="113" spans="2:65" ht="12" customHeight="1">
      <c r="B113" s="20"/>
      <c r="C113" s="27" t="s">
        <v>222</v>
      </c>
      <c r="L113" s="20"/>
    </row>
    <row r="114" spans="2:65" s="1" customFormat="1" ht="16.5" customHeight="1">
      <c r="B114" s="32"/>
      <c r="E114" s="252" t="s">
        <v>3792</v>
      </c>
      <c r="F114" s="251"/>
      <c r="G114" s="251"/>
      <c r="H114" s="251"/>
      <c r="L114" s="32"/>
    </row>
    <row r="115" spans="2:65" s="1" customFormat="1" ht="12" customHeight="1">
      <c r="B115" s="32"/>
      <c r="C115" s="27" t="s">
        <v>224</v>
      </c>
      <c r="L115" s="32"/>
    </row>
    <row r="116" spans="2:65" s="1" customFormat="1" ht="16.5" customHeight="1">
      <c r="B116" s="32"/>
      <c r="E116" s="230" t="str">
        <f>E11</f>
        <v>D.1.409.4 - Vzduchotechnika</v>
      </c>
      <c r="F116" s="251"/>
      <c r="G116" s="251"/>
      <c r="H116" s="251"/>
      <c r="L116" s="32"/>
    </row>
    <row r="117" spans="2:65" s="1" customFormat="1" ht="6.95" customHeight="1">
      <c r="B117" s="32"/>
      <c r="L117" s="32"/>
    </row>
    <row r="118" spans="2:65" s="1" customFormat="1" ht="12" customHeight="1">
      <c r="B118" s="32"/>
      <c r="C118" s="27" t="s">
        <v>20</v>
      </c>
      <c r="F118" s="25" t="str">
        <f>F14</f>
        <v>Mladá Boleslav</v>
      </c>
      <c r="I118" s="27" t="s">
        <v>22</v>
      </c>
      <c r="J118" s="52" t="str">
        <f>IF(J14="","",J14)</f>
        <v>30. 10. 2024</v>
      </c>
      <c r="L118" s="32"/>
    </row>
    <row r="119" spans="2:65" s="1" customFormat="1" ht="6.95" customHeight="1">
      <c r="B119" s="32"/>
      <c r="L119" s="32"/>
    </row>
    <row r="120" spans="2:65" s="1" customFormat="1" ht="40.15" customHeight="1">
      <c r="B120" s="32"/>
      <c r="C120" s="27" t="s">
        <v>24</v>
      </c>
      <c r="F120" s="25" t="str">
        <f>E17</f>
        <v>VaK Mladá Boleslav a.s., Čechova 1151, Ml.Boleslav</v>
      </c>
      <c r="I120" s="27" t="s">
        <v>32</v>
      </c>
      <c r="J120" s="30" t="str">
        <f>E23</f>
        <v>Aquaprocon s.r.o. divize Praha, Dukelských hrdinů</v>
      </c>
      <c r="L120" s="32"/>
    </row>
    <row r="121" spans="2:65" s="1" customFormat="1" ht="15.2" customHeight="1">
      <c r="B121" s="32"/>
      <c r="C121" s="27" t="s">
        <v>30</v>
      </c>
      <c r="F121" s="25" t="str">
        <f>IF(E20="","",E20)</f>
        <v>Vyplň údaj</v>
      </c>
      <c r="I121" s="27" t="s">
        <v>37</v>
      </c>
      <c r="J121" s="30" t="str">
        <f>E26</f>
        <v>ing. Mirko Mazuch</v>
      </c>
      <c r="L121" s="32"/>
    </row>
    <row r="122" spans="2:65" s="1" customFormat="1" ht="10.35" customHeight="1">
      <c r="B122" s="32"/>
      <c r="L122" s="32"/>
    </row>
    <row r="123" spans="2:65" s="9" customFormat="1" ht="29.25" customHeight="1">
      <c r="B123" s="112"/>
      <c r="C123" s="113" t="s">
        <v>234</v>
      </c>
      <c r="D123" s="114" t="s">
        <v>65</v>
      </c>
      <c r="E123" s="114" t="s">
        <v>61</v>
      </c>
      <c r="F123" s="114" t="s">
        <v>62</v>
      </c>
      <c r="G123" s="114" t="s">
        <v>235</v>
      </c>
      <c r="H123" s="114" t="s">
        <v>236</v>
      </c>
      <c r="I123" s="114" t="s">
        <v>237</v>
      </c>
      <c r="J123" s="114" t="s">
        <v>229</v>
      </c>
      <c r="K123" s="115" t="s">
        <v>238</v>
      </c>
      <c r="L123" s="112"/>
      <c r="M123" s="59" t="s">
        <v>1</v>
      </c>
      <c r="N123" s="60" t="s">
        <v>44</v>
      </c>
      <c r="O123" s="60" t="s">
        <v>239</v>
      </c>
      <c r="P123" s="60" t="s">
        <v>240</v>
      </c>
      <c r="Q123" s="60" t="s">
        <v>241</v>
      </c>
      <c r="R123" s="60" t="s">
        <v>242</v>
      </c>
      <c r="S123" s="60" t="s">
        <v>243</v>
      </c>
      <c r="T123" s="61" t="s">
        <v>244</v>
      </c>
    </row>
    <row r="124" spans="2:65" s="1" customFormat="1" ht="22.9" customHeight="1">
      <c r="B124" s="32"/>
      <c r="C124" s="64" t="s">
        <v>245</v>
      </c>
      <c r="J124" s="116">
        <f>BK124</f>
        <v>0</v>
      </c>
      <c r="L124" s="32"/>
      <c r="M124" s="62"/>
      <c r="N124" s="53"/>
      <c r="O124" s="53"/>
      <c r="P124" s="117">
        <f>P125</f>
        <v>0</v>
      </c>
      <c r="Q124" s="53"/>
      <c r="R124" s="117">
        <f>R125</f>
        <v>0</v>
      </c>
      <c r="S124" s="53"/>
      <c r="T124" s="118">
        <f>T125</f>
        <v>0</v>
      </c>
      <c r="AT124" s="17" t="s">
        <v>79</v>
      </c>
      <c r="AU124" s="17" t="s">
        <v>231</v>
      </c>
      <c r="BK124" s="119">
        <f>BK125</f>
        <v>0</v>
      </c>
    </row>
    <row r="125" spans="2:65" s="10" customFormat="1" ht="25.9" customHeight="1">
      <c r="B125" s="120"/>
      <c r="D125" s="121" t="s">
        <v>79</v>
      </c>
      <c r="E125" s="122" t="s">
        <v>79</v>
      </c>
      <c r="F125" s="122" t="s">
        <v>2634</v>
      </c>
      <c r="I125" s="123"/>
      <c r="J125" s="124">
        <f>BK125</f>
        <v>0</v>
      </c>
      <c r="L125" s="120"/>
      <c r="M125" s="125"/>
      <c r="P125" s="126">
        <f>P126+P187+P202</f>
        <v>0</v>
      </c>
      <c r="R125" s="126">
        <f>R126+R187+R202</f>
        <v>0</v>
      </c>
      <c r="T125" s="127">
        <f>T126+T187+T202</f>
        <v>0</v>
      </c>
      <c r="AR125" s="121" t="s">
        <v>247</v>
      </c>
      <c r="AT125" s="128" t="s">
        <v>79</v>
      </c>
      <c r="AU125" s="128" t="s">
        <v>80</v>
      </c>
      <c r="AY125" s="121" t="s">
        <v>248</v>
      </c>
      <c r="BK125" s="129">
        <f>BK126+BK187+BK202</f>
        <v>0</v>
      </c>
    </row>
    <row r="126" spans="2:65" s="10" customFormat="1" ht="22.9" customHeight="1">
      <c r="B126" s="120"/>
      <c r="D126" s="121" t="s">
        <v>79</v>
      </c>
      <c r="E126" s="155" t="s">
        <v>1384</v>
      </c>
      <c r="F126" s="155" t="s">
        <v>4969</v>
      </c>
      <c r="I126" s="123"/>
      <c r="J126" s="156">
        <f>BK126</f>
        <v>0</v>
      </c>
      <c r="L126" s="120"/>
      <c r="M126" s="125"/>
      <c r="P126" s="126">
        <f>SUM(P127:P186)</f>
        <v>0</v>
      </c>
      <c r="R126" s="126">
        <f>SUM(R127:R186)</f>
        <v>0</v>
      </c>
      <c r="T126" s="127">
        <f>SUM(T127:T186)</f>
        <v>0</v>
      </c>
      <c r="AR126" s="121" t="s">
        <v>87</v>
      </c>
      <c r="AT126" s="128" t="s">
        <v>79</v>
      </c>
      <c r="AU126" s="128" t="s">
        <v>87</v>
      </c>
      <c r="AY126" s="121" t="s">
        <v>248</v>
      </c>
      <c r="BK126" s="129">
        <f>SUM(BK127:BK186)</f>
        <v>0</v>
      </c>
    </row>
    <row r="127" spans="2:65" s="1" customFormat="1" ht="55.5" customHeight="1">
      <c r="B127" s="32"/>
      <c r="C127" s="130" t="s">
        <v>87</v>
      </c>
      <c r="D127" s="130" t="s">
        <v>249</v>
      </c>
      <c r="E127" s="131" t="s">
        <v>4970</v>
      </c>
      <c r="F127" s="132" t="s">
        <v>4971</v>
      </c>
      <c r="G127" s="133" t="s">
        <v>252</v>
      </c>
      <c r="H127" s="134">
        <v>4</v>
      </c>
      <c r="I127" s="135"/>
      <c r="J127" s="136">
        <f>ROUND(I127*H127,2)</f>
        <v>0</v>
      </c>
      <c r="K127" s="132" t="s">
        <v>1</v>
      </c>
      <c r="L127" s="32"/>
      <c r="M127" s="137" t="s">
        <v>1</v>
      </c>
      <c r="N127" s="138" t="s">
        <v>45</v>
      </c>
      <c r="P127" s="139">
        <f>O127*H127</f>
        <v>0</v>
      </c>
      <c r="Q127" s="139">
        <v>0</v>
      </c>
      <c r="R127" s="139">
        <f>Q127*H127</f>
        <v>0</v>
      </c>
      <c r="S127" s="139">
        <v>0</v>
      </c>
      <c r="T127" s="140">
        <f>S127*H127</f>
        <v>0</v>
      </c>
      <c r="AR127" s="141" t="s">
        <v>253</v>
      </c>
      <c r="AT127" s="141" t="s">
        <v>249</v>
      </c>
      <c r="AU127" s="141" t="s">
        <v>89</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253</v>
      </c>
      <c r="BM127" s="141" t="s">
        <v>4972</v>
      </c>
    </row>
    <row r="128" spans="2:65" s="1" customFormat="1" ht="19.5">
      <c r="B128" s="32"/>
      <c r="D128" s="143" t="s">
        <v>255</v>
      </c>
      <c r="F128" s="144" t="s">
        <v>2639</v>
      </c>
      <c r="I128" s="145"/>
      <c r="L128" s="32"/>
      <c r="M128" s="146"/>
      <c r="T128" s="56"/>
      <c r="AT128" s="17" t="s">
        <v>255</v>
      </c>
      <c r="AU128" s="17" t="s">
        <v>89</v>
      </c>
    </row>
    <row r="129" spans="2:65" s="1" customFormat="1" ht="55.5" customHeight="1">
      <c r="B129" s="32"/>
      <c r="C129" s="130" t="s">
        <v>89</v>
      </c>
      <c r="D129" s="130" t="s">
        <v>249</v>
      </c>
      <c r="E129" s="131" t="s">
        <v>4973</v>
      </c>
      <c r="F129" s="132" t="s">
        <v>4974</v>
      </c>
      <c r="G129" s="133" t="s">
        <v>252</v>
      </c>
      <c r="H129" s="134">
        <v>4</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4975</v>
      </c>
    </row>
    <row r="130" spans="2:65" s="1" customFormat="1" ht="19.5">
      <c r="B130" s="32"/>
      <c r="D130" s="143" t="s">
        <v>255</v>
      </c>
      <c r="F130" s="144" t="s">
        <v>2639</v>
      </c>
      <c r="I130" s="145"/>
      <c r="L130" s="32"/>
      <c r="M130" s="146"/>
      <c r="T130" s="56"/>
      <c r="AT130" s="17" t="s">
        <v>255</v>
      </c>
      <c r="AU130" s="17" t="s">
        <v>89</v>
      </c>
    </row>
    <row r="131" spans="2:65" s="1" customFormat="1" ht="62.65" customHeight="1">
      <c r="B131" s="32"/>
      <c r="C131" s="130" t="s">
        <v>247</v>
      </c>
      <c r="D131" s="130" t="s">
        <v>249</v>
      </c>
      <c r="E131" s="131" t="s">
        <v>4976</v>
      </c>
      <c r="F131" s="132" t="s">
        <v>4977</v>
      </c>
      <c r="G131" s="133" t="s">
        <v>252</v>
      </c>
      <c r="H131" s="134">
        <v>1</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4978</v>
      </c>
    </row>
    <row r="132" spans="2:65" s="1" customFormat="1" ht="19.5">
      <c r="B132" s="32"/>
      <c r="D132" s="143" t="s">
        <v>255</v>
      </c>
      <c r="F132" s="144" t="s">
        <v>2639</v>
      </c>
      <c r="I132" s="145"/>
      <c r="L132" s="32"/>
      <c r="M132" s="146"/>
      <c r="T132" s="56"/>
      <c r="AT132" s="17" t="s">
        <v>255</v>
      </c>
      <c r="AU132" s="17" t="s">
        <v>89</v>
      </c>
    </row>
    <row r="133" spans="2:65" s="1" customFormat="1" ht="37.9" customHeight="1">
      <c r="B133" s="32"/>
      <c r="C133" s="130" t="s">
        <v>264</v>
      </c>
      <c r="D133" s="130" t="s">
        <v>249</v>
      </c>
      <c r="E133" s="131" t="s">
        <v>4979</v>
      </c>
      <c r="F133" s="132" t="s">
        <v>4980</v>
      </c>
      <c r="G133" s="133" t="s">
        <v>252</v>
      </c>
      <c r="H133" s="134">
        <v>2</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4981</v>
      </c>
    </row>
    <row r="134" spans="2:65" s="1" customFormat="1" ht="19.5">
      <c r="B134" s="32"/>
      <c r="D134" s="143" t="s">
        <v>255</v>
      </c>
      <c r="F134" s="144" t="s">
        <v>2639</v>
      </c>
      <c r="I134" s="145"/>
      <c r="L134" s="32"/>
      <c r="M134" s="146"/>
      <c r="T134" s="56"/>
      <c r="AT134" s="17" t="s">
        <v>255</v>
      </c>
      <c r="AU134" s="17" t="s">
        <v>89</v>
      </c>
    </row>
    <row r="135" spans="2:65" s="1" customFormat="1" ht="37.9" customHeight="1">
      <c r="B135" s="32"/>
      <c r="C135" s="130" t="s">
        <v>269</v>
      </c>
      <c r="D135" s="130" t="s">
        <v>249</v>
      </c>
      <c r="E135" s="131" t="s">
        <v>4982</v>
      </c>
      <c r="F135" s="132" t="s">
        <v>4983</v>
      </c>
      <c r="G135" s="133" t="s">
        <v>252</v>
      </c>
      <c r="H135" s="134">
        <v>2</v>
      </c>
      <c r="I135" s="135"/>
      <c r="J135" s="136">
        <f>ROUND(I135*H135,2)</f>
        <v>0</v>
      </c>
      <c r="K135" s="132" t="s">
        <v>1</v>
      </c>
      <c r="L135" s="32"/>
      <c r="M135" s="137" t="s">
        <v>1</v>
      </c>
      <c r="N135" s="138" t="s">
        <v>45</v>
      </c>
      <c r="P135" s="139">
        <f>O135*H135</f>
        <v>0</v>
      </c>
      <c r="Q135" s="139">
        <v>0</v>
      </c>
      <c r="R135" s="139">
        <f>Q135*H135</f>
        <v>0</v>
      </c>
      <c r="S135" s="139">
        <v>0</v>
      </c>
      <c r="T135" s="140">
        <f>S135*H135</f>
        <v>0</v>
      </c>
      <c r="AR135" s="141" t="s">
        <v>253</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253</v>
      </c>
      <c r="BM135" s="141" t="s">
        <v>4984</v>
      </c>
    </row>
    <row r="136" spans="2:65" s="1" customFormat="1" ht="19.5">
      <c r="B136" s="32"/>
      <c r="D136" s="143" t="s">
        <v>255</v>
      </c>
      <c r="F136" s="144" t="s">
        <v>2639</v>
      </c>
      <c r="I136" s="145"/>
      <c r="L136" s="32"/>
      <c r="M136" s="146"/>
      <c r="T136" s="56"/>
      <c r="AT136" s="17" t="s">
        <v>255</v>
      </c>
      <c r="AU136" s="17" t="s">
        <v>89</v>
      </c>
    </row>
    <row r="137" spans="2:65" s="1" customFormat="1" ht="49.15" customHeight="1">
      <c r="B137" s="32"/>
      <c r="C137" s="130" t="s">
        <v>274</v>
      </c>
      <c r="D137" s="130" t="s">
        <v>249</v>
      </c>
      <c r="E137" s="131" t="s">
        <v>4985</v>
      </c>
      <c r="F137" s="132" t="s">
        <v>4986</v>
      </c>
      <c r="G137" s="133" t="s">
        <v>252</v>
      </c>
      <c r="H137" s="134">
        <v>36</v>
      </c>
      <c r="I137" s="135"/>
      <c r="J137" s="136">
        <f>ROUND(I137*H137,2)</f>
        <v>0</v>
      </c>
      <c r="K137" s="132" t="s">
        <v>1</v>
      </c>
      <c r="L137" s="32"/>
      <c r="M137" s="137" t="s">
        <v>1</v>
      </c>
      <c r="N137" s="138" t="s">
        <v>45</v>
      </c>
      <c r="P137" s="139">
        <f>O137*H137</f>
        <v>0</v>
      </c>
      <c r="Q137" s="139">
        <v>0</v>
      </c>
      <c r="R137" s="139">
        <f>Q137*H137</f>
        <v>0</v>
      </c>
      <c r="S137" s="139">
        <v>0</v>
      </c>
      <c r="T137" s="140">
        <f>S137*H137</f>
        <v>0</v>
      </c>
      <c r="AR137" s="141" t="s">
        <v>253</v>
      </c>
      <c r="AT137" s="141" t="s">
        <v>249</v>
      </c>
      <c r="AU137" s="141" t="s">
        <v>89</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253</v>
      </c>
      <c r="BM137" s="141" t="s">
        <v>4987</v>
      </c>
    </row>
    <row r="138" spans="2:65" s="1" customFormat="1" ht="19.5">
      <c r="B138" s="32"/>
      <c r="D138" s="143" t="s">
        <v>255</v>
      </c>
      <c r="F138" s="144" t="s">
        <v>2639</v>
      </c>
      <c r="I138" s="145"/>
      <c r="L138" s="32"/>
      <c r="M138" s="146"/>
      <c r="T138" s="56"/>
      <c r="AT138" s="17" t="s">
        <v>255</v>
      </c>
      <c r="AU138" s="17" t="s">
        <v>89</v>
      </c>
    </row>
    <row r="139" spans="2:65" s="1" customFormat="1" ht="49.15" customHeight="1">
      <c r="B139" s="32"/>
      <c r="C139" s="130" t="s">
        <v>278</v>
      </c>
      <c r="D139" s="130" t="s">
        <v>249</v>
      </c>
      <c r="E139" s="131" t="s">
        <v>4988</v>
      </c>
      <c r="F139" s="132" t="s">
        <v>4989</v>
      </c>
      <c r="G139" s="133" t="s">
        <v>252</v>
      </c>
      <c r="H139" s="134">
        <v>36</v>
      </c>
      <c r="I139" s="135"/>
      <c r="J139" s="136">
        <f>ROUND(I139*H139,2)</f>
        <v>0</v>
      </c>
      <c r="K139" s="132" t="s">
        <v>1</v>
      </c>
      <c r="L139" s="32"/>
      <c r="M139" s="137" t="s">
        <v>1</v>
      </c>
      <c r="N139" s="138" t="s">
        <v>45</v>
      </c>
      <c r="P139" s="139">
        <f>O139*H139</f>
        <v>0</v>
      </c>
      <c r="Q139" s="139">
        <v>0</v>
      </c>
      <c r="R139" s="139">
        <f>Q139*H139</f>
        <v>0</v>
      </c>
      <c r="S139" s="139">
        <v>0</v>
      </c>
      <c r="T139" s="140">
        <f>S139*H139</f>
        <v>0</v>
      </c>
      <c r="AR139" s="141" t="s">
        <v>253</v>
      </c>
      <c r="AT139" s="141" t="s">
        <v>249</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253</v>
      </c>
      <c r="BM139" s="141" t="s">
        <v>4990</v>
      </c>
    </row>
    <row r="140" spans="2:65" s="1" customFormat="1" ht="19.5">
      <c r="B140" s="32"/>
      <c r="D140" s="143" t="s">
        <v>255</v>
      </c>
      <c r="F140" s="144" t="s">
        <v>2639</v>
      </c>
      <c r="I140" s="145"/>
      <c r="L140" s="32"/>
      <c r="M140" s="146"/>
      <c r="T140" s="56"/>
      <c r="AT140" s="17" t="s">
        <v>255</v>
      </c>
      <c r="AU140" s="17" t="s">
        <v>89</v>
      </c>
    </row>
    <row r="141" spans="2:65" s="1" customFormat="1" ht="62.65" customHeight="1">
      <c r="B141" s="32"/>
      <c r="C141" s="130" t="s">
        <v>283</v>
      </c>
      <c r="D141" s="130" t="s">
        <v>249</v>
      </c>
      <c r="E141" s="131" t="s">
        <v>4991</v>
      </c>
      <c r="F141" s="132" t="s">
        <v>4992</v>
      </c>
      <c r="G141" s="133" t="s">
        <v>252</v>
      </c>
      <c r="H141" s="134">
        <v>4</v>
      </c>
      <c r="I141" s="135"/>
      <c r="J141" s="136">
        <f>ROUND(I141*H141,2)</f>
        <v>0</v>
      </c>
      <c r="K141" s="132" t="s">
        <v>1</v>
      </c>
      <c r="L141" s="32"/>
      <c r="M141" s="137" t="s">
        <v>1</v>
      </c>
      <c r="N141" s="138" t="s">
        <v>45</v>
      </c>
      <c r="P141" s="139">
        <f>O141*H141</f>
        <v>0</v>
      </c>
      <c r="Q141" s="139">
        <v>0</v>
      </c>
      <c r="R141" s="139">
        <f>Q141*H141</f>
        <v>0</v>
      </c>
      <c r="S141" s="139">
        <v>0</v>
      </c>
      <c r="T141" s="140">
        <f>S141*H141</f>
        <v>0</v>
      </c>
      <c r="AR141" s="141" t="s">
        <v>253</v>
      </c>
      <c r="AT141" s="141" t="s">
        <v>249</v>
      </c>
      <c r="AU141" s="141" t="s">
        <v>89</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253</v>
      </c>
      <c r="BM141" s="141" t="s">
        <v>4993</v>
      </c>
    </row>
    <row r="142" spans="2:65" s="1" customFormat="1" ht="19.5">
      <c r="B142" s="32"/>
      <c r="D142" s="143" t="s">
        <v>255</v>
      </c>
      <c r="F142" s="144" t="s">
        <v>2639</v>
      </c>
      <c r="I142" s="145"/>
      <c r="L142" s="32"/>
      <c r="M142" s="146"/>
      <c r="T142" s="56"/>
      <c r="AT142" s="17" t="s">
        <v>255</v>
      </c>
      <c r="AU142" s="17" t="s">
        <v>89</v>
      </c>
    </row>
    <row r="143" spans="2:65" s="1" customFormat="1" ht="62.65" customHeight="1">
      <c r="B143" s="32"/>
      <c r="C143" s="130" t="s">
        <v>288</v>
      </c>
      <c r="D143" s="130" t="s">
        <v>249</v>
      </c>
      <c r="E143" s="131" t="s">
        <v>4994</v>
      </c>
      <c r="F143" s="132" t="s">
        <v>4995</v>
      </c>
      <c r="G143" s="133" t="s">
        <v>252</v>
      </c>
      <c r="H143" s="134">
        <v>4</v>
      </c>
      <c r="I143" s="135"/>
      <c r="J143" s="136">
        <f>ROUND(I143*H143,2)</f>
        <v>0</v>
      </c>
      <c r="K143" s="132" t="s">
        <v>1</v>
      </c>
      <c r="L143" s="32"/>
      <c r="M143" s="137" t="s">
        <v>1</v>
      </c>
      <c r="N143" s="138" t="s">
        <v>45</v>
      </c>
      <c r="P143" s="139">
        <f>O143*H143</f>
        <v>0</v>
      </c>
      <c r="Q143" s="139">
        <v>0</v>
      </c>
      <c r="R143" s="139">
        <f>Q143*H143</f>
        <v>0</v>
      </c>
      <c r="S143" s="139">
        <v>0</v>
      </c>
      <c r="T143" s="140">
        <f>S143*H143</f>
        <v>0</v>
      </c>
      <c r="AR143" s="141" t="s">
        <v>253</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253</v>
      </c>
      <c r="BM143" s="141" t="s">
        <v>4996</v>
      </c>
    </row>
    <row r="144" spans="2:65" s="1" customFormat="1" ht="19.5">
      <c r="B144" s="32"/>
      <c r="D144" s="143" t="s">
        <v>255</v>
      </c>
      <c r="F144" s="144" t="s">
        <v>2639</v>
      </c>
      <c r="I144" s="145"/>
      <c r="L144" s="32"/>
      <c r="M144" s="146"/>
      <c r="T144" s="56"/>
      <c r="AT144" s="17" t="s">
        <v>255</v>
      </c>
      <c r="AU144" s="17" t="s">
        <v>89</v>
      </c>
    </row>
    <row r="145" spans="2:65" s="1" customFormat="1" ht="49.15" customHeight="1">
      <c r="B145" s="32"/>
      <c r="C145" s="130" t="s">
        <v>336</v>
      </c>
      <c r="D145" s="130" t="s">
        <v>249</v>
      </c>
      <c r="E145" s="131" t="s">
        <v>4997</v>
      </c>
      <c r="F145" s="132" t="s">
        <v>4998</v>
      </c>
      <c r="G145" s="133" t="s">
        <v>252</v>
      </c>
      <c r="H145" s="134">
        <v>2</v>
      </c>
      <c r="I145" s="135"/>
      <c r="J145" s="136">
        <f>ROUND(I145*H145,2)</f>
        <v>0</v>
      </c>
      <c r="K145" s="132" t="s">
        <v>1</v>
      </c>
      <c r="L145" s="32"/>
      <c r="M145" s="137" t="s">
        <v>1</v>
      </c>
      <c r="N145" s="138" t="s">
        <v>45</v>
      </c>
      <c r="P145" s="139">
        <f>O145*H145</f>
        <v>0</v>
      </c>
      <c r="Q145" s="139">
        <v>0</v>
      </c>
      <c r="R145" s="139">
        <f>Q145*H145</f>
        <v>0</v>
      </c>
      <c r="S145" s="139">
        <v>0</v>
      </c>
      <c r="T145" s="140">
        <f>S145*H145</f>
        <v>0</v>
      </c>
      <c r="AR145" s="141" t="s">
        <v>253</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253</v>
      </c>
      <c r="BM145" s="141" t="s">
        <v>4999</v>
      </c>
    </row>
    <row r="146" spans="2:65" s="1" customFormat="1" ht="19.5">
      <c r="B146" s="32"/>
      <c r="D146" s="143" t="s">
        <v>255</v>
      </c>
      <c r="F146" s="144" t="s">
        <v>2639</v>
      </c>
      <c r="I146" s="145"/>
      <c r="L146" s="32"/>
      <c r="M146" s="146"/>
      <c r="T146" s="56"/>
      <c r="AT146" s="17" t="s">
        <v>255</v>
      </c>
      <c r="AU146" s="17" t="s">
        <v>89</v>
      </c>
    </row>
    <row r="147" spans="2:65" s="1" customFormat="1" ht="49.15" customHeight="1">
      <c r="B147" s="32"/>
      <c r="C147" s="130" t="s">
        <v>340</v>
      </c>
      <c r="D147" s="130" t="s">
        <v>249</v>
      </c>
      <c r="E147" s="131" t="s">
        <v>5000</v>
      </c>
      <c r="F147" s="132" t="s">
        <v>5001</v>
      </c>
      <c r="G147" s="133" t="s">
        <v>252</v>
      </c>
      <c r="H147" s="134">
        <v>2</v>
      </c>
      <c r="I147" s="135"/>
      <c r="J147" s="136">
        <f>ROUND(I147*H147,2)</f>
        <v>0</v>
      </c>
      <c r="K147" s="132" t="s">
        <v>1</v>
      </c>
      <c r="L147" s="32"/>
      <c r="M147" s="137" t="s">
        <v>1</v>
      </c>
      <c r="N147" s="138" t="s">
        <v>45</v>
      </c>
      <c r="P147" s="139">
        <f>O147*H147</f>
        <v>0</v>
      </c>
      <c r="Q147" s="139">
        <v>0</v>
      </c>
      <c r="R147" s="139">
        <f>Q147*H147</f>
        <v>0</v>
      </c>
      <c r="S147" s="139">
        <v>0</v>
      </c>
      <c r="T147" s="140">
        <f>S147*H147</f>
        <v>0</v>
      </c>
      <c r="AR147" s="141" t="s">
        <v>253</v>
      </c>
      <c r="AT147" s="141" t="s">
        <v>249</v>
      </c>
      <c r="AU147" s="141" t="s">
        <v>89</v>
      </c>
      <c r="AY147" s="17" t="s">
        <v>248</v>
      </c>
      <c r="BE147" s="142">
        <f>IF(N147="základní",J147,0)</f>
        <v>0</v>
      </c>
      <c r="BF147" s="142">
        <f>IF(N147="snížená",J147,0)</f>
        <v>0</v>
      </c>
      <c r="BG147" s="142">
        <f>IF(N147="zákl. přenesená",J147,0)</f>
        <v>0</v>
      </c>
      <c r="BH147" s="142">
        <f>IF(N147="sníž. přenesená",J147,0)</f>
        <v>0</v>
      </c>
      <c r="BI147" s="142">
        <f>IF(N147="nulová",J147,0)</f>
        <v>0</v>
      </c>
      <c r="BJ147" s="17" t="s">
        <v>87</v>
      </c>
      <c r="BK147" s="142">
        <f>ROUND(I147*H147,2)</f>
        <v>0</v>
      </c>
      <c r="BL147" s="17" t="s">
        <v>253</v>
      </c>
      <c r="BM147" s="141" t="s">
        <v>5002</v>
      </c>
    </row>
    <row r="148" spans="2:65" s="1" customFormat="1" ht="19.5">
      <c r="B148" s="32"/>
      <c r="D148" s="143" t="s">
        <v>255</v>
      </c>
      <c r="F148" s="144" t="s">
        <v>2639</v>
      </c>
      <c r="I148" s="145"/>
      <c r="L148" s="32"/>
      <c r="M148" s="146"/>
      <c r="T148" s="56"/>
      <c r="AT148" s="17" t="s">
        <v>255</v>
      </c>
      <c r="AU148" s="17" t="s">
        <v>89</v>
      </c>
    </row>
    <row r="149" spans="2:65" s="1" customFormat="1" ht="44.25" customHeight="1">
      <c r="B149" s="32"/>
      <c r="C149" s="130" t="s">
        <v>8</v>
      </c>
      <c r="D149" s="130" t="s">
        <v>249</v>
      </c>
      <c r="E149" s="131" t="s">
        <v>5003</v>
      </c>
      <c r="F149" s="132" t="s">
        <v>5004</v>
      </c>
      <c r="G149" s="133" t="s">
        <v>252</v>
      </c>
      <c r="H149" s="134">
        <v>2</v>
      </c>
      <c r="I149" s="135"/>
      <c r="J149" s="136">
        <f>ROUND(I149*H149,2)</f>
        <v>0</v>
      </c>
      <c r="K149" s="132" t="s">
        <v>1</v>
      </c>
      <c r="L149" s="32"/>
      <c r="M149" s="137" t="s">
        <v>1</v>
      </c>
      <c r="N149" s="138" t="s">
        <v>45</v>
      </c>
      <c r="P149" s="139">
        <f>O149*H149</f>
        <v>0</v>
      </c>
      <c r="Q149" s="139">
        <v>0</v>
      </c>
      <c r="R149" s="139">
        <f>Q149*H149</f>
        <v>0</v>
      </c>
      <c r="S149" s="139">
        <v>0</v>
      </c>
      <c r="T149" s="140">
        <f>S149*H149</f>
        <v>0</v>
      </c>
      <c r="AR149" s="141" t="s">
        <v>253</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253</v>
      </c>
      <c r="BM149" s="141" t="s">
        <v>5005</v>
      </c>
    </row>
    <row r="150" spans="2:65" s="1" customFormat="1" ht="19.5">
      <c r="B150" s="32"/>
      <c r="D150" s="143" t="s">
        <v>255</v>
      </c>
      <c r="F150" s="144" t="s">
        <v>2639</v>
      </c>
      <c r="I150" s="145"/>
      <c r="L150" s="32"/>
      <c r="M150" s="146"/>
      <c r="T150" s="56"/>
      <c r="AT150" s="17" t="s">
        <v>255</v>
      </c>
      <c r="AU150" s="17" t="s">
        <v>89</v>
      </c>
    </row>
    <row r="151" spans="2:65" s="1" customFormat="1" ht="44.25" customHeight="1">
      <c r="B151" s="32"/>
      <c r="C151" s="130" t="s">
        <v>347</v>
      </c>
      <c r="D151" s="130" t="s">
        <v>249</v>
      </c>
      <c r="E151" s="131" t="s">
        <v>5006</v>
      </c>
      <c r="F151" s="132" t="s">
        <v>5007</v>
      </c>
      <c r="G151" s="133" t="s">
        <v>252</v>
      </c>
      <c r="H151" s="134">
        <v>2</v>
      </c>
      <c r="I151" s="135"/>
      <c r="J151" s="136">
        <f>ROUND(I151*H151,2)</f>
        <v>0</v>
      </c>
      <c r="K151" s="132" t="s">
        <v>1</v>
      </c>
      <c r="L151" s="32"/>
      <c r="M151" s="137" t="s">
        <v>1</v>
      </c>
      <c r="N151" s="138" t="s">
        <v>45</v>
      </c>
      <c r="P151" s="139">
        <f>O151*H151</f>
        <v>0</v>
      </c>
      <c r="Q151" s="139">
        <v>0</v>
      </c>
      <c r="R151" s="139">
        <f>Q151*H151</f>
        <v>0</v>
      </c>
      <c r="S151" s="139">
        <v>0</v>
      </c>
      <c r="T151" s="140">
        <f>S151*H151</f>
        <v>0</v>
      </c>
      <c r="AR151" s="141" t="s">
        <v>253</v>
      </c>
      <c r="AT151" s="141" t="s">
        <v>249</v>
      </c>
      <c r="AU151" s="141" t="s">
        <v>89</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253</v>
      </c>
      <c r="BM151" s="141" t="s">
        <v>5008</v>
      </c>
    </row>
    <row r="152" spans="2:65" s="1" customFormat="1" ht="19.5">
      <c r="B152" s="32"/>
      <c r="D152" s="143" t="s">
        <v>255</v>
      </c>
      <c r="F152" s="144" t="s">
        <v>2639</v>
      </c>
      <c r="I152" s="145"/>
      <c r="L152" s="32"/>
      <c r="M152" s="146"/>
      <c r="T152" s="56"/>
      <c r="AT152" s="17" t="s">
        <v>255</v>
      </c>
      <c r="AU152" s="17" t="s">
        <v>89</v>
      </c>
    </row>
    <row r="153" spans="2:65" s="1" customFormat="1" ht="49.15" customHeight="1">
      <c r="B153" s="32"/>
      <c r="C153" s="130" t="s">
        <v>351</v>
      </c>
      <c r="D153" s="130" t="s">
        <v>249</v>
      </c>
      <c r="E153" s="131" t="s">
        <v>5009</v>
      </c>
      <c r="F153" s="132" t="s">
        <v>5010</v>
      </c>
      <c r="G153" s="133" t="s">
        <v>252</v>
      </c>
      <c r="H153" s="134">
        <v>2</v>
      </c>
      <c r="I153" s="135"/>
      <c r="J153" s="136">
        <f>ROUND(I153*H153,2)</f>
        <v>0</v>
      </c>
      <c r="K153" s="132" t="s">
        <v>1</v>
      </c>
      <c r="L153" s="32"/>
      <c r="M153" s="137" t="s">
        <v>1</v>
      </c>
      <c r="N153" s="138" t="s">
        <v>45</v>
      </c>
      <c r="P153" s="139">
        <f>O153*H153</f>
        <v>0</v>
      </c>
      <c r="Q153" s="139">
        <v>0</v>
      </c>
      <c r="R153" s="139">
        <f>Q153*H153</f>
        <v>0</v>
      </c>
      <c r="S153" s="139">
        <v>0</v>
      </c>
      <c r="T153" s="140">
        <f>S153*H153</f>
        <v>0</v>
      </c>
      <c r="AR153" s="141" t="s">
        <v>253</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253</v>
      </c>
      <c r="BM153" s="141" t="s">
        <v>5011</v>
      </c>
    </row>
    <row r="154" spans="2:65" s="1" customFormat="1" ht="19.5">
      <c r="B154" s="32"/>
      <c r="D154" s="143" t="s">
        <v>255</v>
      </c>
      <c r="F154" s="144" t="s">
        <v>2639</v>
      </c>
      <c r="I154" s="145"/>
      <c r="L154" s="32"/>
      <c r="M154" s="146"/>
      <c r="T154" s="56"/>
      <c r="AT154" s="17" t="s">
        <v>255</v>
      </c>
      <c r="AU154" s="17" t="s">
        <v>89</v>
      </c>
    </row>
    <row r="155" spans="2:65" s="1" customFormat="1" ht="49.15" customHeight="1">
      <c r="B155" s="32"/>
      <c r="C155" s="130" t="s">
        <v>355</v>
      </c>
      <c r="D155" s="130" t="s">
        <v>249</v>
      </c>
      <c r="E155" s="131" t="s">
        <v>5012</v>
      </c>
      <c r="F155" s="132" t="s">
        <v>5013</v>
      </c>
      <c r="G155" s="133" t="s">
        <v>252</v>
      </c>
      <c r="H155" s="134">
        <v>2</v>
      </c>
      <c r="I155" s="135"/>
      <c r="J155" s="136">
        <f>ROUND(I155*H155,2)</f>
        <v>0</v>
      </c>
      <c r="K155" s="132" t="s">
        <v>1</v>
      </c>
      <c r="L155" s="32"/>
      <c r="M155" s="137" t="s">
        <v>1</v>
      </c>
      <c r="N155" s="138" t="s">
        <v>45</v>
      </c>
      <c r="P155" s="139">
        <f>O155*H155</f>
        <v>0</v>
      </c>
      <c r="Q155" s="139">
        <v>0</v>
      </c>
      <c r="R155" s="139">
        <f>Q155*H155</f>
        <v>0</v>
      </c>
      <c r="S155" s="139">
        <v>0</v>
      </c>
      <c r="T155" s="140">
        <f>S155*H155</f>
        <v>0</v>
      </c>
      <c r="AR155" s="141" t="s">
        <v>253</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253</v>
      </c>
      <c r="BM155" s="141" t="s">
        <v>5014</v>
      </c>
    </row>
    <row r="156" spans="2:65" s="1" customFormat="1" ht="19.5">
      <c r="B156" s="32"/>
      <c r="D156" s="143" t="s">
        <v>255</v>
      </c>
      <c r="F156" s="144" t="s">
        <v>2639</v>
      </c>
      <c r="I156" s="145"/>
      <c r="L156" s="32"/>
      <c r="M156" s="146"/>
      <c r="T156" s="56"/>
      <c r="AT156" s="17" t="s">
        <v>255</v>
      </c>
      <c r="AU156" s="17" t="s">
        <v>89</v>
      </c>
    </row>
    <row r="157" spans="2:65" s="1" customFormat="1" ht="62.65" customHeight="1">
      <c r="B157" s="32"/>
      <c r="C157" s="130" t="s">
        <v>359</v>
      </c>
      <c r="D157" s="130" t="s">
        <v>249</v>
      </c>
      <c r="E157" s="131" t="s">
        <v>5015</v>
      </c>
      <c r="F157" s="132" t="s">
        <v>5016</v>
      </c>
      <c r="G157" s="133" t="s">
        <v>252</v>
      </c>
      <c r="H157" s="134">
        <v>1</v>
      </c>
      <c r="I157" s="135"/>
      <c r="J157" s="136">
        <f>ROUND(I157*H157,2)</f>
        <v>0</v>
      </c>
      <c r="K157" s="132" t="s">
        <v>1</v>
      </c>
      <c r="L157" s="32"/>
      <c r="M157" s="137" t="s">
        <v>1</v>
      </c>
      <c r="N157" s="138" t="s">
        <v>45</v>
      </c>
      <c r="P157" s="139">
        <f>O157*H157</f>
        <v>0</v>
      </c>
      <c r="Q157" s="139">
        <v>0</v>
      </c>
      <c r="R157" s="139">
        <f>Q157*H157</f>
        <v>0</v>
      </c>
      <c r="S157" s="139">
        <v>0</v>
      </c>
      <c r="T157" s="140">
        <f>S157*H157</f>
        <v>0</v>
      </c>
      <c r="AR157" s="141" t="s">
        <v>253</v>
      </c>
      <c r="AT157" s="141" t="s">
        <v>249</v>
      </c>
      <c r="AU157" s="141" t="s">
        <v>89</v>
      </c>
      <c r="AY157" s="17" t="s">
        <v>248</v>
      </c>
      <c r="BE157" s="142">
        <f>IF(N157="základní",J157,0)</f>
        <v>0</v>
      </c>
      <c r="BF157" s="142">
        <f>IF(N157="snížená",J157,0)</f>
        <v>0</v>
      </c>
      <c r="BG157" s="142">
        <f>IF(N157="zákl. přenesená",J157,0)</f>
        <v>0</v>
      </c>
      <c r="BH157" s="142">
        <f>IF(N157="sníž. přenesená",J157,0)</f>
        <v>0</v>
      </c>
      <c r="BI157" s="142">
        <f>IF(N157="nulová",J157,0)</f>
        <v>0</v>
      </c>
      <c r="BJ157" s="17" t="s">
        <v>87</v>
      </c>
      <c r="BK157" s="142">
        <f>ROUND(I157*H157,2)</f>
        <v>0</v>
      </c>
      <c r="BL157" s="17" t="s">
        <v>253</v>
      </c>
      <c r="BM157" s="141" t="s">
        <v>5017</v>
      </c>
    </row>
    <row r="158" spans="2:65" s="1" customFormat="1" ht="19.5">
      <c r="B158" s="32"/>
      <c r="D158" s="143" t="s">
        <v>255</v>
      </c>
      <c r="F158" s="144" t="s">
        <v>2639</v>
      </c>
      <c r="I158" s="145"/>
      <c r="L158" s="32"/>
      <c r="M158" s="146"/>
      <c r="T158" s="56"/>
      <c r="AT158" s="17" t="s">
        <v>255</v>
      </c>
      <c r="AU158" s="17" t="s">
        <v>89</v>
      </c>
    </row>
    <row r="159" spans="2:65" s="1" customFormat="1" ht="44.25" customHeight="1">
      <c r="B159" s="32"/>
      <c r="C159" s="130" t="s">
        <v>363</v>
      </c>
      <c r="D159" s="130" t="s">
        <v>249</v>
      </c>
      <c r="E159" s="131" t="s">
        <v>5018</v>
      </c>
      <c r="F159" s="132" t="s">
        <v>5019</v>
      </c>
      <c r="G159" s="133" t="s">
        <v>252</v>
      </c>
      <c r="H159" s="134">
        <v>1</v>
      </c>
      <c r="I159" s="135"/>
      <c r="J159" s="136">
        <f>ROUND(I159*H159,2)</f>
        <v>0</v>
      </c>
      <c r="K159" s="132" t="s">
        <v>1</v>
      </c>
      <c r="L159" s="32"/>
      <c r="M159" s="137" t="s">
        <v>1</v>
      </c>
      <c r="N159" s="138" t="s">
        <v>45</v>
      </c>
      <c r="P159" s="139">
        <f>O159*H159</f>
        <v>0</v>
      </c>
      <c r="Q159" s="139">
        <v>0</v>
      </c>
      <c r="R159" s="139">
        <f>Q159*H159</f>
        <v>0</v>
      </c>
      <c r="S159" s="139">
        <v>0</v>
      </c>
      <c r="T159" s="140">
        <f>S159*H159</f>
        <v>0</v>
      </c>
      <c r="AR159" s="141" t="s">
        <v>253</v>
      </c>
      <c r="AT159" s="141" t="s">
        <v>249</v>
      </c>
      <c r="AU159" s="141" t="s">
        <v>89</v>
      </c>
      <c r="AY159" s="17" t="s">
        <v>248</v>
      </c>
      <c r="BE159" s="142">
        <f>IF(N159="základní",J159,0)</f>
        <v>0</v>
      </c>
      <c r="BF159" s="142">
        <f>IF(N159="snížená",J159,0)</f>
        <v>0</v>
      </c>
      <c r="BG159" s="142">
        <f>IF(N159="zákl. přenesená",J159,0)</f>
        <v>0</v>
      </c>
      <c r="BH159" s="142">
        <f>IF(N159="sníž. přenesená",J159,0)</f>
        <v>0</v>
      </c>
      <c r="BI159" s="142">
        <f>IF(N159="nulová",J159,0)</f>
        <v>0</v>
      </c>
      <c r="BJ159" s="17" t="s">
        <v>87</v>
      </c>
      <c r="BK159" s="142">
        <f>ROUND(I159*H159,2)</f>
        <v>0</v>
      </c>
      <c r="BL159" s="17" t="s">
        <v>253</v>
      </c>
      <c r="BM159" s="141" t="s">
        <v>5020</v>
      </c>
    </row>
    <row r="160" spans="2:65" s="1" customFormat="1" ht="19.5">
      <c r="B160" s="32"/>
      <c r="D160" s="143" t="s">
        <v>255</v>
      </c>
      <c r="F160" s="144" t="s">
        <v>2639</v>
      </c>
      <c r="I160" s="145"/>
      <c r="L160" s="32"/>
      <c r="M160" s="146"/>
      <c r="T160" s="56"/>
      <c r="AT160" s="17" t="s">
        <v>255</v>
      </c>
      <c r="AU160" s="17" t="s">
        <v>89</v>
      </c>
    </row>
    <row r="161" spans="2:65" s="1" customFormat="1" ht="62.65" customHeight="1">
      <c r="B161" s="32"/>
      <c r="C161" s="130" t="s">
        <v>367</v>
      </c>
      <c r="D161" s="130" t="s">
        <v>249</v>
      </c>
      <c r="E161" s="131" t="s">
        <v>5021</v>
      </c>
      <c r="F161" s="132" t="s">
        <v>5022</v>
      </c>
      <c r="G161" s="133" t="s">
        <v>252</v>
      </c>
      <c r="H161" s="134">
        <v>1</v>
      </c>
      <c r="I161" s="135"/>
      <c r="J161" s="136">
        <f>ROUND(I161*H161,2)</f>
        <v>0</v>
      </c>
      <c r="K161" s="132" t="s">
        <v>1</v>
      </c>
      <c r="L161" s="32"/>
      <c r="M161" s="137" t="s">
        <v>1</v>
      </c>
      <c r="N161" s="138" t="s">
        <v>45</v>
      </c>
      <c r="P161" s="139">
        <f>O161*H161</f>
        <v>0</v>
      </c>
      <c r="Q161" s="139">
        <v>0</v>
      </c>
      <c r="R161" s="139">
        <f>Q161*H161</f>
        <v>0</v>
      </c>
      <c r="S161" s="139">
        <v>0</v>
      </c>
      <c r="T161" s="140">
        <f>S161*H161</f>
        <v>0</v>
      </c>
      <c r="AR161" s="141" t="s">
        <v>253</v>
      </c>
      <c r="AT161" s="141" t="s">
        <v>249</v>
      </c>
      <c r="AU161" s="141" t="s">
        <v>89</v>
      </c>
      <c r="AY161" s="17" t="s">
        <v>248</v>
      </c>
      <c r="BE161" s="142">
        <f>IF(N161="základní",J161,0)</f>
        <v>0</v>
      </c>
      <c r="BF161" s="142">
        <f>IF(N161="snížená",J161,0)</f>
        <v>0</v>
      </c>
      <c r="BG161" s="142">
        <f>IF(N161="zákl. přenesená",J161,0)</f>
        <v>0</v>
      </c>
      <c r="BH161" s="142">
        <f>IF(N161="sníž. přenesená",J161,0)</f>
        <v>0</v>
      </c>
      <c r="BI161" s="142">
        <f>IF(N161="nulová",J161,0)</f>
        <v>0</v>
      </c>
      <c r="BJ161" s="17" t="s">
        <v>87</v>
      </c>
      <c r="BK161" s="142">
        <f>ROUND(I161*H161,2)</f>
        <v>0</v>
      </c>
      <c r="BL161" s="17" t="s">
        <v>253</v>
      </c>
      <c r="BM161" s="141" t="s">
        <v>5023</v>
      </c>
    </row>
    <row r="162" spans="2:65" s="1" customFormat="1" ht="19.5">
      <c r="B162" s="32"/>
      <c r="D162" s="143" t="s">
        <v>255</v>
      </c>
      <c r="F162" s="144" t="s">
        <v>2639</v>
      </c>
      <c r="I162" s="145"/>
      <c r="L162" s="32"/>
      <c r="M162" s="146"/>
      <c r="T162" s="56"/>
      <c r="AT162" s="17" t="s">
        <v>255</v>
      </c>
      <c r="AU162" s="17" t="s">
        <v>89</v>
      </c>
    </row>
    <row r="163" spans="2:65" s="1" customFormat="1" ht="62.65" customHeight="1">
      <c r="B163" s="32"/>
      <c r="C163" s="130" t="s">
        <v>371</v>
      </c>
      <c r="D163" s="130" t="s">
        <v>249</v>
      </c>
      <c r="E163" s="131" t="s">
        <v>5024</v>
      </c>
      <c r="F163" s="132" t="s">
        <v>5025</v>
      </c>
      <c r="G163" s="133" t="s">
        <v>252</v>
      </c>
      <c r="H163" s="134">
        <v>1</v>
      </c>
      <c r="I163" s="135"/>
      <c r="J163" s="136">
        <f>ROUND(I163*H163,2)</f>
        <v>0</v>
      </c>
      <c r="K163" s="132" t="s">
        <v>1</v>
      </c>
      <c r="L163" s="32"/>
      <c r="M163" s="137" t="s">
        <v>1</v>
      </c>
      <c r="N163" s="138" t="s">
        <v>45</v>
      </c>
      <c r="P163" s="139">
        <f>O163*H163</f>
        <v>0</v>
      </c>
      <c r="Q163" s="139">
        <v>0</v>
      </c>
      <c r="R163" s="139">
        <f>Q163*H163</f>
        <v>0</v>
      </c>
      <c r="S163" s="139">
        <v>0</v>
      </c>
      <c r="T163" s="140">
        <f>S163*H163</f>
        <v>0</v>
      </c>
      <c r="AR163" s="141" t="s">
        <v>253</v>
      </c>
      <c r="AT163" s="141" t="s">
        <v>249</v>
      </c>
      <c r="AU163" s="141" t="s">
        <v>89</v>
      </c>
      <c r="AY163" s="17" t="s">
        <v>248</v>
      </c>
      <c r="BE163" s="142">
        <f>IF(N163="základní",J163,0)</f>
        <v>0</v>
      </c>
      <c r="BF163" s="142">
        <f>IF(N163="snížená",J163,0)</f>
        <v>0</v>
      </c>
      <c r="BG163" s="142">
        <f>IF(N163="zákl. přenesená",J163,0)</f>
        <v>0</v>
      </c>
      <c r="BH163" s="142">
        <f>IF(N163="sníž. přenesená",J163,0)</f>
        <v>0</v>
      </c>
      <c r="BI163" s="142">
        <f>IF(N163="nulová",J163,0)</f>
        <v>0</v>
      </c>
      <c r="BJ163" s="17" t="s">
        <v>87</v>
      </c>
      <c r="BK163" s="142">
        <f>ROUND(I163*H163,2)</f>
        <v>0</v>
      </c>
      <c r="BL163" s="17" t="s">
        <v>253</v>
      </c>
      <c r="BM163" s="141" t="s">
        <v>5026</v>
      </c>
    </row>
    <row r="164" spans="2:65" s="1" customFormat="1" ht="19.5">
      <c r="B164" s="32"/>
      <c r="D164" s="143" t="s">
        <v>255</v>
      </c>
      <c r="F164" s="144" t="s">
        <v>2639</v>
      </c>
      <c r="I164" s="145"/>
      <c r="L164" s="32"/>
      <c r="M164" s="146"/>
      <c r="T164" s="56"/>
      <c r="AT164" s="17" t="s">
        <v>255</v>
      </c>
      <c r="AU164" s="17" t="s">
        <v>89</v>
      </c>
    </row>
    <row r="165" spans="2:65" s="1" customFormat="1" ht="49.15" customHeight="1">
      <c r="B165" s="32"/>
      <c r="C165" s="130" t="s">
        <v>375</v>
      </c>
      <c r="D165" s="130" t="s">
        <v>249</v>
      </c>
      <c r="E165" s="131" t="s">
        <v>5027</v>
      </c>
      <c r="F165" s="132" t="s">
        <v>5028</v>
      </c>
      <c r="G165" s="133" t="s">
        <v>252</v>
      </c>
      <c r="H165" s="134">
        <v>4</v>
      </c>
      <c r="I165" s="135"/>
      <c r="J165" s="136">
        <f>ROUND(I165*H165,2)</f>
        <v>0</v>
      </c>
      <c r="K165" s="132" t="s">
        <v>1</v>
      </c>
      <c r="L165" s="32"/>
      <c r="M165" s="137" t="s">
        <v>1</v>
      </c>
      <c r="N165" s="138" t="s">
        <v>45</v>
      </c>
      <c r="P165" s="139">
        <f>O165*H165</f>
        <v>0</v>
      </c>
      <c r="Q165" s="139">
        <v>0</v>
      </c>
      <c r="R165" s="139">
        <f>Q165*H165</f>
        <v>0</v>
      </c>
      <c r="S165" s="139">
        <v>0</v>
      </c>
      <c r="T165" s="140">
        <f>S165*H165</f>
        <v>0</v>
      </c>
      <c r="AR165" s="141" t="s">
        <v>253</v>
      </c>
      <c r="AT165" s="141" t="s">
        <v>249</v>
      </c>
      <c r="AU165" s="141" t="s">
        <v>89</v>
      </c>
      <c r="AY165" s="17" t="s">
        <v>248</v>
      </c>
      <c r="BE165" s="142">
        <f>IF(N165="základní",J165,0)</f>
        <v>0</v>
      </c>
      <c r="BF165" s="142">
        <f>IF(N165="snížená",J165,0)</f>
        <v>0</v>
      </c>
      <c r="BG165" s="142">
        <f>IF(N165="zákl. přenesená",J165,0)</f>
        <v>0</v>
      </c>
      <c r="BH165" s="142">
        <f>IF(N165="sníž. přenesená",J165,0)</f>
        <v>0</v>
      </c>
      <c r="BI165" s="142">
        <f>IF(N165="nulová",J165,0)</f>
        <v>0</v>
      </c>
      <c r="BJ165" s="17" t="s">
        <v>87</v>
      </c>
      <c r="BK165" s="142">
        <f>ROUND(I165*H165,2)</f>
        <v>0</v>
      </c>
      <c r="BL165" s="17" t="s">
        <v>253</v>
      </c>
      <c r="BM165" s="141" t="s">
        <v>5029</v>
      </c>
    </row>
    <row r="166" spans="2:65" s="1" customFormat="1" ht="19.5">
      <c r="B166" s="32"/>
      <c r="D166" s="143" t="s">
        <v>255</v>
      </c>
      <c r="F166" s="144" t="s">
        <v>2639</v>
      </c>
      <c r="I166" s="145"/>
      <c r="L166" s="32"/>
      <c r="M166" s="146"/>
      <c r="T166" s="56"/>
      <c r="AT166" s="17" t="s">
        <v>255</v>
      </c>
      <c r="AU166" s="17" t="s">
        <v>89</v>
      </c>
    </row>
    <row r="167" spans="2:65" s="1" customFormat="1" ht="49.15" customHeight="1">
      <c r="B167" s="32"/>
      <c r="C167" s="130" t="s">
        <v>7</v>
      </c>
      <c r="D167" s="130" t="s">
        <v>249</v>
      </c>
      <c r="E167" s="131" t="s">
        <v>5030</v>
      </c>
      <c r="F167" s="132" t="s">
        <v>5031</v>
      </c>
      <c r="G167" s="133" t="s">
        <v>252</v>
      </c>
      <c r="H167" s="134">
        <v>4</v>
      </c>
      <c r="I167" s="135"/>
      <c r="J167" s="136">
        <f>ROUND(I167*H167,2)</f>
        <v>0</v>
      </c>
      <c r="K167" s="132" t="s">
        <v>1</v>
      </c>
      <c r="L167" s="32"/>
      <c r="M167" s="137" t="s">
        <v>1</v>
      </c>
      <c r="N167" s="138" t="s">
        <v>45</v>
      </c>
      <c r="P167" s="139">
        <f>O167*H167</f>
        <v>0</v>
      </c>
      <c r="Q167" s="139">
        <v>0</v>
      </c>
      <c r="R167" s="139">
        <f>Q167*H167</f>
        <v>0</v>
      </c>
      <c r="S167" s="139">
        <v>0</v>
      </c>
      <c r="T167" s="140">
        <f>S167*H167</f>
        <v>0</v>
      </c>
      <c r="AR167" s="141" t="s">
        <v>253</v>
      </c>
      <c r="AT167" s="141" t="s">
        <v>249</v>
      </c>
      <c r="AU167" s="141" t="s">
        <v>89</v>
      </c>
      <c r="AY167" s="17" t="s">
        <v>248</v>
      </c>
      <c r="BE167" s="142">
        <f>IF(N167="základní",J167,0)</f>
        <v>0</v>
      </c>
      <c r="BF167" s="142">
        <f>IF(N167="snížená",J167,0)</f>
        <v>0</v>
      </c>
      <c r="BG167" s="142">
        <f>IF(N167="zákl. přenesená",J167,0)</f>
        <v>0</v>
      </c>
      <c r="BH167" s="142">
        <f>IF(N167="sníž. přenesená",J167,0)</f>
        <v>0</v>
      </c>
      <c r="BI167" s="142">
        <f>IF(N167="nulová",J167,0)</f>
        <v>0</v>
      </c>
      <c r="BJ167" s="17" t="s">
        <v>87</v>
      </c>
      <c r="BK167" s="142">
        <f>ROUND(I167*H167,2)</f>
        <v>0</v>
      </c>
      <c r="BL167" s="17" t="s">
        <v>253</v>
      </c>
      <c r="BM167" s="141" t="s">
        <v>5032</v>
      </c>
    </row>
    <row r="168" spans="2:65" s="1" customFormat="1" ht="19.5">
      <c r="B168" s="32"/>
      <c r="D168" s="143" t="s">
        <v>255</v>
      </c>
      <c r="F168" s="144" t="s">
        <v>2639</v>
      </c>
      <c r="I168" s="145"/>
      <c r="L168" s="32"/>
      <c r="M168" s="146"/>
      <c r="T168" s="56"/>
      <c r="AT168" s="17" t="s">
        <v>255</v>
      </c>
      <c r="AU168" s="17" t="s">
        <v>89</v>
      </c>
    </row>
    <row r="169" spans="2:65" s="1" customFormat="1" ht="55.5" customHeight="1">
      <c r="B169" s="32"/>
      <c r="C169" s="130" t="s">
        <v>382</v>
      </c>
      <c r="D169" s="130" t="s">
        <v>249</v>
      </c>
      <c r="E169" s="131" t="s">
        <v>5033</v>
      </c>
      <c r="F169" s="132" t="s">
        <v>5034</v>
      </c>
      <c r="G169" s="133" t="s">
        <v>252</v>
      </c>
      <c r="H169" s="134">
        <v>2</v>
      </c>
      <c r="I169" s="135"/>
      <c r="J169" s="136">
        <f>ROUND(I169*H169,2)</f>
        <v>0</v>
      </c>
      <c r="K169" s="132" t="s">
        <v>1</v>
      </c>
      <c r="L169" s="32"/>
      <c r="M169" s="137" t="s">
        <v>1</v>
      </c>
      <c r="N169" s="138" t="s">
        <v>45</v>
      </c>
      <c r="P169" s="139">
        <f>O169*H169</f>
        <v>0</v>
      </c>
      <c r="Q169" s="139">
        <v>0</v>
      </c>
      <c r="R169" s="139">
        <f>Q169*H169</f>
        <v>0</v>
      </c>
      <c r="S169" s="139">
        <v>0</v>
      </c>
      <c r="T169" s="140">
        <f>S169*H169</f>
        <v>0</v>
      </c>
      <c r="AR169" s="141" t="s">
        <v>253</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253</v>
      </c>
      <c r="BM169" s="141" t="s">
        <v>5035</v>
      </c>
    </row>
    <row r="170" spans="2:65" s="1" customFormat="1" ht="19.5">
      <c r="B170" s="32"/>
      <c r="D170" s="143" t="s">
        <v>255</v>
      </c>
      <c r="F170" s="144" t="s">
        <v>2639</v>
      </c>
      <c r="I170" s="145"/>
      <c r="L170" s="32"/>
      <c r="M170" s="146"/>
      <c r="T170" s="56"/>
      <c r="AT170" s="17" t="s">
        <v>255</v>
      </c>
      <c r="AU170" s="17" t="s">
        <v>89</v>
      </c>
    </row>
    <row r="171" spans="2:65" s="1" customFormat="1" ht="44.25" customHeight="1">
      <c r="B171" s="32"/>
      <c r="C171" s="130" t="s">
        <v>386</v>
      </c>
      <c r="D171" s="130" t="s">
        <v>249</v>
      </c>
      <c r="E171" s="131" t="s">
        <v>5036</v>
      </c>
      <c r="F171" s="132" t="s">
        <v>5037</v>
      </c>
      <c r="G171" s="133" t="s">
        <v>252</v>
      </c>
      <c r="H171" s="134">
        <v>2</v>
      </c>
      <c r="I171" s="135"/>
      <c r="J171" s="136">
        <f>ROUND(I171*H171,2)</f>
        <v>0</v>
      </c>
      <c r="K171" s="132" t="s">
        <v>1</v>
      </c>
      <c r="L171" s="32"/>
      <c r="M171" s="137" t="s">
        <v>1</v>
      </c>
      <c r="N171" s="138" t="s">
        <v>45</v>
      </c>
      <c r="P171" s="139">
        <f>O171*H171</f>
        <v>0</v>
      </c>
      <c r="Q171" s="139">
        <v>0</v>
      </c>
      <c r="R171" s="139">
        <f>Q171*H171</f>
        <v>0</v>
      </c>
      <c r="S171" s="139">
        <v>0</v>
      </c>
      <c r="T171" s="140">
        <f>S171*H171</f>
        <v>0</v>
      </c>
      <c r="AR171" s="141" t="s">
        <v>253</v>
      </c>
      <c r="AT171" s="141" t="s">
        <v>249</v>
      </c>
      <c r="AU171" s="141" t="s">
        <v>89</v>
      </c>
      <c r="AY171" s="17" t="s">
        <v>248</v>
      </c>
      <c r="BE171" s="142">
        <f>IF(N171="základní",J171,0)</f>
        <v>0</v>
      </c>
      <c r="BF171" s="142">
        <f>IF(N171="snížená",J171,0)</f>
        <v>0</v>
      </c>
      <c r="BG171" s="142">
        <f>IF(N171="zákl. přenesená",J171,0)</f>
        <v>0</v>
      </c>
      <c r="BH171" s="142">
        <f>IF(N171="sníž. přenesená",J171,0)</f>
        <v>0</v>
      </c>
      <c r="BI171" s="142">
        <f>IF(N171="nulová",J171,0)</f>
        <v>0</v>
      </c>
      <c r="BJ171" s="17" t="s">
        <v>87</v>
      </c>
      <c r="BK171" s="142">
        <f>ROUND(I171*H171,2)</f>
        <v>0</v>
      </c>
      <c r="BL171" s="17" t="s">
        <v>253</v>
      </c>
      <c r="BM171" s="141" t="s">
        <v>5038</v>
      </c>
    </row>
    <row r="172" spans="2:65" s="1" customFormat="1" ht="19.5">
      <c r="B172" s="32"/>
      <c r="D172" s="143" t="s">
        <v>255</v>
      </c>
      <c r="F172" s="144" t="s">
        <v>2639</v>
      </c>
      <c r="I172" s="145"/>
      <c r="L172" s="32"/>
      <c r="M172" s="146"/>
      <c r="T172" s="56"/>
      <c r="AT172" s="17" t="s">
        <v>255</v>
      </c>
      <c r="AU172" s="17" t="s">
        <v>89</v>
      </c>
    </row>
    <row r="173" spans="2:65" s="1" customFormat="1" ht="37.9" customHeight="1">
      <c r="B173" s="32"/>
      <c r="C173" s="130" t="s">
        <v>390</v>
      </c>
      <c r="D173" s="130" t="s">
        <v>249</v>
      </c>
      <c r="E173" s="131" t="s">
        <v>5039</v>
      </c>
      <c r="F173" s="132" t="s">
        <v>5040</v>
      </c>
      <c r="G173" s="133" t="s">
        <v>252</v>
      </c>
      <c r="H173" s="134">
        <v>1</v>
      </c>
      <c r="I173" s="135"/>
      <c r="J173" s="136">
        <f>ROUND(I173*H173,2)</f>
        <v>0</v>
      </c>
      <c r="K173" s="132" t="s">
        <v>1</v>
      </c>
      <c r="L173" s="32"/>
      <c r="M173" s="137" t="s">
        <v>1</v>
      </c>
      <c r="N173" s="138" t="s">
        <v>45</v>
      </c>
      <c r="P173" s="139">
        <f>O173*H173</f>
        <v>0</v>
      </c>
      <c r="Q173" s="139">
        <v>0</v>
      </c>
      <c r="R173" s="139">
        <f>Q173*H173</f>
        <v>0</v>
      </c>
      <c r="S173" s="139">
        <v>0</v>
      </c>
      <c r="T173" s="140">
        <f>S173*H173</f>
        <v>0</v>
      </c>
      <c r="AR173" s="141" t="s">
        <v>253</v>
      </c>
      <c r="AT173" s="141" t="s">
        <v>249</v>
      </c>
      <c r="AU173" s="141" t="s">
        <v>89</v>
      </c>
      <c r="AY173" s="17" t="s">
        <v>248</v>
      </c>
      <c r="BE173" s="142">
        <f>IF(N173="základní",J173,0)</f>
        <v>0</v>
      </c>
      <c r="BF173" s="142">
        <f>IF(N173="snížená",J173,0)</f>
        <v>0</v>
      </c>
      <c r="BG173" s="142">
        <f>IF(N173="zákl. přenesená",J173,0)</f>
        <v>0</v>
      </c>
      <c r="BH173" s="142">
        <f>IF(N173="sníž. přenesená",J173,0)</f>
        <v>0</v>
      </c>
      <c r="BI173" s="142">
        <f>IF(N173="nulová",J173,0)</f>
        <v>0</v>
      </c>
      <c r="BJ173" s="17" t="s">
        <v>87</v>
      </c>
      <c r="BK173" s="142">
        <f>ROUND(I173*H173,2)</f>
        <v>0</v>
      </c>
      <c r="BL173" s="17" t="s">
        <v>253</v>
      </c>
      <c r="BM173" s="141" t="s">
        <v>5041</v>
      </c>
    </row>
    <row r="174" spans="2:65" s="1" customFormat="1" ht="19.5">
      <c r="B174" s="32"/>
      <c r="D174" s="143" t="s">
        <v>255</v>
      </c>
      <c r="F174" s="144" t="s">
        <v>2639</v>
      </c>
      <c r="I174" s="145"/>
      <c r="L174" s="32"/>
      <c r="M174" s="146"/>
      <c r="T174" s="56"/>
      <c r="AT174" s="17" t="s">
        <v>255</v>
      </c>
      <c r="AU174" s="17" t="s">
        <v>89</v>
      </c>
    </row>
    <row r="175" spans="2:65" s="1" customFormat="1" ht="49.15" customHeight="1">
      <c r="B175" s="32"/>
      <c r="C175" s="130" t="s">
        <v>394</v>
      </c>
      <c r="D175" s="130" t="s">
        <v>249</v>
      </c>
      <c r="E175" s="131" t="s">
        <v>5042</v>
      </c>
      <c r="F175" s="132" t="s">
        <v>5043</v>
      </c>
      <c r="G175" s="133" t="s">
        <v>252</v>
      </c>
      <c r="H175" s="134">
        <v>1</v>
      </c>
      <c r="I175" s="135"/>
      <c r="J175" s="136">
        <f>ROUND(I175*H175,2)</f>
        <v>0</v>
      </c>
      <c r="K175" s="132" t="s">
        <v>1</v>
      </c>
      <c r="L175" s="32"/>
      <c r="M175" s="137" t="s">
        <v>1</v>
      </c>
      <c r="N175" s="138" t="s">
        <v>45</v>
      </c>
      <c r="P175" s="139">
        <f>O175*H175</f>
        <v>0</v>
      </c>
      <c r="Q175" s="139">
        <v>0</v>
      </c>
      <c r="R175" s="139">
        <f>Q175*H175</f>
        <v>0</v>
      </c>
      <c r="S175" s="139">
        <v>0</v>
      </c>
      <c r="T175" s="140">
        <f>S175*H175</f>
        <v>0</v>
      </c>
      <c r="AR175" s="141" t="s">
        <v>253</v>
      </c>
      <c r="AT175" s="141" t="s">
        <v>249</v>
      </c>
      <c r="AU175" s="141" t="s">
        <v>89</v>
      </c>
      <c r="AY175" s="17" t="s">
        <v>248</v>
      </c>
      <c r="BE175" s="142">
        <f>IF(N175="základní",J175,0)</f>
        <v>0</v>
      </c>
      <c r="BF175" s="142">
        <f>IF(N175="snížená",J175,0)</f>
        <v>0</v>
      </c>
      <c r="BG175" s="142">
        <f>IF(N175="zákl. přenesená",J175,0)</f>
        <v>0</v>
      </c>
      <c r="BH175" s="142">
        <f>IF(N175="sníž. přenesená",J175,0)</f>
        <v>0</v>
      </c>
      <c r="BI175" s="142">
        <f>IF(N175="nulová",J175,0)</f>
        <v>0</v>
      </c>
      <c r="BJ175" s="17" t="s">
        <v>87</v>
      </c>
      <c r="BK175" s="142">
        <f>ROUND(I175*H175,2)</f>
        <v>0</v>
      </c>
      <c r="BL175" s="17" t="s">
        <v>253</v>
      </c>
      <c r="BM175" s="141" t="s">
        <v>5044</v>
      </c>
    </row>
    <row r="176" spans="2:65" s="1" customFormat="1" ht="19.5">
      <c r="B176" s="32"/>
      <c r="D176" s="143" t="s">
        <v>255</v>
      </c>
      <c r="F176" s="144" t="s">
        <v>2639</v>
      </c>
      <c r="I176" s="145"/>
      <c r="L176" s="32"/>
      <c r="M176" s="146"/>
      <c r="T176" s="56"/>
      <c r="AT176" s="17" t="s">
        <v>255</v>
      </c>
      <c r="AU176" s="17" t="s">
        <v>89</v>
      </c>
    </row>
    <row r="177" spans="2:65" s="1" customFormat="1" ht="24.2" customHeight="1">
      <c r="B177" s="32"/>
      <c r="C177" s="130" t="s">
        <v>398</v>
      </c>
      <c r="D177" s="130" t="s">
        <v>249</v>
      </c>
      <c r="E177" s="131" t="s">
        <v>5045</v>
      </c>
      <c r="F177" s="132" t="s">
        <v>3591</v>
      </c>
      <c r="G177" s="133" t="s">
        <v>2654</v>
      </c>
      <c r="H177" s="134">
        <v>40</v>
      </c>
      <c r="I177" s="135"/>
      <c r="J177" s="136">
        <f>ROUND(I177*H177,2)</f>
        <v>0</v>
      </c>
      <c r="K177" s="132" t="s">
        <v>1</v>
      </c>
      <c r="L177" s="32"/>
      <c r="M177" s="137" t="s">
        <v>1</v>
      </c>
      <c r="N177" s="138" t="s">
        <v>45</v>
      </c>
      <c r="P177" s="139">
        <f>O177*H177</f>
        <v>0</v>
      </c>
      <c r="Q177" s="139">
        <v>0</v>
      </c>
      <c r="R177" s="139">
        <f>Q177*H177</f>
        <v>0</v>
      </c>
      <c r="S177" s="139">
        <v>0</v>
      </c>
      <c r="T177" s="140">
        <f>S177*H177</f>
        <v>0</v>
      </c>
      <c r="AR177" s="141" t="s">
        <v>253</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253</v>
      </c>
      <c r="BM177" s="141" t="s">
        <v>5046</v>
      </c>
    </row>
    <row r="178" spans="2:65" s="1" customFormat="1" ht="19.5">
      <c r="B178" s="32"/>
      <c r="D178" s="143" t="s">
        <v>255</v>
      </c>
      <c r="F178" s="144" t="s">
        <v>2639</v>
      </c>
      <c r="I178" s="145"/>
      <c r="L178" s="32"/>
      <c r="M178" s="146"/>
      <c r="T178" s="56"/>
      <c r="AT178" s="17" t="s">
        <v>255</v>
      </c>
      <c r="AU178" s="17" t="s">
        <v>89</v>
      </c>
    </row>
    <row r="179" spans="2:65" s="1" customFormat="1" ht="24.2" customHeight="1">
      <c r="B179" s="32"/>
      <c r="C179" s="130" t="s">
        <v>402</v>
      </c>
      <c r="D179" s="130" t="s">
        <v>249</v>
      </c>
      <c r="E179" s="131" t="s">
        <v>5047</v>
      </c>
      <c r="F179" s="132" t="s">
        <v>5048</v>
      </c>
      <c r="G179" s="133" t="s">
        <v>2654</v>
      </c>
      <c r="H179" s="134">
        <v>12</v>
      </c>
      <c r="I179" s="135"/>
      <c r="J179" s="136">
        <f>ROUND(I179*H179,2)</f>
        <v>0</v>
      </c>
      <c r="K179" s="132" t="s">
        <v>1</v>
      </c>
      <c r="L179" s="32"/>
      <c r="M179" s="137" t="s">
        <v>1</v>
      </c>
      <c r="N179" s="138" t="s">
        <v>45</v>
      </c>
      <c r="P179" s="139">
        <f>O179*H179</f>
        <v>0</v>
      </c>
      <c r="Q179" s="139">
        <v>0</v>
      </c>
      <c r="R179" s="139">
        <f>Q179*H179</f>
        <v>0</v>
      </c>
      <c r="S179" s="139">
        <v>0</v>
      </c>
      <c r="T179" s="140">
        <f>S179*H179</f>
        <v>0</v>
      </c>
      <c r="AR179" s="141" t="s">
        <v>253</v>
      </c>
      <c r="AT179" s="141" t="s">
        <v>249</v>
      </c>
      <c r="AU179" s="141" t="s">
        <v>89</v>
      </c>
      <c r="AY179" s="17" t="s">
        <v>248</v>
      </c>
      <c r="BE179" s="142">
        <f>IF(N179="základní",J179,0)</f>
        <v>0</v>
      </c>
      <c r="BF179" s="142">
        <f>IF(N179="snížená",J179,0)</f>
        <v>0</v>
      </c>
      <c r="BG179" s="142">
        <f>IF(N179="zákl. přenesená",J179,0)</f>
        <v>0</v>
      </c>
      <c r="BH179" s="142">
        <f>IF(N179="sníž. přenesená",J179,0)</f>
        <v>0</v>
      </c>
      <c r="BI179" s="142">
        <f>IF(N179="nulová",J179,0)</f>
        <v>0</v>
      </c>
      <c r="BJ179" s="17" t="s">
        <v>87</v>
      </c>
      <c r="BK179" s="142">
        <f>ROUND(I179*H179,2)</f>
        <v>0</v>
      </c>
      <c r="BL179" s="17" t="s">
        <v>253</v>
      </c>
      <c r="BM179" s="141" t="s">
        <v>5049</v>
      </c>
    </row>
    <row r="180" spans="2:65" s="1" customFormat="1" ht="19.5">
      <c r="B180" s="32"/>
      <c r="D180" s="143" t="s">
        <v>255</v>
      </c>
      <c r="F180" s="144" t="s">
        <v>2639</v>
      </c>
      <c r="I180" s="145"/>
      <c r="L180" s="32"/>
      <c r="M180" s="146"/>
      <c r="T180" s="56"/>
      <c r="AT180" s="17" t="s">
        <v>255</v>
      </c>
      <c r="AU180" s="17" t="s">
        <v>89</v>
      </c>
    </row>
    <row r="181" spans="2:65" s="1" customFormat="1" ht="24.2" customHeight="1">
      <c r="B181" s="32"/>
      <c r="C181" s="130" t="s">
        <v>406</v>
      </c>
      <c r="D181" s="130" t="s">
        <v>249</v>
      </c>
      <c r="E181" s="131" t="s">
        <v>5050</v>
      </c>
      <c r="F181" s="132" t="s">
        <v>5051</v>
      </c>
      <c r="G181" s="133" t="s">
        <v>2654</v>
      </c>
      <c r="H181" s="134">
        <v>10</v>
      </c>
      <c r="I181" s="135"/>
      <c r="J181" s="136">
        <f>ROUND(I181*H181,2)</f>
        <v>0</v>
      </c>
      <c r="K181" s="132" t="s">
        <v>1</v>
      </c>
      <c r="L181" s="32"/>
      <c r="M181" s="137" t="s">
        <v>1</v>
      </c>
      <c r="N181" s="138" t="s">
        <v>45</v>
      </c>
      <c r="P181" s="139">
        <f>O181*H181</f>
        <v>0</v>
      </c>
      <c r="Q181" s="139">
        <v>0</v>
      </c>
      <c r="R181" s="139">
        <f>Q181*H181</f>
        <v>0</v>
      </c>
      <c r="S181" s="139">
        <v>0</v>
      </c>
      <c r="T181" s="140">
        <f>S181*H181</f>
        <v>0</v>
      </c>
      <c r="AR181" s="141" t="s">
        <v>253</v>
      </c>
      <c r="AT181" s="141" t="s">
        <v>249</v>
      </c>
      <c r="AU181" s="141" t="s">
        <v>89</v>
      </c>
      <c r="AY181" s="17" t="s">
        <v>248</v>
      </c>
      <c r="BE181" s="142">
        <f>IF(N181="základní",J181,0)</f>
        <v>0</v>
      </c>
      <c r="BF181" s="142">
        <f>IF(N181="snížená",J181,0)</f>
        <v>0</v>
      </c>
      <c r="BG181" s="142">
        <f>IF(N181="zákl. přenesená",J181,0)</f>
        <v>0</v>
      </c>
      <c r="BH181" s="142">
        <f>IF(N181="sníž. přenesená",J181,0)</f>
        <v>0</v>
      </c>
      <c r="BI181" s="142">
        <f>IF(N181="nulová",J181,0)</f>
        <v>0</v>
      </c>
      <c r="BJ181" s="17" t="s">
        <v>87</v>
      </c>
      <c r="BK181" s="142">
        <f>ROUND(I181*H181,2)</f>
        <v>0</v>
      </c>
      <c r="BL181" s="17" t="s">
        <v>253</v>
      </c>
      <c r="BM181" s="141" t="s">
        <v>5052</v>
      </c>
    </row>
    <row r="182" spans="2:65" s="1" customFormat="1" ht="19.5">
      <c r="B182" s="32"/>
      <c r="D182" s="143" t="s">
        <v>255</v>
      </c>
      <c r="F182" s="144" t="s">
        <v>2639</v>
      </c>
      <c r="I182" s="145"/>
      <c r="L182" s="32"/>
      <c r="M182" s="146"/>
      <c r="T182" s="56"/>
      <c r="AT182" s="17" t="s">
        <v>255</v>
      </c>
      <c r="AU182" s="17" t="s">
        <v>89</v>
      </c>
    </row>
    <row r="183" spans="2:65" s="1" customFormat="1" ht="44.25" customHeight="1">
      <c r="B183" s="32"/>
      <c r="C183" s="130" t="s">
        <v>410</v>
      </c>
      <c r="D183" s="130" t="s">
        <v>249</v>
      </c>
      <c r="E183" s="131" t="s">
        <v>5053</v>
      </c>
      <c r="F183" s="132" t="s">
        <v>5054</v>
      </c>
      <c r="G183" s="133" t="s">
        <v>2654</v>
      </c>
      <c r="H183" s="134">
        <v>1</v>
      </c>
      <c r="I183" s="135"/>
      <c r="J183" s="136">
        <f>ROUND(I183*H183,2)</f>
        <v>0</v>
      </c>
      <c r="K183" s="132" t="s">
        <v>1</v>
      </c>
      <c r="L183" s="32"/>
      <c r="M183" s="137" t="s">
        <v>1</v>
      </c>
      <c r="N183" s="138" t="s">
        <v>45</v>
      </c>
      <c r="P183" s="139">
        <f>O183*H183</f>
        <v>0</v>
      </c>
      <c r="Q183" s="139">
        <v>0</v>
      </c>
      <c r="R183" s="139">
        <f>Q183*H183</f>
        <v>0</v>
      </c>
      <c r="S183" s="139">
        <v>0</v>
      </c>
      <c r="T183" s="140">
        <f>S183*H183</f>
        <v>0</v>
      </c>
      <c r="AR183" s="141" t="s">
        <v>253</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253</v>
      </c>
      <c r="BM183" s="141" t="s">
        <v>5055</v>
      </c>
    </row>
    <row r="184" spans="2:65" s="1" customFormat="1" ht="19.5">
      <c r="B184" s="32"/>
      <c r="D184" s="143" t="s">
        <v>255</v>
      </c>
      <c r="F184" s="144" t="s">
        <v>2639</v>
      </c>
      <c r="I184" s="145"/>
      <c r="L184" s="32"/>
      <c r="M184" s="146"/>
      <c r="T184" s="56"/>
      <c r="AT184" s="17" t="s">
        <v>255</v>
      </c>
      <c r="AU184" s="17" t="s">
        <v>89</v>
      </c>
    </row>
    <row r="185" spans="2:65" s="1" customFormat="1" ht="44.25" customHeight="1">
      <c r="B185" s="32"/>
      <c r="C185" s="130" t="s">
        <v>414</v>
      </c>
      <c r="D185" s="130" t="s">
        <v>249</v>
      </c>
      <c r="E185" s="131" t="s">
        <v>5056</v>
      </c>
      <c r="F185" s="132" t="s">
        <v>5057</v>
      </c>
      <c r="G185" s="133" t="s">
        <v>2654</v>
      </c>
      <c r="H185" s="134">
        <v>1</v>
      </c>
      <c r="I185" s="135"/>
      <c r="J185" s="136">
        <f>ROUND(I185*H185,2)</f>
        <v>0</v>
      </c>
      <c r="K185" s="132" t="s">
        <v>1</v>
      </c>
      <c r="L185" s="32"/>
      <c r="M185" s="137" t="s">
        <v>1</v>
      </c>
      <c r="N185" s="138" t="s">
        <v>45</v>
      </c>
      <c r="P185" s="139">
        <f>O185*H185</f>
        <v>0</v>
      </c>
      <c r="Q185" s="139">
        <v>0</v>
      </c>
      <c r="R185" s="139">
        <f>Q185*H185</f>
        <v>0</v>
      </c>
      <c r="S185" s="139">
        <v>0</v>
      </c>
      <c r="T185" s="140">
        <f>S185*H185</f>
        <v>0</v>
      </c>
      <c r="AR185" s="141" t="s">
        <v>253</v>
      </c>
      <c r="AT185" s="141" t="s">
        <v>249</v>
      </c>
      <c r="AU185" s="141" t="s">
        <v>89</v>
      </c>
      <c r="AY185" s="17" t="s">
        <v>248</v>
      </c>
      <c r="BE185" s="142">
        <f>IF(N185="základní",J185,0)</f>
        <v>0</v>
      </c>
      <c r="BF185" s="142">
        <f>IF(N185="snížená",J185,0)</f>
        <v>0</v>
      </c>
      <c r="BG185" s="142">
        <f>IF(N185="zákl. přenesená",J185,0)</f>
        <v>0</v>
      </c>
      <c r="BH185" s="142">
        <f>IF(N185="sníž. přenesená",J185,0)</f>
        <v>0</v>
      </c>
      <c r="BI185" s="142">
        <f>IF(N185="nulová",J185,0)</f>
        <v>0</v>
      </c>
      <c r="BJ185" s="17" t="s">
        <v>87</v>
      </c>
      <c r="BK185" s="142">
        <f>ROUND(I185*H185,2)</f>
        <v>0</v>
      </c>
      <c r="BL185" s="17" t="s">
        <v>253</v>
      </c>
      <c r="BM185" s="141" t="s">
        <v>5058</v>
      </c>
    </row>
    <row r="186" spans="2:65" s="1" customFormat="1" ht="19.5">
      <c r="B186" s="32"/>
      <c r="D186" s="143" t="s">
        <v>255</v>
      </c>
      <c r="F186" s="144" t="s">
        <v>2639</v>
      </c>
      <c r="I186" s="145"/>
      <c r="L186" s="32"/>
      <c r="M186" s="146"/>
      <c r="T186" s="56"/>
      <c r="AT186" s="17" t="s">
        <v>255</v>
      </c>
      <c r="AU186" s="17" t="s">
        <v>89</v>
      </c>
    </row>
    <row r="187" spans="2:65" s="10" customFormat="1" ht="22.9" customHeight="1">
      <c r="B187" s="120"/>
      <c r="D187" s="121" t="s">
        <v>79</v>
      </c>
      <c r="E187" s="155" t="s">
        <v>2659</v>
      </c>
      <c r="F187" s="155" t="s">
        <v>5059</v>
      </c>
      <c r="I187" s="123"/>
      <c r="J187" s="156">
        <f>BK187</f>
        <v>0</v>
      </c>
      <c r="L187" s="120"/>
      <c r="M187" s="125"/>
      <c r="P187" s="126">
        <f>SUM(P188:P201)</f>
        <v>0</v>
      </c>
      <c r="R187" s="126">
        <f>SUM(R188:R201)</f>
        <v>0</v>
      </c>
      <c r="T187" s="127">
        <f>SUM(T188:T201)</f>
        <v>0</v>
      </c>
      <c r="AR187" s="121" t="s">
        <v>87</v>
      </c>
      <c r="AT187" s="128" t="s">
        <v>79</v>
      </c>
      <c r="AU187" s="128" t="s">
        <v>87</v>
      </c>
      <c r="AY187" s="121" t="s">
        <v>248</v>
      </c>
      <c r="BK187" s="129">
        <f>SUM(BK188:BK201)</f>
        <v>0</v>
      </c>
    </row>
    <row r="188" spans="2:65" s="1" customFormat="1" ht="21.75" customHeight="1">
      <c r="B188" s="32"/>
      <c r="C188" s="130" t="s">
        <v>419</v>
      </c>
      <c r="D188" s="130" t="s">
        <v>249</v>
      </c>
      <c r="E188" s="131" t="s">
        <v>5060</v>
      </c>
      <c r="F188" s="132" t="s">
        <v>5061</v>
      </c>
      <c r="G188" s="133" t="s">
        <v>252</v>
      </c>
      <c r="H188" s="134">
        <v>1</v>
      </c>
      <c r="I188" s="135"/>
      <c r="J188" s="136">
        <f>ROUND(I188*H188,2)</f>
        <v>0</v>
      </c>
      <c r="K188" s="132" t="s">
        <v>1</v>
      </c>
      <c r="L188" s="32"/>
      <c r="M188" s="137" t="s">
        <v>1</v>
      </c>
      <c r="N188" s="138" t="s">
        <v>45</v>
      </c>
      <c r="P188" s="139">
        <f>O188*H188</f>
        <v>0</v>
      </c>
      <c r="Q188" s="139">
        <v>0</v>
      </c>
      <c r="R188" s="139">
        <f>Q188*H188</f>
        <v>0</v>
      </c>
      <c r="S188" s="139">
        <v>0</v>
      </c>
      <c r="T188" s="140">
        <f>S188*H188</f>
        <v>0</v>
      </c>
      <c r="AR188" s="141" t="s">
        <v>253</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253</v>
      </c>
      <c r="BM188" s="141" t="s">
        <v>5062</v>
      </c>
    </row>
    <row r="189" spans="2:65" s="1" customFormat="1" ht="16.5" customHeight="1">
      <c r="B189" s="32"/>
      <c r="C189" s="130" t="s">
        <v>424</v>
      </c>
      <c r="D189" s="130" t="s">
        <v>249</v>
      </c>
      <c r="E189" s="131" t="s">
        <v>5063</v>
      </c>
      <c r="F189" s="132" t="s">
        <v>5064</v>
      </c>
      <c r="G189" s="133" t="s">
        <v>252</v>
      </c>
      <c r="H189" s="134">
        <v>1</v>
      </c>
      <c r="I189" s="135"/>
      <c r="J189" s="136">
        <f>ROUND(I189*H189,2)</f>
        <v>0</v>
      </c>
      <c r="K189" s="132" t="s">
        <v>1</v>
      </c>
      <c r="L189" s="32"/>
      <c r="M189" s="137" t="s">
        <v>1</v>
      </c>
      <c r="N189" s="138" t="s">
        <v>45</v>
      </c>
      <c r="P189" s="139">
        <f>O189*H189</f>
        <v>0</v>
      </c>
      <c r="Q189" s="139">
        <v>0</v>
      </c>
      <c r="R189" s="139">
        <f>Q189*H189</f>
        <v>0</v>
      </c>
      <c r="S189" s="139">
        <v>0</v>
      </c>
      <c r="T189" s="140">
        <f>S189*H189</f>
        <v>0</v>
      </c>
      <c r="AR189" s="141" t="s">
        <v>253</v>
      </c>
      <c r="AT189" s="141" t="s">
        <v>249</v>
      </c>
      <c r="AU189" s="141" t="s">
        <v>89</v>
      </c>
      <c r="AY189" s="17" t="s">
        <v>248</v>
      </c>
      <c r="BE189" s="142">
        <f>IF(N189="základní",J189,0)</f>
        <v>0</v>
      </c>
      <c r="BF189" s="142">
        <f>IF(N189="snížená",J189,0)</f>
        <v>0</v>
      </c>
      <c r="BG189" s="142">
        <f>IF(N189="zákl. přenesená",J189,0)</f>
        <v>0</v>
      </c>
      <c r="BH189" s="142">
        <f>IF(N189="sníž. přenesená",J189,0)</f>
        <v>0</v>
      </c>
      <c r="BI189" s="142">
        <f>IF(N189="nulová",J189,0)</f>
        <v>0</v>
      </c>
      <c r="BJ189" s="17" t="s">
        <v>87</v>
      </c>
      <c r="BK189" s="142">
        <f>ROUND(I189*H189,2)</f>
        <v>0</v>
      </c>
      <c r="BL189" s="17" t="s">
        <v>253</v>
      </c>
      <c r="BM189" s="141" t="s">
        <v>5065</v>
      </c>
    </row>
    <row r="190" spans="2:65" s="1" customFormat="1" ht="16.5" customHeight="1">
      <c r="B190" s="32"/>
      <c r="C190" s="130" t="s">
        <v>428</v>
      </c>
      <c r="D190" s="130" t="s">
        <v>249</v>
      </c>
      <c r="E190" s="131" t="s">
        <v>5066</v>
      </c>
      <c r="F190" s="132" t="s">
        <v>5067</v>
      </c>
      <c r="G190" s="133" t="s">
        <v>252</v>
      </c>
      <c r="H190" s="134">
        <v>1</v>
      </c>
      <c r="I190" s="135"/>
      <c r="J190" s="136">
        <f>ROUND(I190*H190,2)</f>
        <v>0</v>
      </c>
      <c r="K190" s="132" t="s">
        <v>1</v>
      </c>
      <c r="L190" s="32"/>
      <c r="M190" s="137" t="s">
        <v>1</v>
      </c>
      <c r="N190" s="138" t="s">
        <v>45</v>
      </c>
      <c r="P190" s="139">
        <f>O190*H190</f>
        <v>0</v>
      </c>
      <c r="Q190" s="139">
        <v>0</v>
      </c>
      <c r="R190" s="139">
        <f>Q190*H190</f>
        <v>0</v>
      </c>
      <c r="S190" s="139">
        <v>0</v>
      </c>
      <c r="T190" s="140">
        <f>S190*H190</f>
        <v>0</v>
      </c>
      <c r="AR190" s="141" t="s">
        <v>253</v>
      </c>
      <c r="AT190" s="141" t="s">
        <v>249</v>
      </c>
      <c r="AU190" s="141" t="s">
        <v>89</v>
      </c>
      <c r="AY190" s="17" t="s">
        <v>248</v>
      </c>
      <c r="BE190" s="142">
        <f>IF(N190="základní",J190,0)</f>
        <v>0</v>
      </c>
      <c r="BF190" s="142">
        <f>IF(N190="snížená",J190,0)</f>
        <v>0</v>
      </c>
      <c r="BG190" s="142">
        <f>IF(N190="zákl. přenesená",J190,0)</f>
        <v>0</v>
      </c>
      <c r="BH190" s="142">
        <f>IF(N190="sníž. přenesená",J190,0)</f>
        <v>0</v>
      </c>
      <c r="BI190" s="142">
        <f>IF(N190="nulová",J190,0)</f>
        <v>0</v>
      </c>
      <c r="BJ190" s="17" t="s">
        <v>87</v>
      </c>
      <c r="BK190" s="142">
        <f>ROUND(I190*H190,2)</f>
        <v>0</v>
      </c>
      <c r="BL190" s="17" t="s">
        <v>253</v>
      </c>
      <c r="BM190" s="141" t="s">
        <v>5068</v>
      </c>
    </row>
    <row r="191" spans="2:65" s="1" customFormat="1" ht="24.2" customHeight="1">
      <c r="B191" s="32"/>
      <c r="C191" s="130" t="s">
        <v>432</v>
      </c>
      <c r="D191" s="130" t="s">
        <v>249</v>
      </c>
      <c r="E191" s="131" t="s">
        <v>5069</v>
      </c>
      <c r="F191" s="132" t="s">
        <v>5070</v>
      </c>
      <c r="G191" s="133" t="s">
        <v>252</v>
      </c>
      <c r="H191" s="134">
        <v>15</v>
      </c>
      <c r="I191" s="135"/>
      <c r="J191" s="136">
        <f>ROUND(I191*H191,2)</f>
        <v>0</v>
      </c>
      <c r="K191" s="132" t="s">
        <v>1</v>
      </c>
      <c r="L191" s="32"/>
      <c r="M191" s="137" t="s">
        <v>1</v>
      </c>
      <c r="N191" s="138" t="s">
        <v>45</v>
      </c>
      <c r="P191" s="139">
        <f>O191*H191</f>
        <v>0</v>
      </c>
      <c r="Q191" s="139">
        <v>0</v>
      </c>
      <c r="R191" s="139">
        <f>Q191*H191</f>
        <v>0</v>
      </c>
      <c r="S191" s="139">
        <v>0</v>
      </c>
      <c r="T191" s="140">
        <f>S191*H191</f>
        <v>0</v>
      </c>
      <c r="AR191" s="141" t="s">
        <v>253</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253</v>
      </c>
      <c r="BM191" s="141" t="s">
        <v>5071</v>
      </c>
    </row>
    <row r="192" spans="2:65" s="1" customFormat="1" ht="55.5" customHeight="1">
      <c r="B192" s="32"/>
      <c r="C192" s="130" t="s">
        <v>436</v>
      </c>
      <c r="D192" s="130" t="s">
        <v>249</v>
      </c>
      <c r="E192" s="131" t="s">
        <v>5072</v>
      </c>
      <c r="F192" s="132" t="s">
        <v>5073</v>
      </c>
      <c r="G192" s="133" t="s">
        <v>252</v>
      </c>
      <c r="H192" s="134">
        <v>1</v>
      </c>
      <c r="I192" s="135"/>
      <c r="J192" s="136">
        <f>ROUND(I192*H192,2)</f>
        <v>0</v>
      </c>
      <c r="K192" s="132" t="s">
        <v>1</v>
      </c>
      <c r="L192" s="32"/>
      <c r="M192" s="137" t="s">
        <v>1</v>
      </c>
      <c r="N192" s="138" t="s">
        <v>45</v>
      </c>
      <c r="P192" s="139">
        <f>O192*H192</f>
        <v>0</v>
      </c>
      <c r="Q192" s="139">
        <v>0</v>
      </c>
      <c r="R192" s="139">
        <f>Q192*H192</f>
        <v>0</v>
      </c>
      <c r="S192" s="139">
        <v>0</v>
      </c>
      <c r="T192" s="140">
        <f>S192*H192</f>
        <v>0</v>
      </c>
      <c r="AR192" s="141" t="s">
        <v>253</v>
      </c>
      <c r="AT192" s="141" t="s">
        <v>249</v>
      </c>
      <c r="AU192" s="141" t="s">
        <v>89</v>
      </c>
      <c r="AY192" s="17" t="s">
        <v>248</v>
      </c>
      <c r="BE192" s="142">
        <f>IF(N192="základní",J192,0)</f>
        <v>0</v>
      </c>
      <c r="BF192" s="142">
        <f>IF(N192="snížená",J192,0)</f>
        <v>0</v>
      </c>
      <c r="BG192" s="142">
        <f>IF(N192="zákl. přenesená",J192,0)</f>
        <v>0</v>
      </c>
      <c r="BH192" s="142">
        <f>IF(N192="sníž. přenesená",J192,0)</f>
        <v>0</v>
      </c>
      <c r="BI192" s="142">
        <f>IF(N192="nulová",J192,0)</f>
        <v>0</v>
      </c>
      <c r="BJ192" s="17" t="s">
        <v>87</v>
      </c>
      <c r="BK192" s="142">
        <f>ROUND(I192*H192,2)</f>
        <v>0</v>
      </c>
      <c r="BL192" s="17" t="s">
        <v>253</v>
      </c>
      <c r="BM192" s="141" t="s">
        <v>5074</v>
      </c>
    </row>
    <row r="193" spans="2:65" s="1" customFormat="1" ht="19.5">
      <c r="B193" s="32"/>
      <c r="D193" s="143" t="s">
        <v>255</v>
      </c>
      <c r="F193" s="144" t="s">
        <v>2639</v>
      </c>
      <c r="I193" s="145"/>
      <c r="L193" s="32"/>
      <c r="M193" s="146"/>
      <c r="T193" s="56"/>
      <c r="AT193" s="17" t="s">
        <v>255</v>
      </c>
      <c r="AU193" s="17" t="s">
        <v>89</v>
      </c>
    </row>
    <row r="194" spans="2:65" s="1" customFormat="1" ht="44.25" customHeight="1">
      <c r="B194" s="32"/>
      <c r="C194" s="130" t="s">
        <v>440</v>
      </c>
      <c r="D194" s="130" t="s">
        <v>249</v>
      </c>
      <c r="E194" s="131" t="s">
        <v>5075</v>
      </c>
      <c r="F194" s="132" t="s">
        <v>5076</v>
      </c>
      <c r="G194" s="133" t="s">
        <v>252</v>
      </c>
      <c r="H194" s="134">
        <v>1</v>
      </c>
      <c r="I194" s="135"/>
      <c r="J194" s="136">
        <f>ROUND(I194*H194,2)</f>
        <v>0</v>
      </c>
      <c r="K194" s="132" t="s">
        <v>1</v>
      </c>
      <c r="L194" s="32"/>
      <c r="M194" s="137" t="s">
        <v>1</v>
      </c>
      <c r="N194" s="138" t="s">
        <v>45</v>
      </c>
      <c r="P194" s="139">
        <f>O194*H194</f>
        <v>0</v>
      </c>
      <c r="Q194" s="139">
        <v>0</v>
      </c>
      <c r="R194" s="139">
        <f>Q194*H194</f>
        <v>0</v>
      </c>
      <c r="S194" s="139">
        <v>0</v>
      </c>
      <c r="T194" s="140">
        <f>S194*H194</f>
        <v>0</v>
      </c>
      <c r="AR194" s="141" t="s">
        <v>253</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253</v>
      </c>
      <c r="BM194" s="141" t="s">
        <v>5077</v>
      </c>
    </row>
    <row r="195" spans="2:65" s="1" customFormat="1" ht="19.5">
      <c r="B195" s="32"/>
      <c r="D195" s="143" t="s">
        <v>255</v>
      </c>
      <c r="F195" s="144" t="s">
        <v>2639</v>
      </c>
      <c r="I195" s="145"/>
      <c r="L195" s="32"/>
      <c r="M195" s="146"/>
      <c r="T195" s="56"/>
      <c r="AT195" s="17" t="s">
        <v>255</v>
      </c>
      <c r="AU195" s="17" t="s">
        <v>89</v>
      </c>
    </row>
    <row r="196" spans="2:65" s="1" customFormat="1" ht="62.65" customHeight="1">
      <c r="B196" s="32"/>
      <c r="C196" s="130" t="s">
        <v>444</v>
      </c>
      <c r="D196" s="130" t="s">
        <v>249</v>
      </c>
      <c r="E196" s="131" t="s">
        <v>5078</v>
      </c>
      <c r="F196" s="132" t="s">
        <v>5079</v>
      </c>
      <c r="G196" s="133" t="s">
        <v>252</v>
      </c>
      <c r="H196" s="134">
        <v>1</v>
      </c>
      <c r="I196" s="135"/>
      <c r="J196" s="136">
        <f>ROUND(I196*H196,2)</f>
        <v>0</v>
      </c>
      <c r="K196" s="132" t="s">
        <v>1</v>
      </c>
      <c r="L196" s="32"/>
      <c r="M196" s="137" t="s">
        <v>1</v>
      </c>
      <c r="N196" s="138" t="s">
        <v>45</v>
      </c>
      <c r="P196" s="139">
        <f>O196*H196</f>
        <v>0</v>
      </c>
      <c r="Q196" s="139">
        <v>0</v>
      </c>
      <c r="R196" s="139">
        <f>Q196*H196</f>
        <v>0</v>
      </c>
      <c r="S196" s="139">
        <v>0</v>
      </c>
      <c r="T196" s="140">
        <f>S196*H196</f>
        <v>0</v>
      </c>
      <c r="AR196" s="141" t="s">
        <v>253</v>
      </c>
      <c r="AT196" s="141" t="s">
        <v>249</v>
      </c>
      <c r="AU196" s="141" t="s">
        <v>89</v>
      </c>
      <c r="AY196" s="17" t="s">
        <v>248</v>
      </c>
      <c r="BE196" s="142">
        <f>IF(N196="základní",J196,0)</f>
        <v>0</v>
      </c>
      <c r="BF196" s="142">
        <f>IF(N196="snížená",J196,0)</f>
        <v>0</v>
      </c>
      <c r="BG196" s="142">
        <f>IF(N196="zákl. přenesená",J196,0)</f>
        <v>0</v>
      </c>
      <c r="BH196" s="142">
        <f>IF(N196="sníž. přenesená",J196,0)</f>
        <v>0</v>
      </c>
      <c r="BI196" s="142">
        <f>IF(N196="nulová",J196,0)</f>
        <v>0</v>
      </c>
      <c r="BJ196" s="17" t="s">
        <v>87</v>
      </c>
      <c r="BK196" s="142">
        <f>ROUND(I196*H196,2)</f>
        <v>0</v>
      </c>
      <c r="BL196" s="17" t="s">
        <v>253</v>
      </c>
      <c r="BM196" s="141" t="s">
        <v>5080</v>
      </c>
    </row>
    <row r="197" spans="2:65" s="1" customFormat="1" ht="19.5">
      <c r="B197" s="32"/>
      <c r="D197" s="143" t="s">
        <v>255</v>
      </c>
      <c r="F197" s="144" t="s">
        <v>2639</v>
      </c>
      <c r="I197" s="145"/>
      <c r="L197" s="32"/>
      <c r="M197" s="146"/>
      <c r="T197" s="56"/>
      <c r="AT197" s="17" t="s">
        <v>255</v>
      </c>
      <c r="AU197" s="17" t="s">
        <v>89</v>
      </c>
    </row>
    <row r="198" spans="2:65" s="1" customFormat="1" ht="21.75" customHeight="1">
      <c r="B198" s="32"/>
      <c r="C198" s="130" t="s">
        <v>449</v>
      </c>
      <c r="D198" s="130" t="s">
        <v>249</v>
      </c>
      <c r="E198" s="131" t="s">
        <v>5081</v>
      </c>
      <c r="F198" s="132" t="s">
        <v>5082</v>
      </c>
      <c r="G198" s="133" t="s">
        <v>252</v>
      </c>
      <c r="H198" s="134">
        <v>1</v>
      </c>
      <c r="I198" s="135"/>
      <c r="J198" s="136">
        <f>ROUND(I198*H198,2)</f>
        <v>0</v>
      </c>
      <c r="K198" s="132" t="s">
        <v>1</v>
      </c>
      <c r="L198" s="32"/>
      <c r="M198" s="137" t="s">
        <v>1</v>
      </c>
      <c r="N198" s="138" t="s">
        <v>45</v>
      </c>
      <c r="P198" s="139">
        <f>O198*H198</f>
        <v>0</v>
      </c>
      <c r="Q198" s="139">
        <v>0</v>
      </c>
      <c r="R198" s="139">
        <f>Q198*H198</f>
        <v>0</v>
      </c>
      <c r="S198" s="139">
        <v>0</v>
      </c>
      <c r="T198" s="140">
        <f>S198*H198</f>
        <v>0</v>
      </c>
      <c r="AR198" s="141" t="s">
        <v>253</v>
      </c>
      <c r="AT198" s="141" t="s">
        <v>249</v>
      </c>
      <c r="AU198" s="141" t="s">
        <v>89</v>
      </c>
      <c r="AY198" s="17" t="s">
        <v>248</v>
      </c>
      <c r="BE198" s="142">
        <f>IF(N198="základní",J198,0)</f>
        <v>0</v>
      </c>
      <c r="BF198" s="142">
        <f>IF(N198="snížená",J198,0)</f>
        <v>0</v>
      </c>
      <c r="BG198" s="142">
        <f>IF(N198="zákl. přenesená",J198,0)</f>
        <v>0</v>
      </c>
      <c r="BH198" s="142">
        <f>IF(N198="sníž. přenesená",J198,0)</f>
        <v>0</v>
      </c>
      <c r="BI198" s="142">
        <f>IF(N198="nulová",J198,0)</f>
        <v>0</v>
      </c>
      <c r="BJ198" s="17" t="s">
        <v>87</v>
      </c>
      <c r="BK198" s="142">
        <f>ROUND(I198*H198,2)</f>
        <v>0</v>
      </c>
      <c r="BL198" s="17" t="s">
        <v>253</v>
      </c>
      <c r="BM198" s="141" t="s">
        <v>5083</v>
      </c>
    </row>
    <row r="199" spans="2:65" s="1" customFormat="1" ht="19.5">
      <c r="B199" s="32"/>
      <c r="D199" s="143" t="s">
        <v>255</v>
      </c>
      <c r="F199" s="144" t="s">
        <v>2639</v>
      </c>
      <c r="I199" s="145"/>
      <c r="L199" s="32"/>
      <c r="M199" s="146"/>
      <c r="T199" s="56"/>
      <c r="AT199" s="17" t="s">
        <v>255</v>
      </c>
      <c r="AU199" s="17" t="s">
        <v>89</v>
      </c>
    </row>
    <row r="200" spans="2:65" s="1" customFormat="1" ht="37.9" customHeight="1">
      <c r="B200" s="32"/>
      <c r="C200" s="130" t="s">
        <v>453</v>
      </c>
      <c r="D200" s="130" t="s">
        <v>249</v>
      </c>
      <c r="E200" s="131" t="s">
        <v>5084</v>
      </c>
      <c r="F200" s="132" t="s">
        <v>5085</v>
      </c>
      <c r="G200" s="133" t="s">
        <v>2654</v>
      </c>
      <c r="H200" s="134">
        <v>6</v>
      </c>
      <c r="I200" s="135"/>
      <c r="J200" s="136">
        <f>ROUND(I200*H200,2)</f>
        <v>0</v>
      </c>
      <c r="K200" s="132" t="s">
        <v>1</v>
      </c>
      <c r="L200" s="32"/>
      <c r="M200" s="137" t="s">
        <v>1</v>
      </c>
      <c r="N200" s="138" t="s">
        <v>45</v>
      </c>
      <c r="P200" s="139">
        <f>O200*H200</f>
        <v>0</v>
      </c>
      <c r="Q200" s="139">
        <v>0</v>
      </c>
      <c r="R200" s="139">
        <f>Q200*H200</f>
        <v>0</v>
      </c>
      <c r="S200" s="139">
        <v>0</v>
      </c>
      <c r="T200" s="140">
        <f>S200*H200</f>
        <v>0</v>
      </c>
      <c r="AR200" s="141" t="s">
        <v>253</v>
      </c>
      <c r="AT200" s="141" t="s">
        <v>249</v>
      </c>
      <c r="AU200" s="141" t="s">
        <v>89</v>
      </c>
      <c r="AY200" s="17" t="s">
        <v>248</v>
      </c>
      <c r="BE200" s="142">
        <f>IF(N200="základní",J200,0)</f>
        <v>0</v>
      </c>
      <c r="BF200" s="142">
        <f>IF(N200="snížená",J200,0)</f>
        <v>0</v>
      </c>
      <c r="BG200" s="142">
        <f>IF(N200="zákl. přenesená",J200,0)</f>
        <v>0</v>
      </c>
      <c r="BH200" s="142">
        <f>IF(N200="sníž. přenesená",J200,0)</f>
        <v>0</v>
      </c>
      <c r="BI200" s="142">
        <f>IF(N200="nulová",J200,0)</f>
        <v>0</v>
      </c>
      <c r="BJ200" s="17" t="s">
        <v>87</v>
      </c>
      <c r="BK200" s="142">
        <f>ROUND(I200*H200,2)</f>
        <v>0</v>
      </c>
      <c r="BL200" s="17" t="s">
        <v>253</v>
      </c>
      <c r="BM200" s="141" t="s">
        <v>5086</v>
      </c>
    </row>
    <row r="201" spans="2:65" s="1" customFormat="1" ht="19.5">
      <c r="B201" s="32"/>
      <c r="D201" s="143" t="s">
        <v>255</v>
      </c>
      <c r="F201" s="144" t="s">
        <v>2639</v>
      </c>
      <c r="I201" s="145"/>
      <c r="L201" s="32"/>
      <c r="M201" s="146"/>
      <c r="T201" s="56"/>
      <c r="AT201" s="17" t="s">
        <v>255</v>
      </c>
      <c r="AU201" s="17" t="s">
        <v>89</v>
      </c>
    </row>
    <row r="202" spans="2:65" s="10" customFormat="1" ht="22.9" customHeight="1">
      <c r="B202" s="120"/>
      <c r="D202" s="121" t="s">
        <v>79</v>
      </c>
      <c r="E202" s="155" t="s">
        <v>2670</v>
      </c>
      <c r="F202" s="155" t="s">
        <v>5087</v>
      </c>
      <c r="I202" s="123"/>
      <c r="J202" s="156">
        <f>BK202</f>
        <v>0</v>
      </c>
      <c r="L202" s="120"/>
      <c r="M202" s="125"/>
      <c r="P202" s="126">
        <f>SUM(P203:P214)</f>
        <v>0</v>
      </c>
      <c r="R202" s="126">
        <f>SUM(R203:R214)</f>
        <v>0</v>
      </c>
      <c r="T202" s="127">
        <f>SUM(T203:T214)</f>
        <v>0</v>
      </c>
      <c r="AR202" s="121" t="s">
        <v>247</v>
      </c>
      <c r="AT202" s="128" t="s">
        <v>79</v>
      </c>
      <c r="AU202" s="128" t="s">
        <v>87</v>
      </c>
      <c r="AY202" s="121" t="s">
        <v>248</v>
      </c>
      <c r="BK202" s="129">
        <f>SUM(BK203:BK214)</f>
        <v>0</v>
      </c>
    </row>
    <row r="203" spans="2:65" s="1" customFormat="1" ht="16.5" customHeight="1">
      <c r="B203" s="32"/>
      <c r="C203" s="130" t="s">
        <v>457</v>
      </c>
      <c r="D203" s="130" t="s">
        <v>249</v>
      </c>
      <c r="E203" s="131" t="s">
        <v>2800</v>
      </c>
      <c r="F203" s="132" t="s">
        <v>2709</v>
      </c>
      <c r="G203" s="133" t="s">
        <v>2455</v>
      </c>
      <c r="H203" s="134">
        <v>35</v>
      </c>
      <c r="I203" s="135"/>
      <c r="J203" s="136">
        <f t="shared" ref="J203:J210" si="0">ROUND(I203*H203,2)</f>
        <v>0</v>
      </c>
      <c r="K203" s="132" t="s">
        <v>1</v>
      </c>
      <c r="L203" s="32"/>
      <c r="M203" s="137" t="s">
        <v>1</v>
      </c>
      <c r="N203" s="138" t="s">
        <v>45</v>
      </c>
      <c r="P203" s="139">
        <f t="shared" ref="P203:P210" si="1">O203*H203</f>
        <v>0</v>
      </c>
      <c r="Q203" s="139">
        <v>0</v>
      </c>
      <c r="R203" s="139">
        <f t="shared" ref="R203:R210" si="2">Q203*H203</f>
        <v>0</v>
      </c>
      <c r="S203" s="139">
        <v>0</v>
      </c>
      <c r="T203" s="140">
        <f t="shared" ref="T203:T210" si="3">S203*H203</f>
        <v>0</v>
      </c>
      <c r="AR203" s="141" t="s">
        <v>253</v>
      </c>
      <c r="AT203" s="141" t="s">
        <v>249</v>
      </c>
      <c r="AU203" s="141" t="s">
        <v>89</v>
      </c>
      <c r="AY203" s="17" t="s">
        <v>248</v>
      </c>
      <c r="BE203" s="142">
        <f t="shared" ref="BE203:BE210" si="4">IF(N203="základní",J203,0)</f>
        <v>0</v>
      </c>
      <c r="BF203" s="142">
        <f t="shared" ref="BF203:BF210" si="5">IF(N203="snížená",J203,0)</f>
        <v>0</v>
      </c>
      <c r="BG203" s="142">
        <f t="shared" ref="BG203:BG210" si="6">IF(N203="zákl. přenesená",J203,0)</f>
        <v>0</v>
      </c>
      <c r="BH203" s="142">
        <f t="shared" ref="BH203:BH210" si="7">IF(N203="sníž. přenesená",J203,0)</f>
        <v>0</v>
      </c>
      <c r="BI203" s="142">
        <f t="shared" ref="BI203:BI210" si="8">IF(N203="nulová",J203,0)</f>
        <v>0</v>
      </c>
      <c r="BJ203" s="17" t="s">
        <v>87</v>
      </c>
      <c r="BK203" s="142">
        <f t="shared" ref="BK203:BK210" si="9">ROUND(I203*H203,2)</f>
        <v>0</v>
      </c>
      <c r="BL203" s="17" t="s">
        <v>253</v>
      </c>
      <c r="BM203" s="141" t="s">
        <v>5088</v>
      </c>
    </row>
    <row r="204" spans="2:65" s="1" customFormat="1" ht="16.5" customHeight="1">
      <c r="B204" s="32"/>
      <c r="C204" s="130" t="s">
        <v>461</v>
      </c>
      <c r="D204" s="130" t="s">
        <v>249</v>
      </c>
      <c r="E204" s="131" t="s">
        <v>2803</v>
      </c>
      <c r="F204" s="132" t="s">
        <v>5089</v>
      </c>
      <c r="G204" s="133" t="s">
        <v>2455</v>
      </c>
      <c r="H204" s="134">
        <v>30</v>
      </c>
      <c r="I204" s="135"/>
      <c r="J204" s="136">
        <f t="shared" si="0"/>
        <v>0</v>
      </c>
      <c r="K204" s="132" t="s">
        <v>1</v>
      </c>
      <c r="L204" s="32"/>
      <c r="M204" s="137" t="s">
        <v>1</v>
      </c>
      <c r="N204" s="138" t="s">
        <v>45</v>
      </c>
      <c r="P204" s="139">
        <f t="shared" si="1"/>
        <v>0</v>
      </c>
      <c r="Q204" s="139">
        <v>0</v>
      </c>
      <c r="R204" s="139">
        <f t="shared" si="2"/>
        <v>0</v>
      </c>
      <c r="S204" s="139">
        <v>0</v>
      </c>
      <c r="T204" s="140">
        <f t="shared" si="3"/>
        <v>0</v>
      </c>
      <c r="AR204" s="141" t="s">
        <v>253</v>
      </c>
      <c r="AT204" s="141" t="s">
        <v>249</v>
      </c>
      <c r="AU204" s="141" t="s">
        <v>89</v>
      </c>
      <c r="AY204" s="17" t="s">
        <v>248</v>
      </c>
      <c r="BE204" s="142">
        <f t="shared" si="4"/>
        <v>0</v>
      </c>
      <c r="BF204" s="142">
        <f t="shared" si="5"/>
        <v>0</v>
      </c>
      <c r="BG204" s="142">
        <f t="shared" si="6"/>
        <v>0</v>
      </c>
      <c r="BH204" s="142">
        <f t="shared" si="7"/>
        <v>0</v>
      </c>
      <c r="BI204" s="142">
        <f t="shared" si="8"/>
        <v>0</v>
      </c>
      <c r="BJ204" s="17" t="s">
        <v>87</v>
      </c>
      <c r="BK204" s="142">
        <f t="shared" si="9"/>
        <v>0</v>
      </c>
      <c r="BL204" s="17" t="s">
        <v>253</v>
      </c>
      <c r="BM204" s="141" t="s">
        <v>5090</v>
      </c>
    </row>
    <row r="205" spans="2:65" s="1" customFormat="1" ht="24.2" customHeight="1">
      <c r="B205" s="32"/>
      <c r="C205" s="130" t="s">
        <v>465</v>
      </c>
      <c r="D205" s="130" t="s">
        <v>249</v>
      </c>
      <c r="E205" s="131" t="s">
        <v>2806</v>
      </c>
      <c r="F205" s="132" t="s">
        <v>5091</v>
      </c>
      <c r="G205" s="133" t="s">
        <v>2654</v>
      </c>
      <c r="H205" s="134">
        <v>28</v>
      </c>
      <c r="I205" s="135"/>
      <c r="J205" s="136">
        <f t="shared" si="0"/>
        <v>0</v>
      </c>
      <c r="K205" s="132" t="s">
        <v>1</v>
      </c>
      <c r="L205" s="32"/>
      <c r="M205" s="137" t="s">
        <v>1</v>
      </c>
      <c r="N205" s="138" t="s">
        <v>45</v>
      </c>
      <c r="P205" s="139">
        <f t="shared" si="1"/>
        <v>0</v>
      </c>
      <c r="Q205" s="139">
        <v>0</v>
      </c>
      <c r="R205" s="139">
        <f t="shared" si="2"/>
        <v>0</v>
      </c>
      <c r="S205" s="139">
        <v>0</v>
      </c>
      <c r="T205" s="140">
        <f t="shared" si="3"/>
        <v>0</v>
      </c>
      <c r="AR205" s="141" t="s">
        <v>253</v>
      </c>
      <c r="AT205" s="141" t="s">
        <v>249</v>
      </c>
      <c r="AU205" s="141" t="s">
        <v>89</v>
      </c>
      <c r="AY205" s="17" t="s">
        <v>248</v>
      </c>
      <c r="BE205" s="142">
        <f t="shared" si="4"/>
        <v>0</v>
      </c>
      <c r="BF205" s="142">
        <f t="shared" si="5"/>
        <v>0</v>
      </c>
      <c r="BG205" s="142">
        <f t="shared" si="6"/>
        <v>0</v>
      </c>
      <c r="BH205" s="142">
        <f t="shared" si="7"/>
        <v>0</v>
      </c>
      <c r="BI205" s="142">
        <f t="shared" si="8"/>
        <v>0</v>
      </c>
      <c r="BJ205" s="17" t="s">
        <v>87</v>
      </c>
      <c r="BK205" s="142">
        <f t="shared" si="9"/>
        <v>0</v>
      </c>
      <c r="BL205" s="17" t="s">
        <v>253</v>
      </c>
      <c r="BM205" s="141" t="s">
        <v>5092</v>
      </c>
    </row>
    <row r="206" spans="2:65" s="1" customFormat="1" ht="16.5" customHeight="1">
      <c r="B206" s="32"/>
      <c r="C206" s="130" t="s">
        <v>471</v>
      </c>
      <c r="D206" s="130" t="s">
        <v>249</v>
      </c>
      <c r="E206" s="131" t="s">
        <v>2809</v>
      </c>
      <c r="F206" s="132" t="s">
        <v>2712</v>
      </c>
      <c r="G206" s="133" t="s">
        <v>2654</v>
      </c>
      <c r="H206" s="134">
        <v>265</v>
      </c>
      <c r="I206" s="135"/>
      <c r="J206" s="136">
        <f t="shared" si="0"/>
        <v>0</v>
      </c>
      <c r="K206" s="132" t="s">
        <v>1</v>
      </c>
      <c r="L206" s="32"/>
      <c r="M206" s="137" t="s">
        <v>1</v>
      </c>
      <c r="N206" s="138" t="s">
        <v>45</v>
      </c>
      <c r="P206" s="139">
        <f t="shared" si="1"/>
        <v>0</v>
      </c>
      <c r="Q206" s="139">
        <v>0</v>
      </c>
      <c r="R206" s="139">
        <f t="shared" si="2"/>
        <v>0</v>
      </c>
      <c r="S206" s="139">
        <v>0</v>
      </c>
      <c r="T206" s="140">
        <f t="shared" si="3"/>
        <v>0</v>
      </c>
      <c r="AR206" s="141" t="s">
        <v>253</v>
      </c>
      <c r="AT206" s="141" t="s">
        <v>249</v>
      </c>
      <c r="AU206" s="141" t="s">
        <v>89</v>
      </c>
      <c r="AY206" s="17" t="s">
        <v>248</v>
      </c>
      <c r="BE206" s="142">
        <f t="shared" si="4"/>
        <v>0</v>
      </c>
      <c r="BF206" s="142">
        <f t="shared" si="5"/>
        <v>0</v>
      </c>
      <c r="BG206" s="142">
        <f t="shared" si="6"/>
        <v>0</v>
      </c>
      <c r="BH206" s="142">
        <f t="shared" si="7"/>
        <v>0</v>
      </c>
      <c r="BI206" s="142">
        <f t="shared" si="8"/>
        <v>0</v>
      </c>
      <c r="BJ206" s="17" t="s">
        <v>87</v>
      </c>
      <c r="BK206" s="142">
        <f t="shared" si="9"/>
        <v>0</v>
      </c>
      <c r="BL206" s="17" t="s">
        <v>253</v>
      </c>
      <c r="BM206" s="141" t="s">
        <v>5093</v>
      </c>
    </row>
    <row r="207" spans="2:65" s="1" customFormat="1" ht="24.2" customHeight="1">
      <c r="B207" s="32"/>
      <c r="C207" s="130" t="s">
        <v>476</v>
      </c>
      <c r="D207" s="130" t="s">
        <v>249</v>
      </c>
      <c r="E207" s="131" t="s">
        <v>2812</v>
      </c>
      <c r="F207" s="132" t="s">
        <v>3607</v>
      </c>
      <c r="G207" s="133" t="s">
        <v>1662</v>
      </c>
      <c r="H207" s="134">
        <v>80</v>
      </c>
      <c r="I207" s="135"/>
      <c r="J207" s="136">
        <f t="shared" si="0"/>
        <v>0</v>
      </c>
      <c r="K207" s="132" t="s">
        <v>1</v>
      </c>
      <c r="L207" s="32"/>
      <c r="M207" s="137" t="s">
        <v>1</v>
      </c>
      <c r="N207" s="138" t="s">
        <v>45</v>
      </c>
      <c r="P207" s="139">
        <f t="shared" si="1"/>
        <v>0</v>
      </c>
      <c r="Q207" s="139">
        <v>0</v>
      </c>
      <c r="R207" s="139">
        <f t="shared" si="2"/>
        <v>0</v>
      </c>
      <c r="S207" s="139">
        <v>0</v>
      </c>
      <c r="T207" s="140">
        <f t="shared" si="3"/>
        <v>0</v>
      </c>
      <c r="AR207" s="141" t="s">
        <v>253</v>
      </c>
      <c r="AT207" s="141" t="s">
        <v>249</v>
      </c>
      <c r="AU207" s="141" t="s">
        <v>89</v>
      </c>
      <c r="AY207" s="17" t="s">
        <v>248</v>
      </c>
      <c r="BE207" s="142">
        <f t="shared" si="4"/>
        <v>0</v>
      </c>
      <c r="BF207" s="142">
        <f t="shared" si="5"/>
        <v>0</v>
      </c>
      <c r="BG207" s="142">
        <f t="shared" si="6"/>
        <v>0</v>
      </c>
      <c r="BH207" s="142">
        <f t="shared" si="7"/>
        <v>0</v>
      </c>
      <c r="BI207" s="142">
        <f t="shared" si="8"/>
        <v>0</v>
      </c>
      <c r="BJ207" s="17" t="s">
        <v>87</v>
      </c>
      <c r="BK207" s="142">
        <f t="shared" si="9"/>
        <v>0</v>
      </c>
      <c r="BL207" s="17" t="s">
        <v>253</v>
      </c>
      <c r="BM207" s="141" t="s">
        <v>5094</v>
      </c>
    </row>
    <row r="208" spans="2:65" s="1" customFormat="1" ht="16.5" customHeight="1">
      <c r="B208" s="32"/>
      <c r="C208" s="130" t="s">
        <v>483</v>
      </c>
      <c r="D208" s="130" t="s">
        <v>249</v>
      </c>
      <c r="E208" s="131" t="s">
        <v>5095</v>
      </c>
      <c r="F208" s="132" t="s">
        <v>2718</v>
      </c>
      <c r="G208" s="133" t="s">
        <v>2706</v>
      </c>
      <c r="H208" s="134">
        <v>70</v>
      </c>
      <c r="I208" s="135"/>
      <c r="J208" s="136">
        <f t="shared" si="0"/>
        <v>0</v>
      </c>
      <c r="K208" s="132" t="s">
        <v>1</v>
      </c>
      <c r="L208" s="32"/>
      <c r="M208" s="137" t="s">
        <v>1</v>
      </c>
      <c r="N208" s="138" t="s">
        <v>45</v>
      </c>
      <c r="P208" s="139">
        <f t="shared" si="1"/>
        <v>0</v>
      </c>
      <c r="Q208" s="139">
        <v>0</v>
      </c>
      <c r="R208" s="139">
        <f t="shared" si="2"/>
        <v>0</v>
      </c>
      <c r="S208" s="139">
        <v>0</v>
      </c>
      <c r="T208" s="140">
        <f t="shared" si="3"/>
        <v>0</v>
      </c>
      <c r="AR208" s="141" t="s">
        <v>253</v>
      </c>
      <c r="AT208" s="141" t="s">
        <v>249</v>
      </c>
      <c r="AU208" s="141" t="s">
        <v>89</v>
      </c>
      <c r="AY208" s="17" t="s">
        <v>248</v>
      </c>
      <c r="BE208" s="142">
        <f t="shared" si="4"/>
        <v>0</v>
      </c>
      <c r="BF208" s="142">
        <f t="shared" si="5"/>
        <v>0</v>
      </c>
      <c r="BG208" s="142">
        <f t="shared" si="6"/>
        <v>0</v>
      </c>
      <c r="BH208" s="142">
        <f t="shared" si="7"/>
        <v>0</v>
      </c>
      <c r="BI208" s="142">
        <f t="shared" si="8"/>
        <v>0</v>
      </c>
      <c r="BJ208" s="17" t="s">
        <v>87</v>
      </c>
      <c r="BK208" s="142">
        <f t="shared" si="9"/>
        <v>0</v>
      </c>
      <c r="BL208" s="17" t="s">
        <v>253</v>
      </c>
      <c r="BM208" s="141" t="s">
        <v>5096</v>
      </c>
    </row>
    <row r="209" spans="2:65" s="1" customFormat="1" ht="16.5" customHeight="1">
      <c r="B209" s="32"/>
      <c r="C209" s="130" t="s">
        <v>488</v>
      </c>
      <c r="D209" s="130" t="s">
        <v>249</v>
      </c>
      <c r="E209" s="131" t="s">
        <v>5097</v>
      </c>
      <c r="F209" s="132" t="s">
        <v>2696</v>
      </c>
      <c r="G209" s="133" t="s">
        <v>2697</v>
      </c>
      <c r="H209" s="134">
        <v>180</v>
      </c>
      <c r="I209" s="135"/>
      <c r="J209" s="136">
        <f t="shared" si="0"/>
        <v>0</v>
      </c>
      <c r="K209" s="132" t="s">
        <v>1</v>
      </c>
      <c r="L209" s="32"/>
      <c r="M209" s="137" t="s">
        <v>1</v>
      </c>
      <c r="N209" s="138" t="s">
        <v>45</v>
      </c>
      <c r="P209" s="139">
        <f t="shared" si="1"/>
        <v>0</v>
      </c>
      <c r="Q209" s="139">
        <v>0</v>
      </c>
      <c r="R209" s="139">
        <f t="shared" si="2"/>
        <v>0</v>
      </c>
      <c r="S209" s="139">
        <v>0</v>
      </c>
      <c r="T209" s="140">
        <f t="shared" si="3"/>
        <v>0</v>
      </c>
      <c r="AR209" s="141" t="s">
        <v>253</v>
      </c>
      <c r="AT209" s="141" t="s">
        <v>249</v>
      </c>
      <c r="AU209" s="141" t="s">
        <v>89</v>
      </c>
      <c r="AY209" s="17" t="s">
        <v>248</v>
      </c>
      <c r="BE209" s="142">
        <f t="shared" si="4"/>
        <v>0</v>
      </c>
      <c r="BF209" s="142">
        <f t="shared" si="5"/>
        <v>0</v>
      </c>
      <c r="BG209" s="142">
        <f t="shared" si="6"/>
        <v>0</v>
      </c>
      <c r="BH209" s="142">
        <f t="shared" si="7"/>
        <v>0</v>
      </c>
      <c r="BI209" s="142">
        <f t="shared" si="8"/>
        <v>0</v>
      </c>
      <c r="BJ209" s="17" t="s">
        <v>87</v>
      </c>
      <c r="BK209" s="142">
        <f t="shared" si="9"/>
        <v>0</v>
      </c>
      <c r="BL209" s="17" t="s">
        <v>253</v>
      </c>
      <c r="BM209" s="141" t="s">
        <v>5098</v>
      </c>
    </row>
    <row r="210" spans="2:65" s="1" customFormat="1" ht="16.5" customHeight="1">
      <c r="B210" s="32"/>
      <c r="C210" s="130" t="s">
        <v>493</v>
      </c>
      <c r="D210" s="130" t="s">
        <v>249</v>
      </c>
      <c r="E210" s="131" t="s">
        <v>5099</v>
      </c>
      <c r="F210" s="132" t="s">
        <v>5100</v>
      </c>
      <c r="G210" s="133" t="s">
        <v>2701</v>
      </c>
      <c r="H210" s="134">
        <v>21</v>
      </c>
      <c r="I210" s="135"/>
      <c r="J210" s="136">
        <f t="shared" si="0"/>
        <v>0</v>
      </c>
      <c r="K210" s="132" t="s">
        <v>1</v>
      </c>
      <c r="L210" s="32"/>
      <c r="M210" s="137" t="s">
        <v>1</v>
      </c>
      <c r="N210" s="138" t="s">
        <v>45</v>
      </c>
      <c r="P210" s="139">
        <f t="shared" si="1"/>
        <v>0</v>
      </c>
      <c r="Q210" s="139">
        <v>0</v>
      </c>
      <c r="R210" s="139">
        <f t="shared" si="2"/>
        <v>0</v>
      </c>
      <c r="S210" s="139">
        <v>0</v>
      </c>
      <c r="T210" s="140">
        <f t="shared" si="3"/>
        <v>0</v>
      </c>
      <c r="AR210" s="141" t="s">
        <v>253</v>
      </c>
      <c r="AT210" s="141" t="s">
        <v>249</v>
      </c>
      <c r="AU210" s="141" t="s">
        <v>89</v>
      </c>
      <c r="AY210" s="17" t="s">
        <v>248</v>
      </c>
      <c r="BE210" s="142">
        <f t="shared" si="4"/>
        <v>0</v>
      </c>
      <c r="BF210" s="142">
        <f t="shared" si="5"/>
        <v>0</v>
      </c>
      <c r="BG210" s="142">
        <f t="shared" si="6"/>
        <v>0</v>
      </c>
      <c r="BH210" s="142">
        <f t="shared" si="7"/>
        <v>0</v>
      </c>
      <c r="BI210" s="142">
        <f t="shared" si="8"/>
        <v>0</v>
      </c>
      <c r="BJ210" s="17" t="s">
        <v>87</v>
      </c>
      <c r="BK210" s="142">
        <f t="shared" si="9"/>
        <v>0</v>
      </c>
      <c r="BL210" s="17" t="s">
        <v>253</v>
      </c>
      <c r="BM210" s="141" t="s">
        <v>5101</v>
      </c>
    </row>
    <row r="211" spans="2:65" s="1" customFormat="1" ht="19.5">
      <c r="B211" s="32"/>
      <c r="D211" s="143" t="s">
        <v>255</v>
      </c>
      <c r="F211" s="144" t="s">
        <v>2703</v>
      </c>
      <c r="I211" s="145"/>
      <c r="L211" s="32"/>
      <c r="M211" s="146"/>
      <c r="T211" s="56"/>
      <c r="AT211" s="17" t="s">
        <v>255</v>
      </c>
      <c r="AU211" s="17" t="s">
        <v>89</v>
      </c>
    </row>
    <row r="212" spans="2:65" s="1" customFormat="1" ht="16.5" customHeight="1">
      <c r="B212" s="32"/>
      <c r="C212" s="130" t="s">
        <v>498</v>
      </c>
      <c r="D212" s="130" t="s">
        <v>249</v>
      </c>
      <c r="E212" s="131" t="s">
        <v>5102</v>
      </c>
      <c r="F212" s="132" t="s">
        <v>2705</v>
      </c>
      <c r="G212" s="133" t="s">
        <v>2706</v>
      </c>
      <c r="H212" s="134">
        <v>16</v>
      </c>
      <c r="I212" s="135"/>
      <c r="J212" s="136">
        <f>ROUND(I212*H212,2)</f>
        <v>0</v>
      </c>
      <c r="K212" s="132" t="s">
        <v>1</v>
      </c>
      <c r="L212" s="32"/>
      <c r="M212" s="137" t="s">
        <v>1</v>
      </c>
      <c r="N212" s="138" t="s">
        <v>45</v>
      </c>
      <c r="P212" s="139">
        <f>O212*H212</f>
        <v>0</v>
      </c>
      <c r="Q212" s="139">
        <v>0</v>
      </c>
      <c r="R212" s="139">
        <f>Q212*H212</f>
        <v>0</v>
      </c>
      <c r="S212" s="139">
        <v>0</v>
      </c>
      <c r="T212" s="140">
        <f>S212*H212</f>
        <v>0</v>
      </c>
      <c r="AR212" s="141" t="s">
        <v>253</v>
      </c>
      <c r="AT212" s="141" t="s">
        <v>249</v>
      </c>
      <c r="AU212" s="141" t="s">
        <v>89</v>
      </c>
      <c r="AY212" s="17" t="s">
        <v>248</v>
      </c>
      <c r="BE212" s="142">
        <f>IF(N212="základní",J212,0)</f>
        <v>0</v>
      </c>
      <c r="BF212" s="142">
        <f>IF(N212="snížená",J212,0)</f>
        <v>0</v>
      </c>
      <c r="BG212" s="142">
        <f>IF(N212="zákl. přenesená",J212,0)</f>
        <v>0</v>
      </c>
      <c r="BH212" s="142">
        <f>IF(N212="sníž. přenesená",J212,0)</f>
        <v>0</v>
      </c>
      <c r="BI212" s="142">
        <f>IF(N212="nulová",J212,0)</f>
        <v>0</v>
      </c>
      <c r="BJ212" s="17" t="s">
        <v>87</v>
      </c>
      <c r="BK212" s="142">
        <f>ROUND(I212*H212,2)</f>
        <v>0</v>
      </c>
      <c r="BL212" s="17" t="s">
        <v>253</v>
      </c>
      <c r="BM212" s="141" t="s">
        <v>5103</v>
      </c>
    </row>
    <row r="213" spans="2:65" s="1" customFormat="1" ht="16.5" customHeight="1">
      <c r="B213" s="32"/>
      <c r="C213" s="130" t="s">
        <v>503</v>
      </c>
      <c r="D213" s="130" t="s">
        <v>249</v>
      </c>
      <c r="E213" s="131" t="s">
        <v>5104</v>
      </c>
      <c r="F213" s="132" t="s">
        <v>2833</v>
      </c>
      <c r="G213" s="133" t="s">
        <v>258</v>
      </c>
      <c r="H213" s="134">
        <v>1</v>
      </c>
      <c r="I213" s="135"/>
      <c r="J213" s="136">
        <f>ROUND(I213*H213,2)</f>
        <v>0</v>
      </c>
      <c r="K213" s="132" t="s">
        <v>1</v>
      </c>
      <c r="L213" s="32"/>
      <c r="M213" s="137" t="s">
        <v>1</v>
      </c>
      <c r="N213" s="138" t="s">
        <v>45</v>
      </c>
      <c r="P213" s="139">
        <f>O213*H213</f>
        <v>0</v>
      </c>
      <c r="Q213" s="139">
        <v>0</v>
      </c>
      <c r="R213" s="139">
        <f>Q213*H213</f>
        <v>0</v>
      </c>
      <c r="S213" s="139">
        <v>0</v>
      </c>
      <c r="T213" s="140">
        <f>S213*H213</f>
        <v>0</v>
      </c>
      <c r="AR213" s="141" t="s">
        <v>253</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253</v>
      </c>
      <c r="BM213" s="141" t="s">
        <v>5105</v>
      </c>
    </row>
    <row r="214" spans="2:65" s="1" customFormat="1" ht="39">
      <c r="B214" s="32"/>
      <c r="D214" s="143" t="s">
        <v>255</v>
      </c>
      <c r="F214" s="144" t="s">
        <v>1693</v>
      </c>
      <c r="I214" s="145"/>
      <c r="L214" s="32"/>
      <c r="M214" s="148"/>
      <c r="N214" s="149"/>
      <c r="O214" s="149"/>
      <c r="P214" s="149"/>
      <c r="Q214" s="149"/>
      <c r="R214" s="149"/>
      <c r="S214" s="149"/>
      <c r="T214" s="150"/>
      <c r="AT214" s="17" t="s">
        <v>255</v>
      </c>
      <c r="AU214" s="17" t="s">
        <v>89</v>
      </c>
    </row>
    <row r="215" spans="2:65" s="1" customFormat="1" ht="6.95" customHeight="1">
      <c r="B215" s="44"/>
      <c r="C215" s="45"/>
      <c r="D215" s="45"/>
      <c r="E215" s="45"/>
      <c r="F215" s="45"/>
      <c r="G215" s="45"/>
      <c r="H215" s="45"/>
      <c r="I215" s="45"/>
      <c r="J215" s="45"/>
      <c r="K215" s="45"/>
      <c r="L215" s="32"/>
    </row>
  </sheetData>
  <sheetProtection algorithmName="SHA-512" hashValue="KHW2NE3MGE4YVe1njbtenuUdcEybZIfuNtbNHqi2Wz3+emk+1wBsK+hcFHK2pwumNa/z7uNUPkzAZ1O9GlokqA==" saltValue="oKtTGNVa/ErOHj2A4TElfIvYLaV8Su2It/jMM29EAvbJjBO70aayMXv+zlf/LFkpXp3aXUIpWq/UljL2C++tgg==" spinCount="100000" sheet="1" objects="1" scenarios="1" formatColumns="0" formatRows="0" autoFilter="0"/>
  <autoFilter ref="C123:K214" xr:uid="{00000000-0009-0000-0000-000019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181</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3792</v>
      </c>
      <c r="F9" s="251"/>
      <c r="G9" s="251"/>
      <c r="H9" s="251"/>
      <c r="L9" s="32"/>
    </row>
    <row r="10" spans="2:46" s="1" customFormat="1" ht="12" customHeight="1">
      <c r="B10" s="32"/>
      <c r="D10" s="27" t="s">
        <v>224</v>
      </c>
      <c r="L10" s="32"/>
    </row>
    <row r="11" spans="2:46" s="1" customFormat="1" ht="16.5" customHeight="1">
      <c r="B11" s="32"/>
      <c r="E11" s="230" t="s">
        <v>5106</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2721</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ROUND((SUM(BE125:BE146)),  2)</f>
        <v>0</v>
      </c>
      <c r="I35" s="96">
        <v>0.21</v>
      </c>
      <c r="J35" s="86">
        <f>ROUND(((SUM(BE125:BE146))*I35),  2)</f>
        <v>0</v>
      </c>
      <c r="L35" s="32"/>
    </row>
    <row r="36" spans="2:12" s="1" customFormat="1" ht="14.45" customHeight="1">
      <c r="B36" s="32"/>
      <c r="E36" s="27" t="s">
        <v>46</v>
      </c>
      <c r="F36" s="86">
        <f>ROUND((SUM(BF125:BF146)),  2)</f>
        <v>0</v>
      </c>
      <c r="I36" s="96">
        <v>0.12</v>
      </c>
      <c r="J36" s="86">
        <f>ROUND(((SUM(BF125:BF146))*I36),  2)</f>
        <v>0</v>
      </c>
      <c r="L36" s="32"/>
    </row>
    <row r="37" spans="2:12" s="1" customFormat="1" ht="14.45" hidden="1" customHeight="1">
      <c r="B37" s="32"/>
      <c r="E37" s="27" t="s">
        <v>47</v>
      </c>
      <c r="F37" s="86">
        <f>ROUND((SUM(BG125:BG146)),  2)</f>
        <v>0</v>
      </c>
      <c r="I37" s="96">
        <v>0.21</v>
      </c>
      <c r="J37" s="86">
        <f>0</f>
        <v>0</v>
      </c>
      <c r="L37" s="32"/>
    </row>
    <row r="38" spans="2:12" s="1" customFormat="1" ht="14.45" hidden="1" customHeight="1">
      <c r="B38" s="32"/>
      <c r="E38" s="27" t="s">
        <v>48</v>
      </c>
      <c r="F38" s="86">
        <f>ROUND((SUM(BH125:BH146)),  2)</f>
        <v>0</v>
      </c>
      <c r="I38" s="96">
        <v>0.12</v>
      </c>
      <c r="J38" s="86">
        <f>0</f>
        <v>0</v>
      </c>
      <c r="L38" s="32"/>
    </row>
    <row r="39" spans="2:12" s="1" customFormat="1" ht="14.45" hidden="1" customHeight="1">
      <c r="B39" s="32"/>
      <c r="E39" s="27" t="s">
        <v>49</v>
      </c>
      <c r="F39" s="86">
        <f>ROUND((SUM(BI125:BI146)),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3792</v>
      </c>
      <c r="F87" s="251"/>
      <c r="G87" s="251"/>
      <c r="H87" s="251"/>
      <c r="L87" s="32"/>
    </row>
    <row r="88" spans="2:12" s="1" customFormat="1" ht="12" customHeight="1">
      <c r="B88" s="32"/>
      <c r="C88" s="27" t="s">
        <v>224</v>
      </c>
      <c r="L88" s="32"/>
    </row>
    <row r="89" spans="2:12" s="1" customFormat="1" ht="16.5" customHeight="1">
      <c r="B89" s="32"/>
      <c r="E89" s="230" t="str">
        <f>E11</f>
        <v>D.1.409.5 - Vytápění</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Petr Vacek</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J125</f>
        <v>0</v>
      </c>
      <c r="L98" s="32"/>
      <c r="AU98" s="17" t="s">
        <v>231</v>
      </c>
    </row>
    <row r="99" spans="2:47" s="8" customFormat="1" ht="24.95" customHeight="1">
      <c r="B99" s="108"/>
      <c r="D99" s="109" t="s">
        <v>2722</v>
      </c>
      <c r="E99" s="110"/>
      <c r="F99" s="110"/>
      <c r="G99" s="110"/>
      <c r="H99" s="110"/>
      <c r="I99" s="110"/>
      <c r="J99" s="111">
        <f>J126</f>
        <v>0</v>
      </c>
      <c r="L99" s="108"/>
    </row>
    <row r="100" spans="2:47" s="11" customFormat="1" ht="19.899999999999999" customHeight="1">
      <c r="B100" s="151"/>
      <c r="D100" s="152" t="s">
        <v>5107</v>
      </c>
      <c r="E100" s="153"/>
      <c r="F100" s="153"/>
      <c r="G100" s="153"/>
      <c r="H100" s="153"/>
      <c r="I100" s="153"/>
      <c r="J100" s="154">
        <f>J127</f>
        <v>0</v>
      </c>
      <c r="L100" s="151"/>
    </row>
    <row r="101" spans="2:47" s="11" customFormat="1" ht="19.899999999999999" customHeight="1">
      <c r="B101" s="151"/>
      <c r="D101" s="152" t="s">
        <v>5108</v>
      </c>
      <c r="E101" s="153"/>
      <c r="F101" s="153"/>
      <c r="G101" s="153"/>
      <c r="H101" s="153"/>
      <c r="I101" s="153"/>
      <c r="J101" s="154">
        <f>J130</f>
        <v>0</v>
      </c>
      <c r="L101" s="151"/>
    </row>
    <row r="102" spans="2:47" s="11" customFormat="1" ht="19.899999999999999" customHeight="1">
      <c r="B102" s="151"/>
      <c r="D102" s="152" t="s">
        <v>5109</v>
      </c>
      <c r="E102" s="153"/>
      <c r="F102" s="153"/>
      <c r="G102" s="153"/>
      <c r="H102" s="153"/>
      <c r="I102" s="153"/>
      <c r="J102" s="154">
        <f>J137</f>
        <v>0</v>
      </c>
      <c r="L102" s="151"/>
    </row>
    <row r="103" spans="2:47" s="11" customFormat="1" ht="19.899999999999999" customHeight="1">
      <c r="B103" s="151"/>
      <c r="D103" s="152" t="s">
        <v>5110</v>
      </c>
      <c r="E103" s="153"/>
      <c r="F103" s="153"/>
      <c r="G103" s="153"/>
      <c r="H103" s="153"/>
      <c r="I103" s="153"/>
      <c r="J103" s="154">
        <f>J141</f>
        <v>0</v>
      </c>
      <c r="L103" s="151"/>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233</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2" t="str">
        <f>E7</f>
        <v>MLADÁ BOLESLAV ČOV II - REKONSTRUKCE</v>
      </c>
      <c r="F113" s="253"/>
      <c r="G113" s="253"/>
      <c r="H113" s="253"/>
      <c r="L113" s="32"/>
    </row>
    <row r="114" spans="2:65" ht="12" customHeight="1">
      <c r="B114" s="20"/>
      <c r="C114" s="27" t="s">
        <v>222</v>
      </c>
      <c r="L114" s="20"/>
    </row>
    <row r="115" spans="2:65" s="1" customFormat="1" ht="16.5" customHeight="1">
      <c r="B115" s="32"/>
      <c r="E115" s="252" t="s">
        <v>3792</v>
      </c>
      <c r="F115" s="251"/>
      <c r="G115" s="251"/>
      <c r="H115" s="251"/>
      <c r="L115" s="32"/>
    </row>
    <row r="116" spans="2:65" s="1" customFormat="1" ht="12" customHeight="1">
      <c r="B116" s="32"/>
      <c r="C116" s="27" t="s">
        <v>224</v>
      </c>
      <c r="L116" s="32"/>
    </row>
    <row r="117" spans="2:65" s="1" customFormat="1" ht="16.5" customHeight="1">
      <c r="B117" s="32"/>
      <c r="E117" s="230" t="str">
        <f>E11</f>
        <v>D.1.409.5 - Vytápění</v>
      </c>
      <c r="F117" s="251"/>
      <c r="G117" s="251"/>
      <c r="H117" s="251"/>
      <c r="L117" s="32"/>
    </row>
    <row r="118" spans="2:65" s="1" customFormat="1" ht="6.95" customHeight="1">
      <c r="B118" s="32"/>
      <c r="L118" s="32"/>
    </row>
    <row r="119" spans="2:65" s="1" customFormat="1" ht="12" customHeight="1">
      <c r="B119" s="32"/>
      <c r="C119" s="27" t="s">
        <v>20</v>
      </c>
      <c r="F119" s="25" t="str">
        <f>F14</f>
        <v>Mladá Boleslav</v>
      </c>
      <c r="I119" s="27" t="s">
        <v>22</v>
      </c>
      <c r="J119" s="52" t="str">
        <f>IF(J14="","",J14)</f>
        <v>30. 10. 2024</v>
      </c>
      <c r="L119" s="32"/>
    </row>
    <row r="120" spans="2:65" s="1" customFormat="1" ht="6.95" customHeight="1">
      <c r="B120" s="32"/>
      <c r="L120" s="32"/>
    </row>
    <row r="121" spans="2:65" s="1" customFormat="1" ht="40.15" customHeight="1">
      <c r="B121" s="32"/>
      <c r="C121" s="27" t="s">
        <v>24</v>
      </c>
      <c r="F121" s="25" t="str">
        <f>E17</f>
        <v>VaK Mladá Boleslav a.s., Čechova 1151, Ml.Boleslav</v>
      </c>
      <c r="I121" s="27" t="s">
        <v>32</v>
      </c>
      <c r="J121" s="30" t="str">
        <f>E23</f>
        <v>Aquaprocon s.r.o. divize Praha, Dukelských hrdinů</v>
      </c>
      <c r="L121" s="32"/>
    </row>
    <row r="122" spans="2:65" s="1" customFormat="1" ht="15.2" customHeight="1">
      <c r="B122" s="32"/>
      <c r="C122" s="27" t="s">
        <v>30</v>
      </c>
      <c r="F122" s="25" t="str">
        <f>IF(E20="","",E20)</f>
        <v>Vyplň údaj</v>
      </c>
      <c r="I122" s="27" t="s">
        <v>37</v>
      </c>
      <c r="J122" s="30" t="str">
        <f>E26</f>
        <v>ing. Petr Vacek</v>
      </c>
      <c r="L122" s="32"/>
    </row>
    <row r="123" spans="2:65" s="1" customFormat="1" ht="10.35" customHeight="1">
      <c r="B123" s="32"/>
      <c r="L123" s="32"/>
    </row>
    <row r="124" spans="2:65" s="9" customFormat="1" ht="29.25" customHeight="1">
      <c r="B124" s="112"/>
      <c r="C124" s="113" t="s">
        <v>234</v>
      </c>
      <c r="D124" s="114" t="s">
        <v>65</v>
      </c>
      <c r="E124" s="114" t="s">
        <v>61</v>
      </c>
      <c r="F124" s="114" t="s">
        <v>62</v>
      </c>
      <c r="G124" s="114" t="s">
        <v>235</v>
      </c>
      <c r="H124" s="114" t="s">
        <v>236</v>
      </c>
      <c r="I124" s="114" t="s">
        <v>237</v>
      </c>
      <c r="J124" s="114" t="s">
        <v>229</v>
      </c>
      <c r="K124" s="115" t="s">
        <v>238</v>
      </c>
      <c r="L124" s="112"/>
      <c r="M124" s="59" t="s">
        <v>1</v>
      </c>
      <c r="N124" s="60" t="s">
        <v>44</v>
      </c>
      <c r="O124" s="60" t="s">
        <v>239</v>
      </c>
      <c r="P124" s="60" t="s">
        <v>240</v>
      </c>
      <c r="Q124" s="60" t="s">
        <v>241</v>
      </c>
      <c r="R124" s="60" t="s">
        <v>242</v>
      </c>
      <c r="S124" s="60" t="s">
        <v>243</v>
      </c>
      <c r="T124" s="61" t="s">
        <v>244</v>
      </c>
    </row>
    <row r="125" spans="2:65" s="1" customFormat="1" ht="22.9" customHeight="1">
      <c r="B125" s="32"/>
      <c r="C125" s="64" t="s">
        <v>245</v>
      </c>
      <c r="J125" s="116">
        <f>BK125</f>
        <v>0</v>
      </c>
      <c r="L125" s="32"/>
      <c r="M125" s="62"/>
      <c r="N125" s="53"/>
      <c r="O125" s="53"/>
      <c r="P125" s="117">
        <f>P126</f>
        <v>0</v>
      </c>
      <c r="Q125" s="53"/>
      <c r="R125" s="117">
        <f>R126</f>
        <v>0</v>
      </c>
      <c r="S125" s="53"/>
      <c r="T125" s="118">
        <f>T126</f>
        <v>0</v>
      </c>
      <c r="AT125" s="17" t="s">
        <v>79</v>
      </c>
      <c r="AU125" s="17" t="s">
        <v>231</v>
      </c>
      <c r="BK125" s="119">
        <f>BK126</f>
        <v>0</v>
      </c>
    </row>
    <row r="126" spans="2:65" s="10" customFormat="1" ht="25.9" customHeight="1">
      <c r="B126" s="120"/>
      <c r="D126" s="121" t="s">
        <v>79</v>
      </c>
      <c r="E126" s="122" t="s">
        <v>79</v>
      </c>
      <c r="F126" s="122" t="s">
        <v>2726</v>
      </c>
      <c r="I126" s="123"/>
      <c r="J126" s="124">
        <f>BK126</f>
        <v>0</v>
      </c>
      <c r="L126" s="120"/>
      <c r="M126" s="125"/>
      <c r="P126" s="126">
        <f>P127+P130+P137+P141</f>
        <v>0</v>
      </c>
      <c r="R126" s="126">
        <f>R127+R130+R137+R141</f>
        <v>0</v>
      </c>
      <c r="T126" s="127">
        <f>T127+T130+T137+T141</f>
        <v>0</v>
      </c>
      <c r="AR126" s="121" t="s">
        <v>89</v>
      </c>
      <c r="AT126" s="128" t="s">
        <v>79</v>
      </c>
      <c r="AU126" s="128" t="s">
        <v>80</v>
      </c>
      <c r="AY126" s="121" t="s">
        <v>248</v>
      </c>
      <c r="BK126" s="129">
        <f>BK127+BK130+BK137+BK141</f>
        <v>0</v>
      </c>
    </row>
    <row r="127" spans="2:65" s="10" customFormat="1" ht="22.9" customHeight="1">
      <c r="B127" s="120"/>
      <c r="D127" s="121" t="s">
        <v>79</v>
      </c>
      <c r="E127" s="155" t="s">
        <v>1384</v>
      </c>
      <c r="F127" s="155" t="s">
        <v>5111</v>
      </c>
      <c r="I127" s="123"/>
      <c r="J127" s="156">
        <f>BK127</f>
        <v>0</v>
      </c>
      <c r="L127" s="120"/>
      <c r="M127" s="125"/>
      <c r="P127" s="126">
        <f>SUM(P128:P129)</f>
        <v>0</v>
      </c>
      <c r="R127" s="126">
        <f>SUM(R128:R129)</f>
        <v>0</v>
      </c>
      <c r="T127" s="127">
        <f>SUM(T128:T129)</f>
        <v>0</v>
      </c>
      <c r="AR127" s="121" t="s">
        <v>89</v>
      </c>
      <c r="AT127" s="128" t="s">
        <v>79</v>
      </c>
      <c r="AU127" s="128" t="s">
        <v>87</v>
      </c>
      <c r="AY127" s="121" t="s">
        <v>248</v>
      </c>
      <c r="BK127" s="129">
        <f>SUM(BK128:BK129)</f>
        <v>0</v>
      </c>
    </row>
    <row r="128" spans="2:65" s="1" customFormat="1" ht="33" customHeight="1">
      <c r="B128" s="32"/>
      <c r="C128" s="130" t="s">
        <v>87</v>
      </c>
      <c r="D128" s="130" t="s">
        <v>249</v>
      </c>
      <c r="E128" s="131" t="s">
        <v>5112</v>
      </c>
      <c r="F128" s="132" t="s">
        <v>5113</v>
      </c>
      <c r="G128" s="133" t="s">
        <v>528</v>
      </c>
      <c r="H128" s="134">
        <v>80</v>
      </c>
      <c r="I128" s="135"/>
      <c r="J128" s="136">
        <f>ROUND(I128*H128,2)</f>
        <v>0</v>
      </c>
      <c r="K128" s="132" t="s">
        <v>1</v>
      </c>
      <c r="L128" s="32"/>
      <c r="M128" s="137" t="s">
        <v>1</v>
      </c>
      <c r="N128" s="138" t="s">
        <v>45</v>
      </c>
      <c r="P128" s="139">
        <f>O128*H128</f>
        <v>0</v>
      </c>
      <c r="Q128" s="139">
        <v>0</v>
      </c>
      <c r="R128" s="139">
        <f>Q128*H128</f>
        <v>0</v>
      </c>
      <c r="S128" s="139">
        <v>0</v>
      </c>
      <c r="T128" s="140">
        <f>S128*H128</f>
        <v>0</v>
      </c>
      <c r="AR128" s="141" t="s">
        <v>359</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359</v>
      </c>
      <c r="BM128" s="141" t="s">
        <v>5114</v>
      </c>
    </row>
    <row r="129" spans="2:65" s="1" customFormat="1" ht="21.75" customHeight="1">
      <c r="B129" s="32"/>
      <c r="C129" s="130" t="s">
        <v>89</v>
      </c>
      <c r="D129" s="130" t="s">
        <v>249</v>
      </c>
      <c r="E129" s="131" t="s">
        <v>5115</v>
      </c>
      <c r="F129" s="132" t="s">
        <v>5116</v>
      </c>
      <c r="G129" s="133" t="s">
        <v>2356</v>
      </c>
      <c r="H129" s="198"/>
      <c r="I129" s="135"/>
      <c r="J129" s="136">
        <f>ROUND(I129*H129,2)</f>
        <v>0</v>
      </c>
      <c r="K129" s="132" t="s">
        <v>1</v>
      </c>
      <c r="L129" s="32"/>
      <c r="M129" s="137" t="s">
        <v>1</v>
      </c>
      <c r="N129" s="138" t="s">
        <v>45</v>
      </c>
      <c r="P129" s="139">
        <f>O129*H129</f>
        <v>0</v>
      </c>
      <c r="Q129" s="139">
        <v>0</v>
      </c>
      <c r="R129" s="139">
        <f>Q129*H129</f>
        <v>0</v>
      </c>
      <c r="S129" s="139">
        <v>0</v>
      </c>
      <c r="T129" s="140">
        <f>S129*H129</f>
        <v>0</v>
      </c>
      <c r="AR129" s="141" t="s">
        <v>359</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359</v>
      </c>
      <c r="BM129" s="141" t="s">
        <v>5117</v>
      </c>
    </row>
    <row r="130" spans="2:65" s="10" customFormat="1" ht="22.9" customHeight="1">
      <c r="B130" s="120"/>
      <c r="D130" s="121" t="s">
        <v>79</v>
      </c>
      <c r="E130" s="155" t="s">
        <v>2659</v>
      </c>
      <c r="F130" s="155" t="s">
        <v>2727</v>
      </c>
      <c r="I130" s="123"/>
      <c r="J130" s="156">
        <f>BK130</f>
        <v>0</v>
      </c>
      <c r="L130" s="120"/>
      <c r="M130" s="125"/>
      <c r="P130" s="126">
        <f>SUM(P131:P136)</f>
        <v>0</v>
      </c>
      <c r="R130" s="126">
        <f>SUM(R131:R136)</f>
        <v>0</v>
      </c>
      <c r="T130" s="127">
        <f>SUM(T131:T136)</f>
        <v>0</v>
      </c>
      <c r="AR130" s="121" t="s">
        <v>89</v>
      </c>
      <c r="AT130" s="128" t="s">
        <v>79</v>
      </c>
      <c r="AU130" s="128" t="s">
        <v>87</v>
      </c>
      <c r="AY130" s="121" t="s">
        <v>248</v>
      </c>
      <c r="BK130" s="129">
        <f>SUM(BK131:BK136)</f>
        <v>0</v>
      </c>
    </row>
    <row r="131" spans="2:65" s="1" customFormat="1" ht="21.75" customHeight="1">
      <c r="B131" s="32"/>
      <c r="C131" s="130" t="s">
        <v>247</v>
      </c>
      <c r="D131" s="130" t="s">
        <v>249</v>
      </c>
      <c r="E131" s="131" t="s">
        <v>2728</v>
      </c>
      <c r="F131" s="132" t="s">
        <v>2729</v>
      </c>
      <c r="G131" s="133" t="s">
        <v>528</v>
      </c>
      <c r="H131" s="134">
        <v>64</v>
      </c>
      <c r="I131" s="135"/>
      <c r="J131" s="136">
        <f t="shared" ref="J131:J136" si="0">ROUND(I131*H131,2)</f>
        <v>0</v>
      </c>
      <c r="K131" s="132" t="s">
        <v>1</v>
      </c>
      <c r="L131" s="32"/>
      <c r="M131" s="137" t="s">
        <v>1</v>
      </c>
      <c r="N131" s="138" t="s">
        <v>45</v>
      </c>
      <c r="P131" s="139">
        <f t="shared" ref="P131:P136" si="1">O131*H131</f>
        <v>0</v>
      </c>
      <c r="Q131" s="139">
        <v>0</v>
      </c>
      <c r="R131" s="139">
        <f t="shared" ref="R131:R136" si="2">Q131*H131</f>
        <v>0</v>
      </c>
      <c r="S131" s="139">
        <v>0</v>
      </c>
      <c r="T131" s="140">
        <f t="shared" ref="T131:T136" si="3">S131*H131</f>
        <v>0</v>
      </c>
      <c r="AR131" s="141" t="s">
        <v>359</v>
      </c>
      <c r="AT131" s="141" t="s">
        <v>249</v>
      </c>
      <c r="AU131" s="141" t="s">
        <v>89</v>
      </c>
      <c r="AY131" s="17" t="s">
        <v>248</v>
      </c>
      <c r="BE131" s="142">
        <f t="shared" ref="BE131:BE136" si="4">IF(N131="základní",J131,0)</f>
        <v>0</v>
      </c>
      <c r="BF131" s="142">
        <f t="shared" ref="BF131:BF136" si="5">IF(N131="snížená",J131,0)</f>
        <v>0</v>
      </c>
      <c r="BG131" s="142">
        <f t="shared" ref="BG131:BG136" si="6">IF(N131="zákl. přenesená",J131,0)</f>
        <v>0</v>
      </c>
      <c r="BH131" s="142">
        <f t="shared" ref="BH131:BH136" si="7">IF(N131="sníž. přenesená",J131,0)</f>
        <v>0</v>
      </c>
      <c r="BI131" s="142">
        <f t="shared" ref="BI131:BI136" si="8">IF(N131="nulová",J131,0)</f>
        <v>0</v>
      </c>
      <c r="BJ131" s="17" t="s">
        <v>87</v>
      </c>
      <c r="BK131" s="142">
        <f t="shared" ref="BK131:BK136" si="9">ROUND(I131*H131,2)</f>
        <v>0</v>
      </c>
      <c r="BL131" s="17" t="s">
        <v>359</v>
      </c>
      <c r="BM131" s="141" t="s">
        <v>5118</v>
      </c>
    </row>
    <row r="132" spans="2:65" s="1" customFormat="1" ht="24.2" customHeight="1">
      <c r="B132" s="32"/>
      <c r="C132" s="130" t="s">
        <v>264</v>
      </c>
      <c r="D132" s="130" t="s">
        <v>249</v>
      </c>
      <c r="E132" s="131" t="s">
        <v>2731</v>
      </c>
      <c r="F132" s="132" t="s">
        <v>5119</v>
      </c>
      <c r="G132" s="133" t="s">
        <v>528</v>
      </c>
      <c r="H132" s="134">
        <v>44</v>
      </c>
      <c r="I132" s="135"/>
      <c r="J132" s="136">
        <f t="shared" si="0"/>
        <v>0</v>
      </c>
      <c r="K132" s="132" t="s">
        <v>1</v>
      </c>
      <c r="L132" s="32"/>
      <c r="M132" s="137" t="s">
        <v>1</v>
      </c>
      <c r="N132" s="138" t="s">
        <v>45</v>
      </c>
      <c r="P132" s="139">
        <f t="shared" si="1"/>
        <v>0</v>
      </c>
      <c r="Q132" s="139">
        <v>0</v>
      </c>
      <c r="R132" s="139">
        <f t="shared" si="2"/>
        <v>0</v>
      </c>
      <c r="S132" s="139">
        <v>0</v>
      </c>
      <c r="T132" s="140">
        <f t="shared" si="3"/>
        <v>0</v>
      </c>
      <c r="AR132" s="141" t="s">
        <v>359</v>
      </c>
      <c r="AT132" s="141" t="s">
        <v>249</v>
      </c>
      <c r="AU132" s="141" t="s">
        <v>89</v>
      </c>
      <c r="AY132" s="17" t="s">
        <v>248</v>
      </c>
      <c r="BE132" s="142">
        <f t="shared" si="4"/>
        <v>0</v>
      </c>
      <c r="BF132" s="142">
        <f t="shared" si="5"/>
        <v>0</v>
      </c>
      <c r="BG132" s="142">
        <f t="shared" si="6"/>
        <v>0</v>
      </c>
      <c r="BH132" s="142">
        <f t="shared" si="7"/>
        <v>0</v>
      </c>
      <c r="BI132" s="142">
        <f t="shared" si="8"/>
        <v>0</v>
      </c>
      <c r="BJ132" s="17" t="s">
        <v>87</v>
      </c>
      <c r="BK132" s="142">
        <f t="shared" si="9"/>
        <v>0</v>
      </c>
      <c r="BL132" s="17" t="s">
        <v>359</v>
      </c>
      <c r="BM132" s="141" t="s">
        <v>5120</v>
      </c>
    </row>
    <row r="133" spans="2:65" s="1" customFormat="1" ht="24.2" customHeight="1">
      <c r="B133" s="32"/>
      <c r="C133" s="130" t="s">
        <v>269</v>
      </c>
      <c r="D133" s="130" t="s">
        <v>249</v>
      </c>
      <c r="E133" s="131" t="s">
        <v>5121</v>
      </c>
      <c r="F133" s="132" t="s">
        <v>2732</v>
      </c>
      <c r="G133" s="133" t="s">
        <v>528</v>
      </c>
      <c r="H133" s="134">
        <v>50</v>
      </c>
      <c r="I133" s="135"/>
      <c r="J133" s="136">
        <f t="shared" si="0"/>
        <v>0</v>
      </c>
      <c r="K133" s="132" t="s">
        <v>1</v>
      </c>
      <c r="L133" s="32"/>
      <c r="M133" s="137" t="s">
        <v>1</v>
      </c>
      <c r="N133" s="138" t="s">
        <v>45</v>
      </c>
      <c r="P133" s="139">
        <f t="shared" si="1"/>
        <v>0</v>
      </c>
      <c r="Q133" s="139">
        <v>0</v>
      </c>
      <c r="R133" s="139">
        <f t="shared" si="2"/>
        <v>0</v>
      </c>
      <c r="S133" s="139">
        <v>0</v>
      </c>
      <c r="T133" s="140">
        <f t="shared" si="3"/>
        <v>0</v>
      </c>
      <c r="AR133" s="141" t="s">
        <v>359</v>
      </c>
      <c r="AT133" s="141" t="s">
        <v>249</v>
      </c>
      <c r="AU133" s="141" t="s">
        <v>89</v>
      </c>
      <c r="AY133" s="17" t="s">
        <v>248</v>
      </c>
      <c r="BE133" s="142">
        <f t="shared" si="4"/>
        <v>0</v>
      </c>
      <c r="BF133" s="142">
        <f t="shared" si="5"/>
        <v>0</v>
      </c>
      <c r="BG133" s="142">
        <f t="shared" si="6"/>
        <v>0</v>
      </c>
      <c r="BH133" s="142">
        <f t="shared" si="7"/>
        <v>0</v>
      </c>
      <c r="BI133" s="142">
        <f t="shared" si="8"/>
        <v>0</v>
      </c>
      <c r="BJ133" s="17" t="s">
        <v>87</v>
      </c>
      <c r="BK133" s="142">
        <f t="shared" si="9"/>
        <v>0</v>
      </c>
      <c r="BL133" s="17" t="s">
        <v>359</v>
      </c>
      <c r="BM133" s="141" t="s">
        <v>5122</v>
      </c>
    </row>
    <row r="134" spans="2:65" s="1" customFormat="1" ht="24.2" customHeight="1">
      <c r="B134" s="32"/>
      <c r="C134" s="130" t="s">
        <v>274</v>
      </c>
      <c r="D134" s="130" t="s">
        <v>249</v>
      </c>
      <c r="E134" s="131" t="s">
        <v>2734</v>
      </c>
      <c r="F134" s="132" t="s">
        <v>2735</v>
      </c>
      <c r="G134" s="133" t="s">
        <v>528</v>
      </c>
      <c r="H134" s="134">
        <v>2</v>
      </c>
      <c r="I134" s="135"/>
      <c r="J134" s="136">
        <f t="shared" si="0"/>
        <v>0</v>
      </c>
      <c r="K134" s="132" t="s">
        <v>1</v>
      </c>
      <c r="L134" s="32"/>
      <c r="M134" s="137" t="s">
        <v>1</v>
      </c>
      <c r="N134" s="138" t="s">
        <v>45</v>
      </c>
      <c r="P134" s="139">
        <f t="shared" si="1"/>
        <v>0</v>
      </c>
      <c r="Q134" s="139">
        <v>0</v>
      </c>
      <c r="R134" s="139">
        <f t="shared" si="2"/>
        <v>0</v>
      </c>
      <c r="S134" s="139">
        <v>0</v>
      </c>
      <c r="T134" s="140">
        <f t="shared" si="3"/>
        <v>0</v>
      </c>
      <c r="AR134" s="141" t="s">
        <v>359</v>
      </c>
      <c r="AT134" s="141" t="s">
        <v>249</v>
      </c>
      <c r="AU134" s="141" t="s">
        <v>89</v>
      </c>
      <c r="AY134" s="17" t="s">
        <v>248</v>
      </c>
      <c r="BE134" s="142">
        <f t="shared" si="4"/>
        <v>0</v>
      </c>
      <c r="BF134" s="142">
        <f t="shared" si="5"/>
        <v>0</v>
      </c>
      <c r="BG134" s="142">
        <f t="shared" si="6"/>
        <v>0</v>
      </c>
      <c r="BH134" s="142">
        <f t="shared" si="7"/>
        <v>0</v>
      </c>
      <c r="BI134" s="142">
        <f t="shared" si="8"/>
        <v>0</v>
      </c>
      <c r="BJ134" s="17" t="s">
        <v>87</v>
      </c>
      <c r="BK134" s="142">
        <f t="shared" si="9"/>
        <v>0</v>
      </c>
      <c r="BL134" s="17" t="s">
        <v>359</v>
      </c>
      <c r="BM134" s="141" t="s">
        <v>5123</v>
      </c>
    </row>
    <row r="135" spans="2:65" s="1" customFormat="1" ht="24.2" customHeight="1">
      <c r="B135" s="32"/>
      <c r="C135" s="130" t="s">
        <v>278</v>
      </c>
      <c r="D135" s="130" t="s">
        <v>249</v>
      </c>
      <c r="E135" s="131" t="s">
        <v>2737</v>
      </c>
      <c r="F135" s="132" t="s">
        <v>2738</v>
      </c>
      <c r="G135" s="133" t="s">
        <v>252</v>
      </c>
      <c r="H135" s="134">
        <v>20</v>
      </c>
      <c r="I135" s="135"/>
      <c r="J135" s="136">
        <f t="shared" si="0"/>
        <v>0</v>
      </c>
      <c r="K135" s="132" t="s">
        <v>1</v>
      </c>
      <c r="L135" s="32"/>
      <c r="M135" s="137" t="s">
        <v>1</v>
      </c>
      <c r="N135" s="138" t="s">
        <v>45</v>
      </c>
      <c r="P135" s="139">
        <f t="shared" si="1"/>
        <v>0</v>
      </c>
      <c r="Q135" s="139">
        <v>0</v>
      </c>
      <c r="R135" s="139">
        <f t="shared" si="2"/>
        <v>0</v>
      </c>
      <c r="S135" s="139">
        <v>0</v>
      </c>
      <c r="T135" s="140">
        <f t="shared" si="3"/>
        <v>0</v>
      </c>
      <c r="AR135" s="141" t="s">
        <v>359</v>
      </c>
      <c r="AT135" s="141" t="s">
        <v>249</v>
      </c>
      <c r="AU135" s="141" t="s">
        <v>89</v>
      </c>
      <c r="AY135" s="17" t="s">
        <v>248</v>
      </c>
      <c r="BE135" s="142">
        <f t="shared" si="4"/>
        <v>0</v>
      </c>
      <c r="BF135" s="142">
        <f t="shared" si="5"/>
        <v>0</v>
      </c>
      <c r="BG135" s="142">
        <f t="shared" si="6"/>
        <v>0</v>
      </c>
      <c r="BH135" s="142">
        <f t="shared" si="7"/>
        <v>0</v>
      </c>
      <c r="BI135" s="142">
        <f t="shared" si="8"/>
        <v>0</v>
      </c>
      <c r="BJ135" s="17" t="s">
        <v>87</v>
      </c>
      <c r="BK135" s="142">
        <f t="shared" si="9"/>
        <v>0</v>
      </c>
      <c r="BL135" s="17" t="s">
        <v>359</v>
      </c>
      <c r="BM135" s="141" t="s">
        <v>5124</v>
      </c>
    </row>
    <row r="136" spans="2:65" s="1" customFormat="1" ht="21.75" customHeight="1">
      <c r="B136" s="32"/>
      <c r="C136" s="130" t="s">
        <v>283</v>
      </c>
      <c r="D136" s="130" t="s">
        <v>249</v>
      </c>
      <c r="E136" s="131" t="s">
        <v>2740</v>
      </c>
      <c r="F136" s="132" t="s">
        <v>2741</v>
      </c>
      <c r="G136" s="133" t="s">
        <v>2356</v>
      </c>
      <c r="H136" s="198"/>
      <c r="I136" s="135"/>
      <c r="J136" s="136">
        <f t="shared" si="0"/>
        <v>0</v>
      </c>
      <c r="K136" s="132" t="s">
        <v>1</v>
      </c>
      <c r="L136" s="32"/>
      <c r="M136" s="137" t="s">
        <v>1</v>
      </c>
      <c r="N136" s="138" t="s">
        <v>45</v>
      </c>
      <c r="P136" s="139">
        <f t="shared" si="1"/>
        <v>0</v>
      </c>
      <c r="Q136" s="139">
        <v>0</v>
      </c>
      <c r="R136" s="139">
        <f t="shared" si="2"/>
        <v>0</v>
      </c>
      <c r="S136" s="139">
        <v>0</v>
      </c>
      <c r="T136" s="140">
        <f t="shared" si="3"/>
        <v>0</v>
      </c>
      <c r="AR136" s="141" t="s">
        <v>359</v>
      </c>
      <c r="AT136" s="141" t="s">
        <v>249</v>
      </c>
      <c r="AU136" s="141" t="s">
        <v>89</v>
      </c>
      <c r="AY136" s="17" t="s">
        <v>248</v>
      </c>
      <c r="BE136" s="142">
        <f t="shared" si="4"/>
        <v>0</v>
      </c>
      <c r="BF136" s="142">
        <f t="shared" si="5"/>
        <v>0</v>
      </c>
      <c r="BG136" s="142">
        <f t="shared" si="6"/>
        <v>0</v>
      </c>
      <c r="BH136" s="142">
        <f t="shared" si="7"/>
        <v>0</v>
      </c>
      <c r="BI136" s="142">
        <f t="shared" si="8"/>
        <v>0</v>
      </c>
      <c r="BJ136" s="17" t="s">
        <v>87</v>
      </c>
      <c r="BK136" s="142">
        <f t="shared" si="9"/>
        <v>0</v>
      </c>
      <c r="BL136" s="17" t="s">
        <v>359</v>
      </c>
      <c r="BM136" s="141" t="s">
        <v>5125</v>
      </c>
    </row>
    <row r="137" spans="2:65" s="10" customFormat="1" ht="22.9" customHeight="1">
      <c r="B137" s="120"/>
      <c r="D137" s="121" t="s">
        <v>79</v>
      </c>
      <c r="E137" s="155" t="s">
        <v>2670</v>
      </c>
      <c r="F137" s="155" t="s">
        <v>2743</v>
      </c>
      <c r="I137" s="123"/>
      <c r="J137" s="156">
        <f>BK137</f>
        <v>0</v>
      </c>
      <c r="L137" s="120"/>
      <c r="M137" s="125"/>
      <c r="P137" s="126">
        <f>SUM(P138:P140)</f>
        <v>0</v>
      </c>
      <c r="R137" s="126">
        <f>SUM(R138:R140)</f>
        <v>0</v>
      </c>
      <c r="T137" s="127">
        <f>SUM(T138:T140)</f>
        <v>0</v>
      </c>
      <c r="AR137" s="121" t="s">
        <v>89</v>
      </c>
      <c r="AT137" s="128" t="s">
        <v>79</v>
      </c>
      <c r="AU137" s="128" t="s">
        <v>87</v>
      </c>
      <c r="AY137" s="121" t="s">
        <v>248</v>
      </c>
      <c r="BK137" s="129">
        <f>SUM(BK138:BK140)</f>
        <v>0</v>
      </c>
    </row>
    <row r="138" spans="2:65" s="1" customFormat="1" ht="24.2" customHeight="1">
      <c r="B138" s="32"/>
      <c r="C138" s="130" t="s">
        <v>288</v>
      </c>
      <c r="D138" s="130" t="s">
        <v>249</v>
      </c>
      <c r="E138" s="131" t="s">
        <v>5126</v>
      </c>
      <c r="F138" s="132" t="s">
        <v>5127</v>
      </c>
      <c r="G138" s="133" t="s">
        <v>252</v>
      </c>
      <c r="H138" s="134">
        <v>5</v>
      </c>
      <c r="I138" s="135"/>
      <c r="J138" s="136">
        <f>ROUND(I138*H138,2)</f>
        <v>0</v>
      </c>
      <c r="K138" s="132" t="s">
        <v>1</v>
      </c>
      <c r="L138" s="32"/>
      <c r="M138" s="137" t="s">
        <v>1</v>
      </c>
      <c r="N138" s="138" t="s">
        <v>45</v>
      </c>
      <c r="P138" s="139">
        <f>O138*H138</f>
        <v>0</v>
      </c>
      <c r="Q138" s="139">
        <v>0</v>
      </c>
      <c r="R138" s="139">
        <f>Q138*H138</f>
        <v>0</v>
      </c>
      <c r="S138" s="139">
        <v>0</v>
      </c>
      <c r="T138" s="140">
        <f>S138*H138</f>
        <v>0</v>
      </c>
      <c r="AR138" s="141" t="s">
        <v>359</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359</v>
      </c>
      <c r="BM138" s="141" t="s">
        <v>5128</v>
      </c>
    </row>
    <row r="139" spans="2:65" s="1" customFormat="1" ht="24.2" customHeight="1">
      <c r="B139" s="32"/>
      <c r="C139" s="130" t="s">
        <v>336</v>
      </c>
      <c r="D139" s="130" t="s">
        <v>249</v>
      </c>
      <c r="E139" s="131" t="s">
        <v>5129</v>
      </c>
      <c r="F139" s="132" t="s">
        <v>5130</v>
      </c>
      <c r="G139" s="133" t="s">
        <v>252</v>
      </c>
      <c r="H139" s="134">
        <v>1</v>
      </c>
      <c r="I139" s="135"/>
      <c r="J139" s="136">
        <f>ROUND(I139*H139,2)</f>
        <v>0</v>
      </c>
      <c r="K139" s="132" t="s">
        <v>1</v>
      </c>
      <c r="L139" s="32"/>
      <c r="M139" s="137" t="s">
        <v>1</v>
      </c>
      <c r="N139" s="138" t="s">
        <v>45</v>
      </c>
      <c r="P139" s="139">
        <f>O139*H139</f>
        <v>0</v>
      </c>
      <c r="Q139" s="139">
        <v>0</v>
      </c>
      <c r="R139" s="139">
        <f>Q139*H139</f>
        <v>0</v>
      </c>
      <c r="S139" s="139">
        <v>0</v>
      </c>
      <c r="T139" s="140">
        <f>S139*H139</f>
        <v>0</v>
      </c>
      <c r="AR139" s="141" t="s">
        <v>359</v>
      </c>
      <c r="AT139" s="141" t="s">
        <v>249</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359</v>
      </c>
      <c r="BM139" s="141" t="s">
        <v>5131</v>
      </c>
    </row>
    <row r="140" spans="2:65" s="1" customFormat="1" ht="21.75" customHeight="1">
      <c r="B140" s="32"/>
      <c r="C140" s="130" t="s">
        <v>340</v>
      </c>
      <c r="D140" s="130" t="s">
        <v>249</v>
      </c>
      <c r="E140" s="131" t="s">
        <v>2747</v>
      </c>
      <c r="F140" s="132" t="s">
        <v>2748</v>
      </c>
      <c r="G140" s="133" t="s">
        <v>2356</v>
      </c>
      <c r="H140" s="198"/>
      <c r="I140" s="135"/>
      <c r="J140" s="136">
        <f>ROUND(I140*H140,2)</f>
        <v>0</v>
      </c>
      <c r="K140" s="132" t="s">
        <v>1</v>
      </c>
      <c r="L140" s="32"/>
      <c r="M140" s="137" t="s">
        <v>1</v>
      </c>
      <c r="N140" s="138" t="s">
        <v>45</v>
      </c>
      <c r="P140" s="139">
        <f>O140*H140</f>
        <v>0</v>
      </c>
      <c r="Q140" s="139">
        <v>0</v>
      </c>
      <c r="R140" s="139">
        <f>Q140*H140</f>
        <v>0</v>
      </c>
      <c r="S140" s="139">
        <v>0</v>
      </c>
      <c r="T140" s="140">
        <f>S140*H140</f>
        <v>0</v>
      </c>
      <c r="AR140" s="141" t="s">
        <v>359</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359</v>
      </c>
      <c r="BM140" s="141" t="s">
        <v>5132</v>
      </c>
    </row>
    <row r="141" spans="2:65" s="10" customFormat="1" ht="22.9" customHeight="1">
      <c r="B141" s="120"/>
      <c r="D141" s="121" t="s">
        <v>79</v>
      </c>
      <c r="E141" s="155" t="s">
        <v>2693</v>
      </c>
      <c r="F141" s="155" t="s">
        <v>2750</v>
      </c>
      <c r="I141" s="123"/>
      <c r="J141" s="156">
        <f>BK141</f>
        <v>0</v>
      </c>
      <c r="L141" s="120"/>
      <c r="M141" s="125"/>
      <c r="P141" s="126">
        <f>SUM(P142:P146)</f>
        <v>0</v>
      </c>
      <c r="R141" s="126">
        <f>SUM(R142:R146)</f>
        <v>0</v>
      </c>
      <c r="T141" s="127">
        <f>SUM(T142:T146)</f>
        <v>0</v>
      </c>
      <c r="AR141" s="121" t="s">
        <v>89</v>
      </c>
      <c r="AT141" s="128" t="s">
        <v>79</v>
      </c>
      <c r="AU141" s="128" t="s">
        <v>87</v>
      </c>
      <c r="AY141" s="121" t="s">
        <v>248</v>
      </c>
      <c r="BK141" s="129">
        <f>SUM(BK142:BK146)</f>
        <v>0</v>
      </c>
    </row>
    <row r="142" spans="2:65" s="1" customFormat="1" ht="16.5" customHeight="1">
      <c r="B142" s="32"/>
      <c r="C142" s="130" t="s">
        <v>8</v>
      </c>
      <c r="D142" s="130" t="s">
        <v>249</v>
      </c>
      <c r="E142" s="131" t="s">
        <v>2695</v>
      </c>
      <c r="F142" s="132" t="s">
        <v>2758</v>
      </c>
      <c r="G142" s="133" t="s">
        <v>258</v>
      </c>
      <c r="H142" s="134">
        <v>1</v>
      </c>
      <c r="I142" s="135"/>
      <c r="J142" s="136">
        <f>ROUND(I142*H142,2)</f>
        <v>0</v>
      </c>
      <c r="K142" s="132" t="s">
        <v>1</v>
      </c>
      <c r="L142" s="32"/>
      <c r="M142" s="137" t="s">
        <v>1</v>
      </c>
      <c r="N142" s="138" t="s">
        <v>45</v>
      </c>
      <c r="P142" s="139">
        <f>O142*H142</f>
        <v>0</v>
      </c>
      <c r="Q142" s="139">
        <v>0</v>
      </c>
      <c r="R142" s="139">
        <f>Q142*H142</f>
        <v>0</v>
      </c>
      <c r="S142" s="139">
        <v>0</v>
      </c>
      <c r="T142" s="140">
        <f>S142*H142</f>
        <v>0</v>
      </c>
      <c r="AR142" s="141" t="s">
        <v>359</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359</v>
      </c>
      <c r="BM142" s="141" t="s">
        <v>5133</v>
      </c>
    </row>
    <row r="143" spans="2:65" s="1" customFormat="1" ht="16.5" customHeight="1">
      <c r="B143" s="32"/>
      <c r="C143" s="130" t="s">
        <v>347</v>
      </c>
      <c r="D143" s="130" t="s">
        <v>249</v>
      </c>
      <c r="E143" s="131" t="s">
        <v>2699</v>
      </c>
      <c r="F143" s="132" t="s">
        <v>2752</v>
      </c>
      <c r="G143" s="133" t="s">
        <v>258</v>
      </c>
      <c r="H143" s="134">
        <v>1</v>
      </c>
      <c r="I143" s="135"/>
      <c r="J143" s="136">
        <f>ROUND(I143*H143,2)</f>
        <v>0</v>
      </c>
      <c r="K143" s="132" t="s">
        <v>1</v>
      </c>
      <c r="L143" s="32"/>
      <c r="M143" s="137" t="s">
        <v>1</v>
      </c>
      <c r="N143" s="138" t="s">
        <v>45</v>
      </c>
      <c r="P143" s="139">
        <f>O143*H143</f>
        <v>0</v>
      </c>
      <c r="Q143" s="139">
        <v>0</v>
      </c>
      <c r="R143" s="139">
        <f>Q143*H143</f>
        <v>0</v>
      </c>
      <c r="S143" s="139">
        <v>0</v>
      </c>
      <c r="T143" s="140">
        <f>S143*H143</f>
        <v>0</v>
      </c>
      <c r="AR143" s="141" t="s">
        <v>359</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359</v>
      </c>
      <c r="BM143" s="141" t="s">
        <v>5134</v>
      </c>
    </row>
    <row r="144" spans="2:65" s="1" customFormat="1" ht="16.5" customHeight="1">
      <c r="B144" s="32"/>
      <c r="C144" s="130" t="s">
        <v>351</v>
      </c>
      <c r="D144" s="130" t="s">
        <v>249</v>
      </c>
      <c r="E144" s="131" t="s">
        <v>2704</v>
      </c>
      <c r="F144" s="132" t="s">
        <v>2755</v>
      </c>
      <c r="G144" s="133" t="s">
        <v>258</v>
      </c>
      <c r="H144" s="134">
        <v>1</v>
      </c>
      <c r="I144" s="135"/>
      <c r="J144" s="136">
        <f>ROUND(I144*H144,2)</f>
        <v>0</v>
      </c>
      <c r="K144" s="132" t="s">
        <v>1</v>
      </c>
      <c r="L144" s="32"/>
      <c r="M144" s="137" t="s">
        <v>1</v>
      </c>
      <c r="N144" s="138" t="s">
        <v>45</v>
      </c>
      <c r="P144" s="139">
        <f>O144*H144</f>
        <v>0</v>
      </c>
      <c r="Q144" s="139">
        <v>0</v>
      </c>
      <c r="R144" s="139">
        <f>Q144*H144</f>
        <v>0</v>
      </c>
      <c r="S144" s="139">
        <v>0</v>
      </c>
      <c r="T144" s="140">
        <f>S144*H144</f>
        <v>0</v>
      </c>
      <c r="AR144" s="141" t="s">
        <v>359</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359</v>
      </c>
      <c r="BM144" s="141" t="s">
        <v>5135</v>
      </c>
    </row>
    <row r="145" spans="2:65" s="1" customFormat="1" ht="16.5" customHeight="1">
      <c r="B145" s="32"/>
      <c r="C145" s="130" t="s">
        <v>355</v>
      </c>
      <c r="D145" s="130" t="s">
        <v>249</v>
      </c>
      <c r="E145" s="131" t="s">
        <v>2708</v>
      </c>
      <c r="F145" s="132" t="s">
        <v>5136</v>
      </c>
      <c r="G145" s="133" t="s">
        <v>258</v>
      </c>
      <c r="H145" s="134">
        <v>1</v>
      </c>
      <c r="I145" s="135"/>
      <c r="J145" s="136">
        <f>ROUND(I145*H145,2)</f>
        <v>0</v>
      </c>
      <c r="K145" s="132" t="s">
        <v>1</v>
      </c>
      <c r="L145" s="32"/>
      <c r="M145" s="137" t="s">
        <v>1</v>
      </c>
      <c r="N145" s="138" t="s">
        <v>45</v>
      </c>
      <c r="P145" s="139">
        <f>O145*H145</f>
        <v>0</v>
      </c>
      <c r="Q145" s="139">
        <v>0</v>
      </c>
      <c r="R145" s="139">
        <f>Q145*H145</f>
        <v>0</v>
      </c>
      <c r="S145" s="139">
        <v>0</v>
      </c>
      <c r="T145" s="140">
        <f>S145*H145</f>
        <v>0</v>
      </c>
      <c r="AR145" s="141" t="s">
        <v>359</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359</v>
      </c>
      <c r="BM145" s="141" t="s">
        <v>5137</v>
      </c>
    </row>
    <row r="146" spans="2:65" s="1" customFormat="1" ht="39">
      <c r="B146" s="32"/>
      <c r="D146" s="143" t="s">
        <v>255</v>
      </c>
      <c r="F146" s="144" t="s">
        <v>1693</v>
      </c>
      <c r="I146" s="145"/>
      <c r="L146" s="32"/>
      <c r="M146" s="148"/>
      <c r="N146" s="149"/>
      <c r="O146" s="149"/>
      <c r="P146" s="149"/>
      <c r="Q146" s="149"/>
      <c r="R146" s="149"/>
      <c r="S146" s="149"/>
      <c r="T146" s="150"/>
      <c r="AT146" s="17" t="s">
        <v>255</v>
      </c>
      <c r="AU146" s="17" t="s">
        <v>89</v>
      </c>
    </row>
    <row r="147" spans="2:65" s="1" customFormat="1" ht="6.95" customHeight="1">
      <c r="B147" s="44"/>
      <c r="C147" s="45"/>
      <c r="D147" s="45"/>
      <c r="E147" s="45"/>
      <c r="F147" s="45"/>
      <c r="G147" s="45"/>
      <c r="H147" s="45"/>
      <c r="I147" s="45"/>
      <c r="J147" s="45"/>
      <c r="K147" s="45"/>
      <c r="L147" s="32"/>
    </row>
  </sheetData>
  <sheetProtection algorithmName="SHA-512" hashValue="tYjFzg2HiQUs7lb+qnGLeDG/WeDFRiY7cRtggSyeSy7ljXH0khPccK2M75aHUsh04s/5WzUeWLBSNqVFZGxp2g==" saltValue="aiVwZxrrHyRbr6bGVSNYz13PFZcS8mfPOd0noluGLWRF9gSXa1OWV4MWDcwfE03QUZkRgh4qUft665OKeHn1Zw==" spinCount="100000" sheet="1" objects="1" scenarios="1" formatColumns="0" formatRows="0" autoFilter="0"/>
  <autoFilter ref="C124:K146" xr:uid="{00000000-0009-0000-0000-00001A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183</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3792</v>
      </c>
      <c r="F9" s="251"/>
      <c r="G9" s="251"/>
      <c r="H9" s="251"/>
      <c r="L9" s="32"/>
    </row>
    <row r="10" spans="2:46" s="1" customFormat="1" ht="12" customHeight="1">
      <c r="B10" s="32"/>
      <c r="D10" s="27" t="s">
        <v>224</v>
      </c>
      <c r="L10" s="32"/>
    </row>
    <row r="11" spans="2:46" s="1" customFormat="1" ht="16.5" customHeight="1">
      <c r="B11" s="32"/>
      <c r="E11" s="230" t="s">
        <v>5138</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2764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ROUND((SUM(BE123:BE130)),  2)</f>
        <v>0</v>
      </c>
      <c r="I35" s="96">
        <v>0.21</v>
      </c>
      <c r="J35" s="86">
        <f>ROUND(((SUM(BE123:BE130))*I35),  2)</f>
        <v>0</v>
      </c>
      <c r="L35" s="32"/>
    </row>
    <row r="36" spans="2:12" s="1" customFormat="1" ht="14.45" customHeight="1">
      <c r="B36" s="32"/>
      <c r="E36" s="27" t="s">
        <v>46</v>
      </c>
      <c r="F36" s="86">
        <f>ROUND((SUM(BF123:BF130)),  2)</f>
        <v>0</v>
      </c>
      <c r="I36" s="96">
        <v>0.12</v>
      </c>
      <c r="J36" s="86">
        <f>ROUND(((SUM(BF123:BF130))*I36),  2)</f>
        <v>0</v>
      </c>
      <c r="L36" s="32"/>
    </row>
    <row r="37" spans="2:12" s="1" customFormat="1" ht="14.45" hidden="1" customHeight="1">
      <c r="B37" s="32"/>
      <c r="E37" s="27" t="s">
        <v>47</v>
      </c>
      <c r="F37" s="86">
        <f>ROUND((SUM(BG123:BG130)),  2)</f>
        <v>0</v>
      </c>
      <c r="I37" s="96">
        <v>0.21</v>
      </c>
      <c r="J37" s="86">
        <f>0</f>
        <v>0</v>
      </c>
      <c r="L37" s="32"/>
    </row>
    <row r="38" spans="2:12" s="1" customFormat="1" ht="14.45" hidden="1" customHeight="1">
      <c r="B38" s="32"/>
      <c r="E38" s="27" t="s">
        <v>48</v>
      </c>
      <c r="F38" s="86">
        <f>ROUND((SUM(BH123:BH130)),  2)</f>
        <v>0</v>
      </c>
      <c r="I38" s="96">
        <v>0.12</v>
      </c>
      <c r="J38" s="86">
        <f>0</f>
        <v>0</v>
      </c>
      <c r="L38" s="32"/>
    </row>
    <row r="39" spans="2:12" s="1" customFormat="1" ht="14.45" hidden="1" customHeight="1">
      <c r="B39" s="32"/>
      <c r="E39" s="27" t="s">
        <v>49</v>
      </c>
      <c r="F39" s="86">
        <f>ROUND((SUM(BI123:BI130)),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3792</v>
      </c>
      <c r="F87" s="251"/>
      <c r="G87" s="251"/>
      <c r="H87" s="251"/>
      <c r="L87" s="32"/>
    </row>
    <row r="88" spans="2:12" s="1" customFormat="1" ht="12" customHeight="1">
      <c r="B88" s="32"/>
      <c r="C88" s="27" t="s">
        <v>224</v>
      </c>
      <c r="L88" s="32"/>
    </row>
    <row r="89" spans="2:12" s="1" customFormat="1" ht="16.5" customHeight="1">
      <c r="B89" s="32"/>
      <c r="E89" s="230" t="str">
        <f>E11</f>
        <v>D.1.409.6 - ZTI</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Petr Zdeněk</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J123</f>
        <v>0</v>
      </c>
      <c r="L98" s="32"/>
      <c r="AU98" s="17" t="s">
        <v>231</v>
      </c>
    </row>
    <row r="99" spans="2:47" s="8" customFormat="1" ht="24.95" customHeight="1">
      <c r="B99" s="108"/>
      <c r="D99" s="109" t="s">
        <v>2765</v>
      </c>
      <c r="E99" s="110"/>
      <c r="F99" s="110"/>
      <c r="G99" s="110"/>
      <c r="H99" s="110"/>
      <c r="I99" s="110"/>
      <c r="J99" s="111">
        <f>J124</f>
        <v>0</v>
      </c>
      <c r="L99" s="108"/>
    </row>
    <row r="100" spans="2:47" s="11" customFormat="1" ht="19.899999999999999" customHeight="1">
      <c r="B100" s="151"/>
      <c r="D100" s="152" t="s">
        <v>5139</v>
      </c>
      <c r="E100" s="153"/>
      <c r="F100" s="153"/>
      <c r="G100" s="153"/>
      <c r="H100" s="153"/>
      <c r="I100" s="153"/>
      <c r="J100" s="154">
        <f>J125</f>
        <v>0</v>
      </c>
      <c r="L100" s="151"/>
    </row>
    <row r="101" spans="2:47" s="11" customFormat="1" ht="19.899999999999999" customHeight="1">
      <c r="B101" s="151"/>
      <c r="D101" s="152" t="s">
        <v>3550</v>
      </c>
      <c r="E101" s="153"/>
      <c r="F101" s="153"/>
      <c r="G101" s="153"/>
      <c r="H101" s="153"/>
      <c r="I101" s="153"/>
      <c r="J101" s="154">
        <f>J128</f>
        <v>0</v>
      </c>
      <c r="L101" s="151"/>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233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2" t="str">
        <f>E7</f>
        <v>MLADÁ BOLESLAV ČOV II - REKONSTRUKCE</v>
      </c>
      <c r="F111" s="253"/>
      <c r="G111" s="253"/>
      <c r="H111" s="253"/>
      <c r="L111" s="32"/>
    </row>
    <row r="112" spans="2:47" ht="12" customHeight="1">
      <c r="B112" s="20"/>
      <c r="C112" s="27" t="s">
        <v>222</v>
      </c>
      <c r="L112" s="20"/>
    </row>
    <row r="113" spans="2:65" s="1" customFormat="1" ht="16.5" customHeight="1">
      <c r="B113" s="32"/>
      <c r="E113" s="252" t="s">
        <v>3792</v>
      </c>
      <c r="F113" s="251"/>
      <c r="G113" s="251"/>
      <c r="H113" s="251"/>
      <c r="L113" s="32"/>
    </row>
    <row r="114" spans="2:65" s="1" customFormat="1" ht="12" customHeight="1">
      <c r="B114" s="32"/>
      <c r="C114" s="27" t="s">
        <v>224</v>
      </c>
      <c r="L114" s="32"/>
    </row>
    <row r="115" spans="2:65" s="1" customFormat="1" ht="16.5" customHeight="1">
      <c r="B115" s="32"/>
      <c r="E115" s="230" t="str">
        <f>E11</f>
        <v>D.1.409.6 - ZTI</v>
      </c>
      <c r="F115" s="251"/>
      <c r="G115" s="251"/>
      <c r="H115" s="251"/>
      <c r="L115" s="32"/>
    </row>
    <row r="116" spans="2:65" s="1" customFormat="1" ht="6.95" customHeight="1">
      <c r="B116" s="32"/>
      <c r="L116" s="32"/>
    </row>
    <row r="117" spans="2:65" s="1" customFormat="1" ht="12" customHeight="1">
      <c r="B117" s="32"/>
      <c r="C117" s="27" t="s">
        <v>20</v>
      </c>
      <c r="F117" s="25" t="str">
        <f>F14</f>
        <v>Mladá Boleslav</v>
      </c>
      <c r="I117" s="27" t="s">
        <v>22</v>
      </c>
      <c r="J117" s="52" t="str">
        <f>IF(J14="","",J14)</f>
        <v>30. 10. 2024</v>
      </c>
      <c r="L117" s="32"/>
    </row>
    <row r="118" spans="2:65" s="1" customFormat="1" ht="6.95" customHeight="1">
      <c r="B118" s="32"/>
      <c r="L118" s="32"/>
    </row>
    <row r="119" spans="2:65" s="1" customFormat="1" ht="40.15" customHeight="1">
      <c r="B119" s="32"/>
      <c r="C119" s="27" t="s">
        <v>24</v>
      </c>
      <c r="F119" s="25" t="str">
        <f>E17</f>
        <v>VaK Mladá Boleslav a.s., Čechova 1151, Ml.Boleslav</v>
      </c>
      <c r="I119" s="27" t="s">
        <v>32</v>
      </c>
      <c r="J119" s="30" t="str">
        <f>E23</f>
        <v>Aquaprocon s.r.o. divize Praha, Dukelských hrdinů</v>
      </c>
      <c r="L119" s="32"/>
    </row>
    <row r="120" spans="2:65" s="1" customFormat="1" ht="15.2" customHeight="1">
      <c r="B120" s="32"/>
      <c r="C120" s="27" t="s">
        <v>30</v>
      </c>
      <c r="F120" s="25" t="str">
        <f>IF(E20="","",E20)</f>
        <v>Vyplň údaj</v>
      </c>
      <c r="I120" s="27" t="s">
        <v>37</v>
      </c>
      <c r="J120" s="30" t="str">
        <f>E26</f>
        <v>ing. Petr Zdeněk</v>
      </c>
      <c r="L120" s="32"/>
    </row>
    <row r="121" spans="2:65" s="1" customFormat="1" ht="10.35" customHeight="1">
      <c r="B121" s="32"/>
      <c r="L121" s="32"/>
    </row>
    <row r="122" spans="2:65" s="9" customFormat="1" ht="29.25" customHeight="1">
      <c r="B122" s="112"/>
      <c r="C122" s="113" t="s">
        <v>234</v>
      </c>
      <c r="D122" s="114" t="s">
        <v>65</v>
      </c>
      <c r="E122" s="114" t="s">
        <v>61</v>
      </c>
      <c r="F122" s="114" t="s">
        <v>62</v>
      </c>
      <c r="G122" s="114" t="s">
        <v>235</v>
      </c>
      <c r="H122" s="114" t="s">
        <v>236</v>
      </c>
      <c r="I122" s="114" t="s">
        <v>237</v>
      </c>
      <c r="J122" s="114" t="s">
        <v>229</v>
      </c>
      <c r="K122" s="115" t="s">
        <v>238</v>
      </c>
      <c r="L122" s="112"/>
      <c r="M122" s="59" t="s">
        <v>1</v>
      </c>
      <c r="N122" s="60" t="s">
        <v>44</v>
      </c>
      <c r="O122" s="60" t="s">
        <v>239</v>
      </c>
      <c r="P122" s="60" t="s">
        <v>240</v>
      </c>
      <c r="Q122" s="60" t="s">
        <v>241</v>
      </c>
      <c r="R122" s="60" t="s">
        <v>242</v>
      </c>
      <c r="S122" s="60" t="s">
        <v>243</v>
      </c>
      <c r="T122" s="61" t="s">
        <v>244</v>
      </c>
    </row>
    <row r="123" spans="2:65" s="1" customFormat="1" ht="22.9" customHeight="1">
      <c r="B123" s="32"/>
      <c r="C123" s="64" t="s">
        <v>245</v>
      </c>
      <c r="J123" s="116">
        <f>BK123</f>
        <v>0</v>
      </c>
      <c r="L123" s="32"/>
      <c r="M123" s="62"/>
      <c r="N123" s="53"/>
      <c r="O123" s="53"/>
      <c r="P123" s="117">
        <f>P124</f>
        <v>0</v>
      </c>
      <c r="Q123" s="53"/>
      <c r="R123" s="117">
        <f>R124</f>
        <v>0</v>
      </c>
      <c r="S123" s="53"/>
      <c r="T123" s="118">
        <f>T124</f>
        <v>0</v>
      </c>
      <c r="AT123" s="17" t="s">
        <v>79</v>
      </c>
      <c r="AU123" s="17" t="s">
        <v>231</v>
      </c>
      <c r="BK123" s="119">
        <f>BK124</f>
        <v>0</v>
      </c>
    </row>
    <row r="124" spans="2:65" s="10" customFormat="1" ht="25.9" customHeight="1">
      <c r="B124" s="120"/>
      <c r="D124" s="121" t="s">
        <v>79</v>
      </c>
      <c r="E124" s="122" t="s">
        <v>1384</v>
      </c>
      <c r="F124" s="122" t="s">
        <v>145</v>
      </c>
      <c r="I124" s="123"/>
      <c r="J124" s="124">
        <f>BK124</f>
        <v>0</v>
      </c>
      <c r="L124" s="120"/>
      <c r="M124" s="125"/>
      <c r="P124" s="126">
        <f>P125+P128</f>
        <v>0</v>
      </c>
      <c r="R124" s="126">
        <f>R125+R128</f>
        <v>0</v>
      </c>
      <c r="T124" s="127">
        <f>T125+T128</f>
        <v>0</v>
      </c>
      <c r="AR124" s="121" t="s">
        <v>89</v>
      </c>
      <c r="AT124" s="128" t="s">
        <v>79</v>
      </c>
      <c r="AU124" s="128" t="s">
        <v>80</v>
      </c>
      <c r="AY124" s="121" t="s">
        <v>248</v>
      </c>
      <c r="BK124" s="129">
        <f>BK125+BK128</f>
        <v>0</v>
      </c>
    </row>
    <row r="125" spans="2:65" s="10" customFormat="1" ht="22.9" customHeight="1">
      <c r="B125" s="120"/>
      <c r="D125" s="121" t="s">
        <v>79</v>
      </c>
      <c r="E125" s="155" t="s">
        <v>2659</v>
      </c>
      <c r="F125" s="155" t="s">
        <v>2799</v>
      </c>
      <c r="I125" s="123"/>
      <c r="J125" s="156">
        <f>BK125</f>
        <v>0</v>
      </c>
      <c r="L125" s="120"/>
      <c r="M125" s="125"/>
      <c r="P125" s="126">
        <f>SUM(P126:P127)</f>
        <v>0</v>
      </c>
      <c r="R125" s="126">
        <f>SUM(R126:R127)</f>
        <v>0</v>
      </c>
      <c r="T125" s="127">
        <f>SUM(T126:T127)</f>
        <v>0</v>
      </c>
      <c r="AR125" s="121" t="s">
        <v>89</v>
      </c>
      <c r="AT125" s="128" t="s">
        <v>79</v>
      </c>
      <c r="AU125" s="128" t="s">
        <v>87</v>
      </c>
      <c r="AY125" s="121" t="s">
        <v>248</v>
      </c>
      <c r="BK125" s="129">
        <f>SUM(BK126:BK127)</f>
        <v>0</v>
      </c>
    </row>
    <row r="126" spans="2:65" s="1" customFormat="1" ht="24.2" customHeight="1">
      <c r="B126" s="32"/>
      <c r="C126" s="130" t="s">
        <v>87</v>
      </c>
      <c r="D126" s="130" t="s">
        <v>249</v>
      </c>
      <c r="E126" s="131" t="s">
        <v>2771</v>
      </c>
      <c r="F126" s="132" t="s">
        <v>5140</v>
      </c>
      <c r="G126" s="133" t="s">
        <v>258</v>
      </c>
      <c r="H126" s="134">
        <v>1</v>
      </c>
      <c r="I126" s="135"/>
      <c r="J126" s="136">
        <f>ROUND(I126*H126,2)</f>
        <v>0</v>
      </c>
      <c r="K126" s="132" t="s">
        <v>1</v>
      </c>
      <c r="L126" s="32"/>
      <c r="M126" s="137" t="s">
        <v>1</v>
      </c>
      <c r="N126" s="138" t="s">
        <v>45</v>
      </c>
      <c r="P126" s="139">
        <f>O126*H126</f>
        <v>0</v>
      </c>
      <c r="Q126" s="139">
        <v>0</v>
      </c>
      <c r="R126" s="139">
        <f>Q126*H126</f>
        <v>0</v>
      </c>
      <c r="S126" s="139">
        <v>0</v>
      </c>
      <c r="T126" s="140">
        <f>S126*H126</f>
        <v>0</v>
      </c>
      <c r="AR126" s="141" t="s">
        <v>359</v>
      </c>
      <c r="AT126" s="141" t="s">
        <v>249</v>
      </c>
      <c r="AU126" s="141" t="s">
        <v>89</v>
      </c>
      <c r="AY126" s="17" t="s">
        <v>248</v>
      </c>
      <c r="BE126" s="142">
        <f>IF(N126="základní",J126,0)</f>
        <v>0</v>
      </c>
      <c r="BF126" s="142">
        <f>IF(N126="snížená",J126,0)</f>
        <v>0</v>
      </c>
      <c r="BG126" s="142">
        <f>IF(N126="zákl. přenesená",J126,0)</f>
        <v>0</v>
      </c>
      <c r="BH126" s="142">
        <f>IF(N126="sníž. přenesená",J126,0)</f>
        <v>0</v>
      </c>
      <c r="BI126" s="142">
        <f>IF(N126="nulová",J126,0)</f>
        <v>0</v>
      </c>
      <c r="BJ126" s="17" t="s">
        <v>87</v>
      </c>
      <c r="BK126" s="142">
        <f>ROUND(I126*H126,2)</f>
        <v>0</v>
      </c>
      <c r="BL126" s="17" t="s">
        <v>359</v>
      </c>
      <c r="BM126" s="141" t="s">
        <v>5141</v>
      </c>
    </row>
    <row r="127" spans="2:65" s="1" customFormat="1" ht="24.2" customHeight="1">
      <c r="B127" s="32"/>
      <c r="C127" s="130" t="s">
        <v>89</v>
      </c>
      <c r="D127" s="130" t="s">
        <v>249</v>
      </c>
      <c r="E127" s="131" t="s">
        <v>2775</v>
      </c>
      <c r="F127" s="132" t="s">
        <v>5142</v>
      </c>
      <c r="G127" s="133" t="s">
        <v>258</v>
      </c>
      <c r="H127" s="134">
        <v>4</v>
      </c>
      <c r="I127" s="135"/>
      <c r="J127" s="136">
        <f>ROUND(I127*H127,2)</f>
        <v>0</v>
      </c>
      <c r="K127" s="132" t="s">
        <v>1</v>
      </c>
      <c r="L127" s="32"/>
      <c r="M127" s="137" t="s">
        <v>1</v>
      </c>
      <c r="N127" s="138" t="s">
        <v>45</v>
      </c>
      <c r="P127" s="139">
        <f>O127*H127</f>
        <v>0</v>
      </c>
      <c r="Q127" s="139">
        <v>0</v>
      </c>
      <c r="R127" s="139">
        <f>Q127*H127</f>
        <v>0</v>
      </c>
      <c r="S127" s="139">
        <v>0</v>
      </c>
      <c r="T127" s="140">
        <f>S127*H127</f>
        <v>0</v>
      </c>
      <c r="AR127" s="141" t="s">
        <v>359</v>
      </c>
      <c r="AT127" s="141" t="s">
        <v>249</v>
      </c>
      <c r="AU127" s="141" t="s">
        <v>89</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359</v>
      </c>
      <c r="BM127" s="141" t="s">
        <v>5143</v>
      </c>
    </row>
    <row r="128" spans="2:65" s="10" customFormat="1" ht="22.9" customHeight="1">
      <c r="B128" s="120"/>
      <c r="D128" s="121" t="s">
        <v>79</v>
      </c>
      <c r="E128" s="155" t="s">
        <v>2670</v>
      </c>
      <c r="F128" s="155" t="s">
        <v>2828</v>
      </c>
      <c r="I128" s="123"/>
      <c r="J128" s="156">
        <f>BK128</f>
        <v>0</v>
      </c>
      <c r="L128" s="120"/>
      <c r="M128" s="125"/>
      <c r="P128" s="126">
        <f>SUM(P129:P130)</f>
        <v>0</v>
      </c>
      <c r="R128" s="126">
        <f>SUM(R129:R130)</f>
        <v>0</v>
      </c>
      <c r="T128" s="127">
        <f>SUM(T129:T130)</f>
        <v>0</v>
      </c>
      <c r="AR128" s="121" t="s">
        <v>89</v>
      </c>
      <c r="AT128" s="128" t="s">
        <v>79</v>
      </c>
      <c r="AU128" s="128" t="s">
        <v>87</v>
      </c>
      <c r="AY128" s="121" t="s">
        <v>248</v>
      </c>
      <c r="BK128" s="129">
        <f>SUM(BK129:BK130)</f>
        <v>0</v>
      </c>
    </row>
    <row r="129" spans="2:65" s="1" customFormat="1" ht="16.5" customHeight="1">
      <c r="B129" s="32"/>
      <c r="C129" s="130" t="s">
        <v>247</v>
      </c>
      <c r="D129" s="130" t="s">
        <v>249</v>
      </c>
      <c r="E129" s="131" t="s">
        <v>2800</v>
      </c>
      <c r="F129" s="132" t="s">
        <v>2833</v>
      </c>
      <c r="G129" s="133" t="s">
        <v>258</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359</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359</v>
      </c>
      <c r="BM129" s="141" t="s">
        <v>5144</v>
      </c>
    </row>
    <row r="130" spans="2:65" s="1" customFormat="1" ht="39">
      <c r="B130" s="32"/>
      <c r="D130" s="143" t="s">
        <v>255</v>
      </c>
      <c r="F130" s="144" t="s">
        <v>1693</v>
      </c>
      <c r="I130" s="145"/>
      <c r="L130" s="32"/>
      <c r="M130" s="148"/>
      <c r="N130" s="149"/>
      <c r="O130" s="149"/>
      <c r="P130" s="149"/>
      <c r="Q130" s="149"/>
      <c r="R130" s="149"/>
      <c r="S130" s="149"/>
      <c r="T130" s="150"/>
      <c r="AT130" s="17" t="s">
        <v>255</v>
      </c>
      <c r="AU130" s="17" t="s">
        <v>89</v>
      </c>
    </row>
    <row r="131" spans="2:65" s="1" customFormat="1" ht="6.95" customHeight="1">
      <c r="B131" s="44"/>
      <c r="C131" s="45"/>
      <c r="D131" s="45"/>
      <c r="E131" s="45"/>
      <c r="F131" s="45"/>
      <c r="G131" s="45"/>
      <c r="H131" s="45"/>
      <c r="I131" s="45"/>
      <c r="J131" s="45"/>
      <c r="K131" s="45"/>
      <c r="L131" s="32"/>
    </row>
  </sheetData>
  <sheetProtection algorithmName="SHA-512" hashValue="H3K4Gsd5rM4TAeb99vxMlpQdk9ps0RmkzqsL7k6mhHwn9PPKNs9qz+CKzW+C7UWaps6Y4ArSSoSL6e26hmzamA==" saltValue="T/p93w9bBdGrXjkZVOLa2WvIC4ZKZ0yIPhcDU8x+Px5/oeVVCDDdVJwBEnAy5aWrIDwYRtZ77S7Vly6NbHoI0g==" spinCount="100000" sheet="1" objects="1" scenarios="1" formatColumns="0" formatRows="0" autoFilter="0"/>
  <autoFilter ref="C122:K130" xr:uid="{00000000-0009-0000-0000-00001B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26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188</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5145</v>
      </c>
      <c r="F9" s="251"/>
      <c r="G9" s="251"/>
      <c r="H9" s="251"/>
      <c r="L9" s="32"/>
    </row>
    <row r="10" spans="2:46" s="1" customFormat="1" ht="12" customHeight="1">
      <c r="B10" s="32"/>
      <c r="D10" s="27" t="s">
        <v>224</v>
      </c>
      <c r="L10" s="32"/>
    </row>
    <row r="11" spans="2:46" s="1" customFormat="1" ht="16.5" customHeight="1">
      <c r="B11" s="32"/>
      <c r="E11" s="230" t="s">
        <v>5146</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ROUND(J132,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ROUND((SUM(BE132:BE260)),  2)</f>
        <v>0</v>
      </c>
      <c r="I35" s="96">
        <v>0.21</v>
      </c>
      <c r="J35" s="86">
        <f>ROUND(((SUM(BE132:BE260))*I35),  2)</f>
        <v>0</v>
      </c>
      <c r="L35" s="32"/>
    </row>
    <row r="36" spans="2:12" s="1" customFormat="1" ht="14.45" customHeight="1">
      <c r="B36" s="32"/>
      <c r="E36" s="27" t="s">
        <v>46</v>
      </c>
      <c r="F36" s="86">
        <f>ROUND((SUM(BF132:BF260)),  2)</f>
        <v>0</v>
      </c>
      <c r="I36" s="96">
        <v>0.12</v>
      </c>
      <c r="J36" s="86">
        <f>ROUND(((SUM(BF132:BF260))*I36),  2)</f>
        <v>0</v>
      </c>
      <c r="L36" s="32"/>
    </row>
    <row r="37" spans="2:12" s="1" customFormat="1" ht="14.45" hidden="1" customHeight="1">
      <c r="B37" s="32"/>
      <c r="E37" s="27" t="s">
        <v>47</v>
      </c>
      <c r="F37" s="86">
        <f>ROUND((SUM(BG132:BG260)),  2)</f>
        <v>0</v>
      </c>
      <c r="I37" s="96">
        <v>0.21</v>
      </c>
      <c r="J37" s="86">
        <f>0</f>
        <v>0</v>
      </c>
      <c r="L37" s="32"/>
    </row>
    <row r="38" spans="2:12" s="1" customFormat="1" ht="14.45" hidden="1" customHeight="1">
      <c r="B38" s="32"/>
      <c r="E38" s="27" t="s">
        <v>48</v>
      </c>
      <c r="F38" s="86">
        <f>ROUND((SUM(BH132:BH260)),  2)</f>
        <v>0</v>
      </c>
      <c r="I38" s="96">
        <v>0.12</v>
      </c>
      <c r="J38" s="86">
        <f>0</f>
        <v>0</v>
      </c>
      <c r="L38" s="32"/>
    </row>
    <row r="39" spans="2:12" s="1" customFormat="1" ht="14.45" hidden="1" customHeight="1">
      <c r="B39" s="32"/>
      <c r="E39" s="27" t="s">
        <v>49</v>
      </c>
      <c r="F39" s="86">
        <f>ROUND((SUM(BI132:BI260)),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5145</v>
      </c>
      <c r="F87" s="251"/>
      <c r="G87" s="251"/>
      <c r="H87" s="251"/>
      <c r="L87" s="32"/>
    </row>
    <row r="88" spans="2:12" s="1" customFormat="1" ht="12" customHeight="1">
      <c r="B88" s="32"/>
      <c r="C88" s="27" t="s">
        <v>224</v>
      </c>
      <c r="L88" s="32"/>
    </row>
    <row r="89" spans="2:12" s="1" customFormat="1" ht="16.5" customHeight="1">
      <c r="B89" s="32"/>
      <c r="E89" s="230" t="str">
        <f>E11</f>
        <v>D.1.419.1 - Architektonicko-stavební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J132</f>
        <v>0</v>
      </c>
      <c r="L98" s="32"/>
      <c r="AU98" s="17" t="s">
        <v>231</v>
      </c>
    </row>
    <row r="99" spans="2:47" s="8" customFormat="1" ht="24.95" customHeight="1">
      <c r="B99" s="108"/>
      <c r="D99" s="109" t="s">
        <v>1636</v>
      </c>
      <c r="E99" s="110"/>
      <c r="F99" s="110"/>
      <c r="G99" s="110"/>
      <c r="H99" s="110"/>
      <c r="I99" s="110"/>
      <c r="J99" s="111">
        <f>J133</f>
        <v>0</v>
      </c>
      <c r="L99" s="108"/>
    </row>
    <row r="100" spans="2:47" s="11" customFormat="1" ht="19.899999999999999" customHeight="1">
      <c r="B100" s="151"/>
      <c r="D100" s="152" t="s">
        <v>1639</v>
      </c>
      <c r="E100" s="153"/>
      <c r="F100" s="153"/>
      <c r="G100" s="153"/>
      <c r="H100" s="153"/>
      <c r="I100" s="153"/>
      <c r="J100" s="154">
        <f>J134</f>
        <v>0</v>
      </c>
      <c r="L100" s="151"/>
    </row>
    <row r="101" spans="2:47" s="11" customFormat="1" ht="19.899999999999999" customHeight="1">
      <c r="B101" s="151"/>
      <c r="D101" s="152" t="s">
        <v>1641</v>
      </c>
      <c r="E101" s="153"/>
      <c r="F101" s="153"/>
      <c r="G101" s="153"/>
      <c r="H101" s="153"/>
      <c r="I101" s="153"/>
      <c r="J101" s="154">
        <f>J141</f>
        <v>0</v>
      </c>
      <c r="L101" s="151"/>
    </row>
    <row r="102" spans="2:47" s="11" customFormat="1" ht="19.899999999999999" customHeight="1">
      <c r="B102" s="151"/>
      <c r="D102" s="152" t="s">
        <v>1642</v>
      </c>
      <c r="E102" s="153"/>
      <c r="F102" s="153"/>
      <c r="G102" s="153"/>
      <c r="H102" s="153"/>
      <c r="I102" s="153"/>
      <c r="J102" s="154">
        <f>J167</f>
        <v>0</v>
      </c>
      <c r="L102" s="151"/>
    </row>
    <row r="103" spans="2:47" s="11" customFormat="1" ht="19.899999999999999" customHeight="1">
      <c r="B103" s="151"/>
      <c r="D103" s="152" t="s">
        <v>1643</v>
      </c>
      <c r="E103" s="153"/>
      <c r="F103" s="153"/>
      <c r="G103" s="153"/>
      <c r="H103" s="153"/>
      <c r="I103" s="153"/>
      <c r="J103" s="154">
        <f>J192</f>
        <v>0</v>
      </c>
      <c r="L103" s="151"/>
    </row>
    <row r="104" spans="2:47" s="11" customFormat="1" ht="19.899999999999999" customHeight="1">
      <c r="B104" s="151"/>
      <c r="D104" s="152" t="s">
        <v>1644</v>
      </c>
      <c r="E104" s="153"/>
      <c r="F104" s="153"/>
      <c r="G104" s="153"/>
      <c r="H104" s="153"/>
      <c r="I104" s="153"/>
      <c r="J104" s="154">
        <f>J198</f>
        <v>0</v>
      </c>
      <c r="L104" s="151"/>
    </row>
    <row r="105" spans="2:47" s="11" customFormat="1" ht="19.899999999999999" customHeight="1">
      <c r="B105" s="151"/>
      <c r="D105" s="152" t="s">
        <v>1646</v>
      </c>
      <c r="E105" s="153"/>
      <c r="F105" s="153"/>
      <c r="G105" s="153"/>
      <c r="H105" s="153"/>
      <c r="I105" s="153"/>
      <c r="J105" s="154">
        <f>J216</f>
        <v>0</v>
      </c>
      <c r="L105" s="151"/>
    </row>
    <row r="106" spans="2:47" s="11" customFormat="1" ht="19.899999999999999" customHeight="1">
      <c r="B106" s="151"/>
      <c r="D106" s="152" t="s">
        <v>3613</v>
      </c>
      <c r="E106" s="153"/>
      <c r="F106" s="153"/>
      <c r="G106" s="153"/>
      <c r="H106" s="153"/>
      <c r="I106" s="153"/>
      <c r="J106" s="154">
        <f>J225</f>
        <v>0</v>
      </c>
      <c r="L106" s="151"/>
    </row>
    <row r="107" spans="2:47" s="8" customFormat="1" ht="24.95" customHeight="1">
      <c r="B107" s="108"/>
      <c r="D107" s="109" t="s">
        <v>1647</v>
      </c>
      <c r="E107" s="110"/>
      <c r="F107" s="110"/>
      <c r="G107" s="110"/>
      <c r="H107" s="110"/>
      <c r="I107" s="110"/>
      <c r="J107" s="111">
        <f>J227</f>
        <v>0</v>
      </c>
      <c r="L107" s="108"/>
    </row>
    <row r="108" spans="2:47" s="11" customFormat="1" ht="19.899999999999999" customHeight="1">
      <c r="B108" s="151"/>
      <c r="D108" s="152" t="s">
        <v>1652</v>
      </c>
      <c r="E108" s="153"/>
      <c r="F108" s="153"/>
      <c r="G108" s="153"/>
      <c r="H108" s="153"/>
      <c r="I108" s="153"/>
      <c r="J108" s="154">
        <f>J228</f>
        <v>0</v>
      </c>
      <c r="L108" s="151"/>
    </row>
    <row r="109" spans="2:47" s="11" customFormat="1" ht="19.899999999999999" customHeight="1">
      <c r="B109" s="151"/>
      <c r="D109" s="152" t="s">
        <v>1653</v>
      </c>
      <c r="E109" s="153"/>
      <c r="F109" s="153"/>
      <c r="G109" s="153"/>
      <c r="H109" s="153"/>
      <c r="I109" s="153"/>
      <c r="J109" s="154">
        <f>J234</f>
        <v>0</v>
      </c>
      <c r="L109" s="151"/>
    </row>
    <row r="110" spans="2:47" s="11" customFormat="1" ht="19.899999999999999" customHeight="1">
      <c r="B110" s="151"/>
      <c r="D110" s="152" t="s">
        <v>1657</v>
      </c>
      <c r="E110" s="153"/>
      <c r="F110" s="153"/>
      <c r="G110" s="153"/>
      <c r="H110" s="153"/>
      <c r="I110" s="153"/>
      <c r="J110" s="154">
        <f>J248</f>
        <v>0</v>
      </c>
      <c r="L110" s="151"/>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233</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2" t="str">
        <f>E7</f>
        <v>MLADÁ BOLESLAV ČOV II - REKONSTRUKCE</v>
      </c>
      <c r="F120" s="253"/>
      <c r="G120" s="253"/>
      <c r="H120" s="253"/>
      <c r="L120" s="32"/>
    </row>
    <row r="121" spans="2:12" ht="12" customHeight="1">
      <c r="B121" s="20"/>
      <c r="C121" s="27" t="s">
        <v>222</v>
      </c>
      <c r="L121" s="20"/>
    </row>
    <row r="122" spans="2:12" s="1" customFormat="1" ht="16.5" customHeight="1">
      <c r="B122" s="32"/>
      <c r="E122" s="252" t="s">
        <v>5145</v>
      </c>
      <c r="F122" s="251"/>
      <c r="G122" s="251"/>
      <c r="H122" s="251"/>
      <c r="L122" s="32"/>
    </row>
    <row r="123" spans="2:12" s="1" customFormat="1" ht="12" customHeight="1">
      <c r="B123" s="32"/>
      <c r="C123" s="27" t="s">
        <v>224</v>
      </c>
      <c r="L123" s="32"/>
    </row>
    <row r="124" spans="2:12" s="1" customFormat="1" ht="16.5" customHeight="1">
      <c r="B124" s="32"/>
      <c r="E124" s="230" t="str">
        <f>E11</f>
        <v>D.1.419.1 - Architektonicko-stavební část</v>
      </c>
      <c r="F124" s="251"/>
      <c r="G124" s="251"/>
      <c r="H124" s="251"/>
      <c r="L124" s="32"/>
    </row>
    <row r="125" spans="2:12" s="1" customFormat="1" ht="6.95" customHeight="1">
      <c r="B125" s="32"/>
      <c r="L125" s="32"/>
    </row>
    <row r="126" spans="2:12" s="1" customFormat="1" ht="12" customHeight="1">
      <c r="B126" s="32"/>
      <c r="C126" s="27" t="s">
        <v>20</v>
      </c>
      <c r="F126" s="25" t="str">
        <f>F14</f>
        <v>Mladá Boleslav</v>
      </c>
      <c r="I126" s="27" t="s">
        <v>22</v>
      </c>
      <c r="J126" s="52" t="str">
        <f>IF(J14="","",J14)</f>
        <v>30. 10. 2024</v>
      </c>
      <c r="L126" s="32"/>
    </row>
    <row r="127" spans="2:12" s="1" customFormat="1" ht="6.95" customHeight="1">
      <c r="B127" s="32"/>
      <c r="L127" s="32"/>
    </row>
    <row r="128" spans="2:12" s="1" customFormat="1" ht="40.15" customHeight="1">
      <c r="B128" s="32"/>
      <c r="C128" s="27" t="s">
        <v>24</v>
      </c>
      <c r="F128" s="25" t="str">
        <f>E17</f>
        <v>VaK Mladá Boleslav a.s., Čechova 1151, Ml.Boleslav</v>
      </c>
      <c r="I128" s="27" t="s">
        <v>32</v>
      </c>
      <c r="J128" s="30" t="str">
        <f>E23</f>
        <v>Aquaprocon s.r.o. divize Praha, Dukelských hrdinů</v>
      </c>
      <c r="L128" s="32"/>
    </row>
    <row r="129" spans="2:65" s="1" customFormat="1" ht="15.2" customHeight="1">
      <c r="B129" s="32"/>
      <c r="C129" s="27" t="s">
        <v>30</v>
      </c>
      <c r="F129" s="25" t="str">
        <f>IF(E20="","",E20)</f>
        <v>Vyplň údaj</v>
      </c>
      <c r="I129" s="27" t="s">
        <v>37</v>
      </c>
      <c r="J129" s="30" t="str">
        <f>E26</f>
        <v>ing. Iveta Heřmanská</v>
      </c>
      <c r="L129" s="32"/>
    </row>
    <row r="130" spans="2:65" s="1" customFormat="1" ht="10.35" customHeight="1">
      <c r="B130" s="32"/>
      <c r="L130" s="32"/>
    </row>
    <row r="131" spans="2:65" s="9" customFormat="1" ht="29.25" customHeight="1">
      <c r="B131" s="112"/>
      <c r="C131" s="113" t="s">
        <v>234</v>
      </c>
      <c r="D131" s="114" t="s">
        <v>65</v>
      </c>
      <c r="E131" s="114" t="s">
        <v>61</v>
      </c>
      <c r="F131" s="114" t="s">
        <v>62</v>
      </c>
      <c r="G131" s="114" t="s">
        <v>235</v>
      </c>
      <c r="H131" s="114" t="s">
        <v>236</v>
      </c>
      <c r="I131" s="114" t="s">
        <v>237</v>
      </c>
      <c r="J131" s="114" t="s">
        <v>229</v>
      </c>
      <c r="K131" s="115" t="s">
        <v>238</v>
      </c>
      <c r="L131" s="112"/>
      <c r="M131" s="59" t="s">
        <v>1</v>
      </c>
      <c r="N131" s="60" t="s">
        <v>44</v>
      </c>
      <c r="O131" s="60" t="s">
        <v>239</v>
      </c>
      <c r="P131" s="60" t="s">
        <v>240</v>
      </c>
      <c r="Q131" s="60" t="s">
        <v>241</v>
      </c>
      <c r="R131" s="60" t="s">
        <v>242</v>
      </c>
      <c r="S131" s="60" t="s">
        <v>243</v>
      </c>
      <c r="T131" s="61" t="s">
        <v>244</v>
      </c>
    </row>
    <row r="132" spans="2:65" s="1" customFormat="1" ht="22.9" customHeight="1">
      <c r="B132" s="32"/>
      <c r="C132" s="64" t="s">
        <v>245</v>
      </c>
      <c r="J132" s="116">
        <f>BK132</f>
        <v>0</v>
      </c>
      <c r="L132" s="32"/>
      <c r="M132" s="62"/>
      <c r="N132" s="53"/>
      <c r="O132" s="53"/>
      <c r="P132" s="117">
        <f>P133+P227</f>
        <v>0</v>
      </c>
      <c r="Q132" s="53"/>
      <c r="R132" s="117">
        <f>R133+R227</f>
        <v>14.296564900000002</v>
      </c>
      <c r="S132" s="53"/>
      <c r="T132" s="118">
        <f>T133+T227</f>
        <v>14.859723499999999</v>
      </c>
      <c r="AT132" s="17" t="s">
        <v>79</v>
      </c>
      <c r="AU132" s="17" t="s">
        <v>231</v>
      </c>
      <c r="BK132" s="119">
        <f>BK133+BK227</f>
        <v>0</v>
      </c>
    </row>
    <row r="133" spans="2:65" s="10" customFormat="1" ht="25.9" customHeight="1">
      <c r="B133" s="120"/>
      <c r="D133" s="121" t="s">
        <v>79</v>
      </c>
      <c r="E133" s="122" t="s">
        <v>1658</v>
      </c>
      <c r="F133" s="122" t="s">
        <v>1659</v>
      </c>
      <c r="I133" s="123"/>
      <c r="J133" s="124">
        <f>BK133</f>
        <v>0</v>
      </c>
      <c r="L133" s="120"/>
      <c r="M133" s="125"/>
      <c r="P133" s="126">
        <f>P134+P141+P167+P192+P198+P216+P225</f>
        <v>0</v>
      </c>
      <c r="R133" s="126">
        <f>R134+R141+R167+R192+R198+R216+R225</f>
        <v>9.7308899000000011</v>
      </c>
      <c r="T133" s="127">
        <f>T134+T141+T167+T192+T198+T216+T225</f>
        <v>14.696899999999999</v>
      </c>
      <c r="AR133" s="121" t="s">
        <v>87</v>
      </c>
      <c r="AT133" s="128" t="s">
        <v>79</v>
      </c>
      <c r="AU133" s="128" t="s">
        <v>80</v>
      </c>
      <c r="AY133" s="121" t="s">
        <v>248</v>
      </c>
      <c r="BK133" s="129">
        <f>BK134+BK141+BK167+BK192+BK198+BK216+BK225</f>
        <v>0</v>
      </c>
    </row>
    <row r="134" spans="2:65" s="10" customFormat="1" ht="22.9" customHeight="1">
      <c r="B134" s="120"/>
      <c r="D134" s="121" t="s">
        <v>79</v>
      </c>
      <c r="E134" s="155" t="s">
        <v>247</v>
      </c>
      <c r="F134" s="155" t="s">
        <v>1709</v>
      </c>
      <c r="I134" s="123"/>
      <c r="J134" s="156">
        <f>BK134</f>
        <v>0</v>
      </c>
      <c r="L134" s="120"/>
      <c r="M134" s="125"/>
      <c r="P134" s="126">
        <f>SUM(P135:P140)</f>
        <v>0</v>
      </c>
      <c r="R134" s="126">
        <f>SUM(R135:R140)</f>
        <v>0.19921999999999998</v>
      </c>
      <c r="T134" s="127">
        <f>SUM(T135:T140)</f>
        <v>0</v>
      </c>
      <c r="AR134" s="121" t="s">
        <v>87</v>
      </c>
      <c r="AT134" s="128" t="s">
        <v>79</v>
      </c>
      <c r="AU134" s="128" t="s">
        <v>87</v>
      </c>
      <c r="AY134" s="121" t="s">
        <v>248</v>
      </c>
      <c r="BK134" s="129">
        <f>SUM(BK135:BK140)</f>
        <v>0</v>
      </c>
    </row>
    <row r="135" spans="2:65" s="1" customFormat="1" ht="24.2" customHeight="1">
      <c r="B135" s="32"/>
      <c r="C135" s="130" t="s">
        <v>87</v>
      </c>
      <c r="D135" s="130" t="s">
        <v>249</v>
      </c>
      <c r="E135" s="131" t="s">
        <v>3852</v>
      </c>
      <c r="F135" s="132" t="s">
        <v>3853</v>
      </c>
      <c r="G135" s="133" t="s">
        <v>1839</v>
      </c>
      <c r="H135" s="134">
        <v>2</v>
      </c>
      <c r="I135" s="135"/>
      <c r="J135" s="136">
        <f>ROUND(I135*H135,2)</f>
        <v>0</v>
      </c>
      <c r="K135" s="132" t="s">
        <v>1663</v>
      </c>
      <c r="L135" s="32"/>
      <c r="M135" s="137" t="s">
        <v>1</v>
      </c>
      <c r="N135" s="138" t="s">
        <v>45</v>
      </c>
      <c r="P135" s="139">
        <f>O135*H135</f>
        <v>0</v>
      </c>
      <c r="Q135" s="139">
        <v>2.588E-2</v>
      </c>
      <c r="R135" s="139">
        <f>Q135*H135</f>
        <v>5.176E-2</v>
      </c>
      <c r="S135" s="139">
        <v>0</v>
      </c>
      <c r="T135" s="140">
        <f>S135*H135</f>
        <v>0</v>
      </c>
      <c r="AR135" s="141" t="s">
        <v>264</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264</v>
      </c>
      <c r="BM135" s="141" t="s">
        <v>5147</v>
      </c>
    </row>
    <row r="136" spans="2:65" s="12" customFormat="1">
      <c r="B136" s="161"/>
      <c r="D136" s="143" t="s">
        <v>1665</v>
      </c>
      <c r="E136" s="162" t="s">
        <v>1</v>
      </c>
      <c r="F136" s="163" t="s">
        <v>5148</v>
      </c>
      <c r="H136" s="162" t="s">
        <v>1</v>
      </c>
      <c r="I136" s="164"/>
      <c r="L136" s="161"/>
      <c r="M136" s="165"/>
      <c r="T136" s="166"/>
      <c r="AT136" s="162" t="s">
        <v>1665</v>
      </c>
      <c r="AU136" s="162" t="s">
        <v>89</v>
      </c>
      <c r="AV136" s="12" t="s">
        <v>87</v>
      </c>
      <c r="AW136" s="12" t="s">
        <v>36</v>
      </c>
      <c r="AX136" s="12" t="s">
        <v>80</v>
      </c>
      <c r="AY136" s="162" t="s">
        <v>248</v>
      </c>
    </row>
    <row r="137" spans="2:65" s="13" customFormat="1">
      <c r="B137" s="167"/>
      <c r="D137" s="143" t="s">
        <v>1665</v>
      </c>
      <c r="E137" s="168" t="s">
        <v>1</v>
      </c>
      <c r="F137" s="169" t="s">
        <v>3855</v>
      </c>
      <c r="H137" s="170">
        <v>2</v>
      </c>
      <c r="I137" s="171"/>
      <c r="L137" s="167"/>
      <c r="M137" s="172"/>
      <c r="T137" s="173"/>
      <c r="AT137" s="168" t="s">
        <v>1665</v>
      </c>
      <c r="AU137" s="168" t="s">
        <v>89</v>
      </c>
      <c r="AV137" s="13" t="s">
        <v>89</v>
      </c>
      <c r="AW137" s="13" t="s">
        <v>36</v>
      </c>
      <c r="AX137" s="13" t="s">
        <v>80</v>
      </c>
      <c r="AY137" s="168" t="s">
        <v>248</v>
      </c>
    </row>
    <row r="138" spans="2:65" s="14" customFormat="1">
      <c r="B138" s="174"/>
      <c r="D138" s="143" t="s">
        <v>1665</v>
      </c>
      <c r="E138" s="175" t="s">
        <v>1</v>
      </c>
      <c r="F138" s="176" t="s">
        <v>1668</v>
      </c>
      <c r="H138" s="177">
        <v>2</v>
      </c>
      <c r="I138" s="178"/>
      <c r="L138" s="174"/>
      <c r="M138" s="179"/>
      <c r="T138" s="180"/>
      <c r="AT138" s="175" t="s">
        <v>1665</v>
      </c>
      <c r="AU138" s="175" t="s">
        <v>89</v>
      </c>
      <c r="AV138" s="14" t="s">
        <v>264</v>
      </c>
      <c r="AW138" s="14" t="s">
        <v>36</v>
      </c>
      <c r="AX138" s="14" t="s">
        <v>87</v>
      </c>
      <c r="AY138" s="175" t="s">
        <v>248</v>
      </c>
    </row>
    <row r="139" spans="2:65" s="1" customFormat="1" ht="24.2" customHeight="1">
      <c r="B139" s="32"/>
      <c r="C139" s="188" t="s">
        <v>89</v>
      </c>
      <c r="D139" s="188" t="s">
        <v>301</v>
      </c>
      <c r="E139" s="189" t="s">
        <v>3857</v>
      </c>
      <c r="F139" s="190" t="s">
        <v>3858</v>
      </c>
      <c r="G139" s="191" t="s">
        <v>1839</v>
      </c>
      <c r="H139" s="192">
        <v>2.02</v>
      </c>
      <c r="I139" s="193"/>
      <c r="J139" s="194">
        <f>ROUND(I139*H139,2)</f>
        <v>0</v>
      </c>
      <c r="K139" s="190" t="s">
        <v>1663</v>
      </c>
      <c r="L139" s="195"/>
      <c r="M139" s="196" t="s">
        <v>1</v>
      </c>
      <c r="N139" s="197" t="s">
        <v>45</v>
      </c>
      <c r="P139" s="139">
        <f>O139*H139</f>
        <v>0</v>
      </c>
      <c r="Q139" s="139">
        <v>7.2999999999999995E-2</v>
      </c>
      <c r="R139" s="139">
        <f>Q139*H139</f>
        <v>0.14745999999999998</v>
      </c>
      <c r="S139" s="139">
        <v>0</v>
      </c>
      <c r="T139" s="140">
        <f>S139*H139</f>
        <v>0</v>
      </c>
      <c r="AR139" s="141" t="s">
        <v>283</v>
      </c>
      <c r="AT139" s="141" t="s">
        <v>301</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264</v>
      </c>
      <c r="BM139" s="141" t="s">
        <v>5149</v>
      </c>
    </row>
    <row r="140" spans="2:65" s="13" customFormat="1">
      <c r="B140" s="167"/>
      <c r="D140" s="143" t="s">
        <v>1665</v>
      </c>
      <c r="F140" s="169" t="s">
        <v>5150</v>
      </c>
      <c r="H140" s="170">
        <v>2.02</v>
      </c>
      <c r="I140" s="171"/>
      <c r="L140" s="167"/>
      <c r="M140" s="172"/>
      <c r="T140" s="173"/>
      <c r="AT140" s="168" t="s">
        <v>1665</v>
      </c>
      <c r="AU140" s="168" t="s">
        <v>89</v>
      </c>
      <c r="AV140" s="13" t="s">
        <v>89</v>
      </c>
      <c r="AW140" s="13" t="s">
        <v>4</v>
      </c>
      <c r="AX140" s="13" t="s">
        <v>87</v>
      </c>
      <c r="AY140" s="168" t="s">
        <v>248</v>
      </c>
    </row>
    <row r="141" spans="2:65" s="10" customFormat="1" ht="22.9" customHeight="1">
      <c r="B141" s="120"/>
      <c r="D141" s="121" t="s">
        <v>79</v>
      </c>
      <c r="E141" s="155" t="s">
        <v>274</v>
      </c>
      <c r="F141" s="155" t="s">
        <v>1741</v>
      </c>
      <c r="I141" s="123"/>
      <c r="J141" s="156">
        <f>BK141</f>
        <v>0</v>
      </c>
      <c r="L141" s="120"/>
      <c r="M141" s="125"/>
      <c r="P141" s="126">
        <f>SUM(P142:P166)</f>
        <v>0</v>
      </c>
      <c r="R141" s="126">
        <f>SUM(R142:R166)</f>
        <v>6.9509479000000001</v>
      </c>
      <c r="T141" s="127">
        <f>SUM(T142:T166)</f>
        <v>0</v>
      </c>
      <c r="AR141" s="121" t="s">
        <v>87</v>
      </c>
      <c r="AT141" s="128" t="s">
        <v>79</v>
      </c>
      <c r="AU141" s="128" t="s">
        <v>87</v>
      </c>
      <c r="AY141" s="121" t="s">
        <v>248</v>
      </c>
      <c r="BK141" s="129">
        <f>SUM(BK142:BK166)</f>
        <v>0</v>
      </c>
    </row>
    <row r="142" spans="2:65" s="1" customFormat="1" ht="37.9" customHeight="1">
      <c r="B142" s="32"/>
      <c r="C142" s="130" t="s">
        <v>247</v>
      </c>
      <c r="D142" s="130" t="s">
        <v>249</v>
      </c>
      <c r="E142" s="131" t="s">
        <v>5151</v>
      </c>
      <c r="F142" s="132" t="s">
        <v>5152</v>
      </c>
      <c r="G142" s="133" t="s">
        <v>1662</v>
      </c>
      <c r="H142" s="134">
        <v>404.25</v>
      </c>
      <c r="I142" s="135"/>
      <c r="J142" s="136">
        <f>ROUND(I142*H142,2)</f>
        <v>0</v>
      </c>
      <c r="K142" s="132" t="s">
        <v>1663</v>
      </c>
      <c r="L142" s="32"/>
      <c r="M142" s="137" t="s">
        <v>1</v>
      </c>
      <c r="N142" s="138" t="s">
        <v>45</v>
      </c>
      <c r="P142" s="139">
        <f>O142*H142</f>
        <v>0</v>
      </c>
      <c r="Q142" s="139">
        <v>5.7099999999999998E-3</v>
      </c>
      <c r="R142" s="139">
        <f>Q142*H142</f>
        <v>2.3082674999999999</v>
      </c>
      <c r="S142" s="139">
        <v>0</v>
      </c>
      <c r="T142" s="140">
        <f>S142*H142</f>
        <v>0</v>
      </c>
      <c r="AR142" s="141" t="s">
        <v>264</v>
      </c>
      <c r="AT142" s="141" t="s">
        <v>249</v>
      </c>
      <c r="AU142" s="141" t="s">
        <v>89</v>
      </c>
      <c r="AY142" s="17" t="s">
        <v>248</v>
      </c>
      <c r="BE142" s="142">
        <f>IF(N142="základní",J142,0)</f>
        <v>0</v>
      </c>
      <c r="BF142" s="142">
        <f>IF(N142="snížená",J142,0)</f>
        <v>0</v>
      </c>
      <c r="BG142" s="142">
        <f>IF(N142="zákl. přenesená",J142,0)</f>
        <v>0</v>
      </c>
      <c r="BH142" s="142">
        <f>IF(N142="sníž. přenesená",J142,0)</f>
        <v>0</v>
      </c>
      <c r="BI142" s="142">
        <f>IF(N142="nulová",J142,0)</f>
        <v>0</v>
      </c>
      <c r="BJ142" s="17" t="s">
        <v>87</v>
      </c>
      <c r="BK142" s="142">
        <f>ROUND(I142*H142,2)</f>
        <v>0</v>
      </c>
      <c r="BL142" s="17" t="s">
        <v>264</v>
      </c>
      <c r="BM142" s="141" t="s">
        <v>5153</v>
      </c>
    </row>
    <row r="143" spans="2:65" s="12" customFormat="1">
      <c r="B143" s="161"/>
      <c r="D143" s="143" t="s">
        <v>1665</v>
      </c>
      <c r="E143" s="162" t="s">
        <v>1</v>
      </c>
      <c r="F143" s="163" t="s">
        <v>5154</v>
      </c>
      <c r="H143" s="162" t="s">
        <v>1</v>
      </c>
      <c r="I143" s="164"/>
      <c r="L143" s="161"/>
      <c r="M143" s="165"/>
      <c r="T143" s="166"/>
      <c r="AT143" s="162" t="s">
        <v>1665</v>
      </c>
      <c r="AU143" s="162" t="s">
        <v>89</v>
      </c>
      <c r="AV143" s="12" t="s">
        <v>87</v>
      </c>
      <c r="AW143" s="12" t="s">
        <v>36</v>
      </c>
      <c r="AX143" s="12" t="s">
        <v>80</v>
      </c>
      <c r="AY143" s="162" t="s">
        <v>248</v>
      </c>
    </row>
    <row r="144" spans="2:65" s="13" customFormat="1">
      <c r="B144" s="167"/>
      <c r="D144" s="143" t="s">
        <v>1665</v>
      </c>
      <c r="E144" s="168" t="s">
        <v>1</v>
      </c>
      <c r="F144" s="169" t="s">
        <v>5155</v>
      </c>
      <c r="H144" s="170">
        <v>194.25</v>
      </c>
      <c r="I144" s="171"/>
      <c r="L144" s="167"/>
      <c r="M144" s="172"/>
      <c r="T144" s="173"/>
      <c r="AT144" s="168" t="s">
        <v>1665</v>
      </c>
      <c r="AU144" s="168" t="s">
        <v>89</v>
      </c>
      <c r="AV144" s="13" t="s">
        <v>89</v>
      </c>
      <c r="AW144" s="13" t="s">
        <v>36</v>
      </c>
      <c r="AX144" s="13" t="s">
        <v>80</v>
      </c>
      <c r="AY144" s="168" t="s">
        <v>248</v>
      </c>
    </row>
    <row r="145" spans="2:65" s="12" customFormat="1">
      <c r="B145" s="161"/>
      <c r="D145" s="143" t="s">
        <v>1665</v>
      </c>
      <c r="E145" s="162" t="s">
        <v>1</v>
      </c>
      <c r="F145" s="163" t="s">
        <v>5156</v>
      </c>
      <c r="H145" s="162" t="s">
        <v>1</v>
      </c>
      <c r="I145" s="164"/>
      <c r="L145" s="161"/>
      <c r="M145" s="165"/>
      <c r="T145" s="166"/>
      <c r="AT145" s="162" t="s">
        <v>1665</v>
      </c>
      <c r="AU145" s="162" t="s">
        <v>89</v>
      </c>
      <c r="AV145" s="12" t="s">
        <v>87</v>
      </c>
      <c r="AW145" s="12" t="s">
        <v>36</v>
      </c>
      <c r="AX145" s="12" t="s">
        <v>80</v>
      </c>
      <c r="AY145" s="162" t="s">
        <v>248</v>
      </c>
    </row>
    <row r="146" spans="2:65" s="13" customFormat="1">
      <c r="B146" s="167"/>
      <c r="D146" s="143" t="s">
        <v>1665</v>
      </c>
      <c r="E146" s="168" t="s">
        <v>1</v>
      </c>
      <c r="F146" s="169" t="s">
        <v>5157</v>
      </c>
      <c r="H146" s="170">
        <v>210</v>
      </c>
      <c r="I146" s="171"/>
      <c r="L146" s="167"/>
      <c r="M146" s="172"/>
      <c r="T146" s="173"/>
      <c r="AT146" s="168" t="s">
        <v>1665</v>
      </c>
      <c r="AU146" s="168" t="s">
        <v>89</v>
      </c>
      <c r="AV146" s="13" t="s">
        <v>89</v>
      </c>
      <c r="AW146" s="13" t="s">
        <v>36</v>
      </c>
      <c r="AX146" s="13" t="s">
        <v>80</v>
      </c>
      <c r="AY146" s="168" t="s">
        <v>248</v>
      </c>
    </row>
    <row r="147" spans="2:65" s="14" customFormat="1">
      <c r="B147" s="174"/>
      <c r="D147" s="143" t="s">
        <v>1665</v>
      </c>
      <c r="E147" s="175" t="s">
        <v>1</v>
      </c>
      <c r="F147" s="176" t="s">
        <v>1668</v>
      </c>
      <c r="H147" s="177">
        <v>404.25</v>
      </c>
      <c r="I147" s="178"/>
      <c r="L147" s="174"/>
      <c r="M147" s="179"/>
      <c r="T147" s="180"/>
      <c r="AT147" s="175" t="s">
        <v>1665</v>
      </c>
      <c r="AU147" s="175" t="s">
        <v>89</v>
      </c>
      <c r="AV147" s="14" t="s">
        <v>264</v>
      </c>
      <c r="AW147" s="14" t="s">
        <v>36</v>
      </c>
      <c r="AX147" s="14" t="s">
        <v>87</v>
      </c>
      <c r="AY147" s="175" t="s">
        <v>248</v>
      </c>
    </row>
    <row r="148" spans="2:65" s="1" customFormat="1" ht="24.2" customHeight="1">
      <c r="B148" s="32"/>
      <c r="C148" s="130" t="s">
        <v>264</v>
      </c>
      <c r="D148" s="130" t="s">
        <v>249</v>
      </c>
      <c r="E148" s="131" t="s">
        <v>3905</v>
      </c>
      <c r="F148" s="132" t="s">
        <v>3906</v>
      </c>
      <c r="G148" s="133" t="s">
        <v>1839</v>
      </c>
      <c r="H148" s="134">
        <v>4</v>
      </c>
      <c r="I148" s="135"/>
      <c r="J148" s="136">
        <f>ROUND(I148*H148,2)</f>
        <v>0</v>
      </c>
      <c r="K148" s="132" t="s">
        <v>1663</v>
      </c>
      <c r="L148" s="32"/>
      <c r="M148" s="137" t="s">
        <v>1</v>
      </c>
      <c r="N148" s="138" t="s">
        <v>45</v>
      </c>
      <c r="P148" s="139">
        <f>O148*H148</f>
        <v>0</v>
      </c>
      <c r="Q148" s="139">
        <v>0.1658</v>
      </c>
      <c r="R148" s="139">
        <f>Q148*H148</f>
        <v>0.66320000000000001</v>
      </c>
      <c r="S148" s="139">
        <v>0</v>
      </c>
      <c r="T148" s="140">
        <f>S148*H148</f>
        <v>0</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5158</v>
      </c>
    </row>
    <row r="149" spans="2:65" s="12" customFormat="1">
      <c r="B149" s="161"/>
      <c r="D149" s="143" t="s">
        <v>1665</v>
      </c>
      <c r="E149" s="162" t="s">
        <v>1</v>
      </c>
      <c r="F149" s="163" t="s">
        <v>5159</v>
      </c>
      <c r="H149" s="162" t="s">
        <v>1</v>
      </c>
      <c r="I149" s="164"/>
      <c r="L149" s="161"/>
      <c r="M149" s="165"/>
      <c r="T149" s="166"/>
      <c r="AT149" s="162" t="s">
        <v>1665</v>
      </c>
      <c r="AU149" s="162" t="s">
        <v>89</v>
      </c>
      <c r="AV149" s="12" t="s">
        <v>87</v>
      </c>
      <c r="AW149" s="12" t="s">
        <v>36</v>
      </c>
      <c r="AX149" s="12" t="s">
        <v>80</v>
      </c>
      <c r="AY149" s="162" t="s">
        <v>248</v>
      </c>
    </row>
    <row r="150" spans="2:65" s="13" customFormat="1">
      <c r="B150" s="167"/>
      <c r="D150" s="143" t="s">
        <v>1665</v>
      </c>
      <c r="E150" s="168" t="s">
        <v>1</v>
      </c>
      <c r="F150" s="169" t="s">
        <v>5160</v>
      </c>
      <c r="H150" s="170">
        <v>2</v>
      </c>
      <c r="I150" s="171"/>
      <c r="L150" s="167"/>
      <c r="M150" s="172"/>
      <c r="T150" s="173"/>
      <c r="AT150" s="168" t="s">
        <v>1665</v>
      </c>
      <c r="AU150" s="168" t="s">
        <v>89</v>
      </c>
      <c r="AV150" s="13" t="s">
        <v>89</v>
      </c>
      <c r="AW150" s="13" t="s">
        <v>36</v>
      </c>
      <c r="AX150" s="13" t="s">
        <v>80</v>
      </c>
      <c r="AY150" s="168" t="s">
        <v>248</v>
      </c>
    </row>
    <row r="151" spans="2:65" s="13" customFormat="1">
      <c r="B151" s="167"/>
      <c r="D151" s="143" t="s">
        <v>1665</v>
      </c>
      <c r="E151" s="168" t="s">
        <v>1</v>
      </c>
      <c r="F151" s="169" t="s">
        <v>5161</v>
      </c>
      <c r="H151" s="170">
        <v>1</v>
      </c>
      <c r="I151" s="171"/>
      <c r="L151" s="167"/>
      <c r="M151" s="172"/>
      <c r="T151" s="173"/>
      <c r="AT151" s="168" t="s">
        <v>1665</v>
      </c>
      <c r="AU151" s="168" t="s">
        <v>89</v>
      </c>
      <c r="AV151" s="13" t="s">
        <v>89</v>
      </c>
      <c r="AW151" s="13" t="s">
        <v>36</v>
      </c>
      <c r="AX151" s="13" t="s">
        <v>80</v>
      </c>
      <c r="AY151" s="168" t="s">
        <v>248</v>
      </c>
    </row>
    <row r="152" spans="2:65" s="12" customFormat="1">
      <c r="B152" s="161"/>
      <c r="D152" s="143" t="s">
        <v>1665</v>
      </c>
      <c r="E152" s="162" t="s">
        <v>1</v>
      </c>
      <c r="F152" s="163" t="s">
        <v>5162</v>
      </c>
      <c r="H152" s="162" t="s">
        <v>1</v>
      </c>
      <c r="I152" s="164"/>
      <c r="L152" s="161"/>
      <c r="M152" s="165"/>
      <c r="T152" s="166"/>
      <c r="AT152" s="162" t="s">
        <v>1665</v>
      </c>
      <c r="AU152" s="162" t="s">
        <v>89</v>
      </c>
      <c r="AV152" s="12" t="s">
        <v>87</v>
      </c>
      <c r="AW152" s="12" t="s">
        <v>36</v>
      </c>
      <c r="AX152" s="12" t="s">
        <v>80</v>
      </c>
      <c r="AY152" s="162" t="s">
        <v>248</v>
      </c>
    </row>
    <row r="153" spans="2:65" s="13" customFormat="1">
      <c r="B153" s="167"/>
      <c r="D153" s="143" t="s">
        <v>1665</v>
      </c>
      <c r="E153" s="168" t="s">
        <v>1</v>
      </c>
      <c r="F153" s="169" t="s">
        <v>5163</v>
      </c>
      <c r="H153" s="170">
        <v>1</v>
      </c>
      <c r="I153" s="171"/>
      <c r="L153" s="167"/>
      <c r="M153" s="172"/>
      <c r="T153" s="173"/>
      <c r="AT153" s="168" t="s">
        <v>1665</v>
      </c>
      <c r="AU153" s="168" t="s">
        <v>89</v>
      </c>
      <c r="AV153" s="13" t="s">
        <v>89</v>
      </c>
      <c r="AW153" s="13" t="s">
        <v>36</v>
      </c>
      <c r="AX153" s="13" t="s">
        <v>80</v>
      </c>
      <c r="AY153" s="168" t="s">
        <v>248</v>
      </c>
    </row>
    <row r="154" spans="2:65" s="14" customFormat="1">
      <c r="B154" s="174"/>
      <c r="D154" s="143" t="s">
        <v>1665</v>
      </c>
      <c r="E154" s="175" t="s">
        <v>1</v>
      </c>
      <c r="F154" s="176" t="s">
        <v>1668</v>
      </c>
      <c r="H154" s="177">
        <v>4</v>
      </c>
      <c r="I154" s="178"/>
      <c r="L154" s="174"/>
      <c r="M154" s="179"/>
      <c r="T154" s="180"/>
      <c r="AT154" s="175" t="s">
        <v>1665</v>
      </c>
      <c r="AU154" s="175" t="s">
        <v>89</v>
      </c>
      <c r="AV154" s="14" t="s">
        <v>264</v>
      </c>
      <c r="AW154" s="14" t="s">
        <v>36</v>
      </c>
      <c r="AX154" s="14" t="s">
        <v>87</v>
      </c>
      <c r="AY154" s="175" t="s">
        <v>248</v>
      </c>
    </row>
    <row r="155" spans="2:65" s="1" customFormat="1" ht="37.9" customHeight="1">
      <c r="B155" s="32"/>
      <c r="C155" s="130" t="s">
        <v>269</v>
      </c>
      <c r="D155" s="130" t="s">
        <v>249</v>
      </c>
      <c r="E155" s="131" t="s">
        <v>5164</v>
      </c>
      <c r="F155" s="132" t="s">
        <v>5165</v>
      </c>
      <c r="G155" s="133" t="s">
        <v>1662</v>
      </c>
      <c r="H155" s="134">
        <v>681.24</v>
      </c>
      <c r="I155" s="135"/>
      <c r="J155" s="136">
        <f>ROUND(I155*H155,2)</f>
        <v>0</v>
      </c>
      <c r="K155" s="132" t="s">
        <v>1663</v>
      </c>
      <c r="L155" s="32"/>
      <c r="M155" s="137" t="s">
        <v>1</v>
      </c>
      <c r="N155" s="138" t="s">
        <v>45</v>
      </c>
      <c r="P155" s="139">
        <f>O155*H155</f>
        <v>0</v>
      </c>
      <c r="Q155" s="139">
        <v>5.7099999999999998E-3</v>
      </c>
      <c r="R155" s="139">
        <f>Q155*H155</f>
        <v>3.8898804</v>
      </c>
      <c r="S155" s="139">
        <v>0</v>
      </c>
      <c r="T155" s="140">
        <f>S155*H155</f>
        <v>0</v>
      </c>
      <c r="AR155" s="141" t="s">
        <v>264</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264</v>
      </c>
      <c r="BM155" s="141" t="s">
        <v>5166</v>
      </c>
    </row>
    <row r="156" spans="2:65" s="12" customFormat="1">
      <c r="B156" s="161"/>
      <c r="D156" s="143" t="s">
        <v>1665</v>
      </c>
      <c r="E156" s="162" t="s">
        <v>1</v>
      </c>
      <c r="F156" s="163" t="s">
        <v>5154</v>
      </c>
      <c r="H156" s="162" t="s">
        <v>1</v>
      </c>
      <c r="I156" s="164"/>
      <c r="L156" s="161"/>
      <c r="M156" s="165"/>
      <c r="T156" s="166"/>
      <c r="AT156" s="162" t="s">
        <v>1665</v>
      </c>
      <c r="AU156" s="162" t="s">
        <v>89</v>
      </c>
      <c r="AV156" s="12" t="s">
        <v>87</v>
      </c>
      <c r="AW156" s="12" t="s">
        <v>36</v>
      </c>
      <c r="AX156" s="12" t="s">
        <v>80</v>
      </c>
      <c r="AY156" s="162" t="s">
        <v>248</v>
      </c>
    </row>
    <row r="157" spans="2:65" s="13" customFormat="1" ht="22.5">
      <c r="B157" s="167"/>
      <c r="D157" s="143" t="s">
        <v>1665</v>
      </c>
      <c r="E157" s="168" t="s">
        <v>1</v>
      </c>
      <c r="F157" s="169" t="s">
        <v>5167</v>
      </c>
      <c r="H157" s="170">
        <v>348.23500000000001</v>
      </c>
      <c r="I157" s="171"/>
      <c r="L157" s="167"/>
      <c r="M157" s="172"/>
      <c r="T157" s="173"/>
      <c r="AT157" s="168" t="s">
        <v>1665</v>
      </c>
      <c r="AU157" s="168" t="s">
        <v>89</v>
      </c>
      <c r="AV157" s="13" t="s">
        <v>89</v>
      </c>
      <c r="AW157" s="13" t="s">
        <v>36</v>
      </c>
      <c r="AX157" s="13" t="s">
        <v>80</v>
      </c>
      <c r="AY157" s="168" t="s">
        <v>248</v>
      </c>
    </row>
    <row r="158" spans="2:65" s="12" customFormat="1">
      <c r="B158" s="161"/>
      <c r="D158" s="143" t="s">
        <v>1665</v>
      </c>
      <c r="E158" s="162" t="s">
        <v>1</v>
      </c>
      <c r="F158" s="163" t="s">
        <v>5156</v>
      </c>
      <c r="H158" s="162" t="s">
        <v>1</v>
      </c>
      <c r="I158" s="164"/>
      <c r="L158" s="161"/>
      <c r="M158" s="165"/>
      <c r="T158" s="166"/>
      <c r="AT158" s="162" t="s">
        <v>1665</v>
      </c>
      <c r="AU158" s="162" t="s">
        <v>89</v>
      </c>
      <c r="AV158" s="12" t="s">
        <v>87</v>
      </c>
      <c r="AW158" s="12" t="s">
        <v>36</v>
      </c>
      <c r="AX158" s="12" t="s">
        <v>80</v>
      </c>
      <c r="AY158" s="162" t="s">
        <v>248</v>
      </c>
    </row>
    <row r="159" spans="2:65" s="13" customFormat="1">
      <c r="B159" s="167"/>
      <c r="D159" s="143" t="s">
        <v>1665</v>
      </c>
      <c r="E159" s="168" t="s">
        <v>1</v>
      </c>
      <c r="F159" s="169" t="s">
        <v>5168</v>
      </c>
      <c r="H159" s="170">
        <v>333.005</v>
      </c>
      <c r="I159" s="171"/>
      <c r="L159" s="167"/>
      <c r="M159" s="172"/>
      <c r="T159" s="173"/>
      <c r="AT159" s="168" t="s">
        <v>1665</v>
      </c>
      <c r="AU159" s="168" t="s">
        <v>89</v>
      </c>
      <c r="AV159" s="13" t="s">
        <v>89</v>
      </c>
      <c r="AW159" s="13" t="s">
        <v>36</v>
      </c>
      <c r="AX159" s="13" t="s">
        <v>80</v>
      </c>
      <c r="AY159" s="168" t="s">
        <v>248</v>
      </c>
    </row>
    <row r="160" spans="2:65" s="14" customFormat="1">
      <c r="B160" s="174"/>
      <c r="D160" s="143" t="s">
        <v>1665</v>
      </c>
      <c r="E160" s="175" t="s">
        <v>1</v>
      </c>
      <c r="F160" s="176" t="s">
        <v>1668</v>
      </c>
      <c r="H160" s="177">
        <v>681.24</v>
      </c>
      <c r="I160" s="178"/>
      <c r="L160" s="174"/>
      <c r="M160" s="179"/>
      <c r="T160" s="180"/>
      <c r="AT160" s="175" t="s">
        <v>1665</v>
      </c>
      <c r="AU160" s="175" t="s">
        <v>89</v>
      </c>
      <c r="AV160" s="14" t="s">
        <v>264</v>
      </c>
      <c r="AW160" s="14" t="s">
        <v>36</v>
      </c>
      <c r="AX160" s="14" t="s">
        <v>87</v>
      </c>
      <c r="AY160" s="175" t="s">
        <v>248</v>
      </c>
    </row>
    <row r="161" spans="2:65" s="1" customFormat="1" ht="24.2" customHeight="1">
      <c r="B161" s="32"/>
      <c r="C161" s="130" t="s">
        <v>274</v>
      </c>
      <c r="D161" s="130" t="s">
        <v>249</v>
      </c>
      <c r="E161" s="131" t="s">
        <v>5169</v>
      </c>
      <c r="F161" s="132" t="s">
        <v>5170</v>
      </c>
      <c r="G161" s="133" t="s">
        <v>1662</v>
      </c>
      <c r="H161" s="134">
        <v>20</v>
      </c>
      <c r="I161" s="135"/>
      <c r="J161" s="136">
        <f>ROUND(I161*H161,2)</f>
        <v>0</v>
      </c>
      <c r="K161" s="132" t="s">
        <v>1663</v>
      </c>
      <c r="L161" s="32"/>
      <c r="M161" s="137" t="s">
        <v>1</v>
      </c>
      <c r="N161" s="138" t="s">
        <v>45</v>
      </c>
      <c r="P161" s="139">
        <f>O161*H161</f>
        <v>0</v>
      </c>
      <c r="Q161" s="139">
        <v>4.4799999999999996E-3</v>
      </c>
      <c r="R161" s="139">
        <f>Q161*H161</f>
        <v>8.9599999999999985E-2</v>
      </c>
      <c r="S161" s="139">
        <v>0</v>
      </c>
      <c r="T161" s="140">
        <f>S161*H161</f>
        <v>0</v>
      </c>
      <c r="AR161" s="141" t="s">
        <v>264</v>
      </c>
      <c r="AT161" s="141" t="s">
        <v>249</v>
      </c>
      <c r="AU161" s="141" t="s">
        <v>89</v>
      </c>
      <c r="AY161" s="17" t="s">
        <v>248</v>
      </c>
      <c r="BE161" s="142">
        <f>IF(N161="základní",J161,0)</f>
        <v>0</v>
      </c>
      <c r="BF161" s="142">
        <f>IF(N161="snížená",J161,0)</f>
        <v>0</v>
      </c>
      <c r="BG161" s="142">
        <f>IF(N161="zákl. přenesená",J161,0)</f>
        <v>0</v>
      </c>
      <c r="BH161" s="142">
        <f>IF(N161="sníž. přenesená",J161,0)</f>
        <v>0</v>
      </c>
      <c r="BI161" s="142">
        <f>IF(N161="nulová",J161,0)</f>
        <v>0</v>
      </c>
      <c r="BJ161" s="17" t="s">
        <v>87</v>
      </c>
      <c r="BK161" s="142">
        <f>ROUND(I161*H161,2)</f>
        <v>0</v>
      </c>
      <c r="BL161" s="17" t="s">
        <v>264</v>
      </c>
      <c r="BM161" s="141" t="s">
        <v>5171</v>
      </c>
    </row>
    <row r="162" spans="2:65" s="12" customFormat="1">
      <c r="B162" s="161"/>
      <c r="D162" s="143" t="s">
        <v>1665</v>
      </c>
      <c r="E162" s="162" t="s">
        <v>1</v>
      </c>
      <c r="F162" s="163" t="s">
        <v>5159</v>
      </c>
      <c r="H162" s="162" t="s">
        <v>1</v>
      </c>
      <c r="I162" s="164"/>
      <c r="L162" s="161"/>
      <c r="M162" s="165"/>
      <c r="T162" s="166"/>
      <c r="AT162" s="162" t="s">
        <v>1665</v>
      </c>
      <c r="AU162" s="162" t="s">
        <v>89</v>
      </c>
      <c r="AV162" s="12" t="s">
        <v>87</v>
      </c>
      <c r="AW162" s="12" t="s">
        <v>36</v>
      </c>
      <c r="AX162" s="12" t="s">
        <v>80</v>
      </c>
      <c r="AY162" s="162" t="s">
        <v>248</v>
      </c>
    </row>
    <row r="163" spans="2:65" s="13" customFormat="1">
      <c r="B163" s="167"/>
      <c r="D163" s="143" t="s">
        <v>1665</v>
      </c>
      <c r="E163" s="168" t="s">
        <v>1</v>
      </c>
      <c r="F163" s="169" t="s">
        <v>5172</v>
      </c>
      <c r="H163" s="170">
        <v>10.5</v>
      </c>
      <c r="I163" s="171"/>
      <c r="L163" s="167"/>
      <c r="M163" s="172"/>
      <c r="T163" s="173"/>
      <c r="AT163" s="168" t="s">
        <v>1665</v>
      </c>
      <c r="AU163" s="168" t="s">
        <v>89</v>
      </c>
      <c r="AV163" s="13" t="s">
        <v>89</v>
      </c>
      <c r="AW163" s="13" t="s">
        <v>36</v>
      </c>
      <c r="AX163" s="13" t="s">
        <v>80</v>
      </c>
      <c r="AY163" s="168" t="s">
        <v>248</v>
      </c>
    </row>
    <row r="164" spans="2:65" s="13" customFormat="1">
      <c r="B164" s="167"/>
      <c r="D164" s="143" t="s">
        <v>1665</v>
      </c>
      <c r="E164" s="168" t="s">
        <v>1</v>
      </c>
      <c r="F164" s="169" t="s">
        <v>5173</v>
      </c>
      <c r="H164" s="170">
        <v>2.4950000000000001</v>
      </c>
      <c r="I164" s="171"/>
      <c r="L164" s="167"/>
      <c r="M164" s="172"/>
      <c r="T164" s="173"/>
      <c r="AT164" s="168" t="s">
        <v>1665</v>
      </c>
      <c r="AU164" s="168" t="s">
        <v>89</v>
      </c>
      <c r="AV164" s="13" t="s">
        <v>89</v>
      </c>
      <c r="AW164" s="13" t="s">
        <v>36</v>
      </c>
      <c r="AX164" s="13" t="s">
        <v>80</v>
      </c>
      <c r="AY164" s="168" t="s">
        <v>248</v>
      </c>
    </row>
    <row r="165" spans="2:65" s="15" customFormat="1">
      <c r="B165" s="181"/>
      <c r="D165" s="143" t="s">
        <v>1665</v>
      </c>
      <c r="E165" s="182" t="s">
        <v>1</v>
      </c>
      <c r="F165" s="183" t="s">
        <v>1683</v>
      </c>
      <c r="H165" s="184">
        <v>12.995000000000001</v>
      </c>
      <c r="I165" s="185"/>
      <c r="L165" s="181"/>
      <c r="M165" s="186"/>
      <c r="T165" s="187"/>
      <c r="AT165" s="182" t="s">
        <v>1665</v>
      </c>
      <c r="AU165" s="182" t="s">
        <v>89</v>
      </c>
      <c r="AV165" s="15" t="s">
        <v>247</v>
      </c>
      <c r="AW165" s="15" t="s">
        <v>36</v>
      </c>
      <c r="AX165" s="15" t="s">
        <v>80</v>
      </c>
      <c r="AY165" s="182" t="s">
        <v>248</v>
      </c>
    </row>
    <row r="166" spans="2:65" s="13" customFormat="1">
      <c r="B166" s="167"/>
      <c r="D166" s="143" t="s">
        <v>1665</v>
      </c>
      <c r="E166" s="168" t="s">
        <v>1</v>
      </c>
      <c r="F166" s="169" t="s">
        <v>5174</v>
      </c>
      <c r="H166" s="170">
        <v>20</v>
      </c>
      <c r="I166" s="171"/>
      <c r="L166" s="167"/>
      <c r="M166" s="172"/>
      <c r="T166" s="173"/>
      <c r="AT166" s="168" t="s">
        <v>1665</v>
      </c>
      <c r="AU166" s="168" t="s">
        <v>89</v>
      </c>
      <c r="AV166" s="13" t="s">
        <v>89</v>
      </c>
      <c r="AW166" s="13" t="s">
        <v>36</v>
      </c>
      <c r="AX166" s="13" t="s">
        <v>87</v>
      </c>
      <c r="AY166" s="168" t="s">
        <v>248</v>
      </c>
    </row>
    <row r="167" spans="2:65" s="10" customFormat="1" ht="22.9" customHeight="1">
      <c r="B167" s="120"/>
      <c r="D167" s="121" t="s">
        <v>79</v>
      </c>
      <c r="E167" s="155" t="s">
        <v>288</v>
      </c>
      <c r="F167" s="155" t="s">
        <v>1814</v>
      </c>
      <c r="I167" s="123"/>
      <c r="J167" s="156">
        <f>BK167</f>
        <v>0</v>
      </c>
      <c r="L167" s="120"/>
      <c r="M167" s="125"/>
      <c r="P167" s="126">
        <f>SUM(P168:P191)</f>
        <v>0</v>
      </c>
      <c r="R167" s="126">
        <f>SUM(R168:R191)</f>
        <v>2.5807219999999997</v>
      </c>
      <c r="T167" s="127">
        <f>SUM(T168:T191)</f>
        <v>0</v>
      </c>
      <c r="AR167" s="121" t="s">
        <v>87</v>
      </c>
      <c r="AT167" s="128" t="s">
        <v>79</v>
      </c>
      <c r="AU167" s="128" t="s">
        <v>87</v>
      </c>
      <c r="AY167" s="121" t="s">
        <v>248</v>
      </c>
      <c r="BK167" s="129">
        <f>SUM(BK168:BK191)</f>
        <v>0</v>
      </c>
    </row>
    <row r="168" spans="2:65" s="1" customFormat="1" ht="24.2" customHeight="1">
      <c r="B168" s="32"/>
      <c r="C168" s="130" t="s">
        <v>278</v>
      </c>
      <c r="D168" s="130" t="s">
        <v>249</v>
      </c>
      <c r="E168" s="131" t="s">
        <v>1824</v>
      </c>
      <c r="F168" s="132" t="s">
        <v>1825</v>
      </c>
      <c r="G168" s="133" t="s">
        <v>1662</v>
      </c>
      <c r="H168" s="134">
        <v>615.20000000000005</v>
      </c>
      <c r="I168" s="135"/>
      <c r="J168" s="136">
        <f>ROUND(I168*H168,2)</f>
        <v>0</v>
      </c>
      <c r="K168" s="132" t="s">
        <v>1663</v>
      </c>
      <c r="L168" s="32"/>
      <c r="M168" s="137" t="s">
        <v>1</v>
      </c>
      <c r="N168" s="138" t="s">
        <v>45</v>
      </c>
      <c r="P168" s="139">
        <f>O168*H168</f>
        <v>0</v>
      </c>
      <c r="Q168" s="139">
        <v>1.0000000000000001E-5</v>
      </c>
      <c r="R168" s="139">
        <f>Q168*H168</f>
        <v>6.1520000000000012E-3</v>
      </c>
      <c r="S168" s="139">
        <v>0</v>
      </c>
      <c r="T168" s="140">
        <f>S168*H168</f>
        <v>0</v>
      </c>
      <c r="AR168" s="141" t="s">
        <v>264</v>
      </c>
      <c r="AT168" s="141" t="s">
        <v>249</v>
      </c>
      <c r="AU168" s="141" t="s">
        <v>89</v>
      </c>
      <c r="AY168" s="17" t="s">
        <v>248</v>
      </c>
      <c r="BE168" s="142">
        <f>IF(N168="základní",J168,0)</f>
        <v>0</v>
      </c>
      <c r="BF168" s="142">
        <f>IF(N168="snížená",J168,0)</f>
        <v>0</v>
      </c>
      <c r="BG168" s="142">
        <f>IF(N168="zákl. přenesená",J168,0)</f>
        <v>0</v>
      </c>
      <c r="BH168" s="142">
        <f>IF(N168="sníž. přenesená",J168,0)</f>
        <v>0</v>
      </c>
      <c r="BI168" s="142">
        <f>IF(N168="nulová",J168,0)</f>
        <v>0</v>
      </c>
      <c r="BJ168" s="17" t="s">
        <v>87</v>
      </c>
      <c r="BK168" s="142">
        <f>ROUND(I168*H168,2)</f>
        <v>0</v>
      </c>
      <c r="BL168" s="17" t="s">
        <v>264</v>
      </c>
      <c r="BM168" s="141" t="s">
        <v>5175</v>
      </c>
    </row>
    <row r="169" spans="2:65" s="13" customFormat="1">
      <c r="B169" s="167"/>
      <c r="D169" s="143" t="s">
        <v>1665</v>
      </c>
      <c r="E169" s="168" t="s">
        <v>1</v>
      </c>
      <c r="F169" s="169" t="s">
        <v>5176</v>
      </c>
      <c r="H169" s="170">
        <v>421.2</v>
      </c>
      <c r="I169" s="171"/>
      <c r="L169" s="167"/>
      <c r="M169" s="172"/>
      <c r="T169" s="173"/>
      <c r="AT169" s="168" t="s">
        <v>1665</v>
      </c>
      <c r="AU169" s="168" t="s">
        <v>89</v>
      </c>
      <c r="AV169" s="13" t="s">
        <v>89</v>
      </c>
      <c r="AW169" s="13" t="s">
        <v>36</v>
      </c>
      <c r="AX169" s="13" t="s">
        <v>80</v>
      </c>
      <c r="AY169" s="168" t="s">
        <v>248</v>
      </c>
    </row>
    <row r="170" spans="2:65" s="13" customFormat="1">
      <c r="B170" s="167"/>
      <c r="D170" s="143" t="s">
        <v>1665</v>
      </c>
      <c r="E170" s="168" t="s">
        <v>1</v>
      </c>
      <c r="F170" s="169" t="s">
        <v>5177</v>
      </c>
      <c r="H170" s="170">
        <v>194</v>
      </c>
      <c r="I170" s="171"/>
      <c r="L170" s="167"/>
      <c r="M170" s="172"/>
      <c r="T170" s="173"/>
      <c r="AT170" s="168" t="s">
        <v>1665</v>
      </c>
      <c r="AU170" s="168" t="s">
        <v>89</v>
      </c>
      <c r="AV170" s="13" t="s">
        <v>89</v>
      </c>
      <c r="AW170" s="13" t="s">
        <v>36</v>
      </c>
      <c r="AX170" s="13" t="s">
        <v>80</v>
      </c>
      <c r="AY170" s="168" t="s">
        <v>248</v>
      </c>
    </row>
    <row r="171" spans="2:65" s="14" customFormat="1">
      <c r="B171" s="174"/>
      <c r="D171" s="143" t="s">
        <v>1665</v>
      </c>
      <c r="E171" s="175" t="s">
        <v>1</v>
      </c>
      <c r="F171" s="176" t="s">
        <v>1668</v>
      </c>
      <c r="H171" s="177">
        <v>615.20000000000005</v>
      </c>
      <c r="I171" s="178"/>
      <c r="L171" s="174"/>
      <c r="M171" s="179"/>
      <c r="T171" s="180"/>
      <c r="AT171" s="175" t="s">
        <v>1665</v>
      </c>
      <c r="AU171" s="175" t="s">
        <v>89</v>
      </c>
      <c r="AV171" s="14" t="s">
        <v>264</v>
      </c>
      <c r="AW171" s="14" t="s">
        <v>36</v>
      </c>
      <c r="AX171" s="14" t="s">
        <v>87</v>
      </c>
      <c r="AY171" s="175" t="s">
        <v>248</v>
      </c>
    </row>
    <row r="172" spans="2:65" s="1" customFormat="1" ht="24.2" customHeight="1">
      <c r="B172" s="32"/>
      <c r="C172" s="130" t="s">
        <v>283</v>
      </c>
      <c r="D172" s="130" t="s">
        <v>249</v>
      </c>
      <c r="E172" s="131" t="s">
        <v>1834</v>
      </c>
      <c r="F172" s="132" t="s">
        <v>1835</v>
      </c>
      <c r="G172" s="133" t="s">
        <v>1662</v>
      </c>
      <c r="H172" s="134">
        <v>615.20000000000005</v>
      </c>
      <c r="I172" s="135"/>
      <c r="J172" s="136">
        <f>ROUND(I172*H172,2)</f>
        <v>0</v>
      </c>
      <c r="K172" s="132" t="s">
        <v>1663</v>
      </c>
      <c r="L172" s="32"/>
      <c r="M172" s="137" t="s">
        <v>1</v>
      </c>
      <c r="N172" s="138" t="s">
        <v>45</v>
      </c>
      <c r="P172" s="139">
        <f>O172*H172</f>
        <v>0</v>
      </c>
      <c r="Q172" s="139">
        <v>0</v>
      </c>
      <c r="R172" s="139">
        <f>Q172*H172</f>
        <v>0</v>
      </c>
      <c r="S172" s="139">
        <v>0</v>
      </c>
      <c r="T172" s="140">
        <f>S172*H172</f>
        <v>0</v>
      </c>
      <c r="AR172" s="141" t="s">
        <v>264</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264</v>
      </c>
      <c r="BM172" s="141" t="s">
        <v>5178</v>
      </c>
    </row>
    <row r="173" spans="2:65" s="1" customFormat="1" ht="24.2" customHeight="1">
      <c r="B173" s="32"/>
      <c r="C173" s="130" t="s">
        <v>288</v>
      </c>
      <c r="D173" s="130" t="s">
        <v>249</v>
      </c>
      <c r="E173" s="131" t="s">
        <v>1837</v>
      </c>
      <c r="F173" s="132" t="s">
        <v>1838</v>
      </c>
      <c r="G173" s="133" t="s">
        <v>1839</v>
      </c>
      <c r="H173" s="134">
        <v>3</v>
      </c>
      <c r="I173" s="135"/>
      <c r="J173" s="136">
        <f>ROUND(I173*H173,2)</f>
        <v>0</v>
      </c>
      <c r="K173" s="132" t="s">
        <v>1</v>
      </c>
      <c r="L173" s="32"/>
      <c r="M173" s="137" t="s">
        <v>1</v>
      </c>
      <c r="N173" s="138" t="s">
        <v>45</v>
      </c>
      <c r="P173" s="139">
        <f>O173*H173</f>
        <v>0</v>
      </c>
      <c r="Q173" s="139">
        <v>1.3699999999999999E-3</v>
      </c>
      <c r="R173" s="139">
        <f>Q173*H173</f>
        <v>4.1099999999999999E-3</v>
      </c>
      <c r="S173" s="139">
        <v>0</v>
      </c>
      <c r="T173" s="140">
        <f>S173*H173</f>
        <v>0</v>
      </c>
      <c r="AR173" s="141" t="s">
        <v>264</v>
      </c>
      <c r="AT173" s="141" t="s">
        <v>249</v>
      </c>
      <c r="AU173" s="141" t="s">
        <v>89</v>
      </c>
      <c r="AY173" s="17" t="s">
        <v>248</v>
      </c>
      <c r="BE173" s="142">
        <f>IF(N173="základní",J173,0)</f>
        <v>0</v>
      </c>
      <c r="BF173" s="142">
        <f>IF(N173="snížená",J173,0)</f>
        <v>0</v>
      </c>
      <c r="BG173" s="142">
        <f>IF(N173="zákl. přenesená",J173,0)</f>
        <v>0</v>
      </c>
      <c r="BH173" s="142">
        <f>IF(N173="sníž. přenesená",J173,0)</f>
        <v>0</v>
      </c>
      <c r="BI173" s="142">
        <f>IF(N173="nulová",J173,0)</f>
        <v>0</v>
      </c>
      <c r="BJ173" s="17" t="s">
        <v>87</v>
      </c>
      <c r="BK173" s="142">
        <f>ROUND(I173*H173,2)</f>
        <v>0</v>
      </c>
      <c r="BL173" s="17" t="s">
        <v>264</v>
      </c>
      <c r="BM173" s="141" t="s">
        <v>5179</v>
      </c>
    </row>
    <row r="174" spans="2:65" s="1" customFormat="1" ht="29.25">
      <c r="B174" s="32"/>
      <c r="D174" s="143" t="s">
        <v>255</v>
      </c>
      <c r="F174" s="144" t="s">
        <v>1841</v>
      </c>
      <c r="I174" s="145"/>
      <c r="L174" s="32"/>
      <c r="M174" s="146"/>
      <c r="T174" s="56"/>
      <c r="AT174" s="17" t="s">
        <v>255</v>
      </c>
      <c r="AU174" s="17" t="s">
        <v>89</v>
      </c>
    </row>
    <row r="175" spans="2:65" s="12" customFormat="1">
      <c r="B175" s="161"/>
      <c r="D175" s="143" t="s">
        <v>1665</v>
      </c>
      <c r="E175" s="162" t="s">
        <v>1</v>
      </c>
      <c r="F175" s="163" t="s">
        <v>5180</v>
      </c>
      <c r="H175" s="162" t="s">
        <v>1</v>
      </c>
      <c r="I175" s="164"/>
      <c r="L175" s="161"/>
      <c r="M175" s="165"/>
      <c r="T175" s="166"/>
      <c r="AT175" s="162" t="s">
        <v>1665</v>
      </c>
      <c r="AU175" s="162" t="s">
        <v>89</v>
      </c>
      <c r="AV175" s="12" t="s">
        <v>87</v>
      </c>
      <c r="AW175" s="12" t="s">
        <v>36</v>
      </c>
      <c r="AX175" s="12" t="s">
        <v>80</v>
      </c>
      <c r="AY175" s="162" t="s">
        <v>248</v>
      </c>
    </row>
    <row r="176" spans="2:65" s="13" customFormat="1">
      <c r="B176" s="167"/>
      <c r="D176" s="143" t="s">
        <v>1665</v>
      </c>
      <c r="E176" s="168" t="s">
        <v>1</v>
      </c>
      <c r="F176" s="169" t="s">
        <v>5181</v>
      </c>
      <c r="H176" s="170">
        <v>3</v>
      </c>
      <c r="I176" s="171"/>
      <c r="L176" s="167"/>
      <c r="M176" s="172"/>
      <c r="T176" s="173"/>
      <c r="AT176" s="168" t="s">
        <v>1665</v>
      </c>
      <c r="AU176" s="168" t="s">
        <v>89</v>
      </c>
      <c r="AV176" s="13" t="s">
        <v>89</v>
      </c>
      <c r="AW176" s="13" t="s">
        <v>36</v>
      </c>
      <c r="AX176" s="13" t="s">
        <v>87</v>
      </c>
      <c r="AY176" s="168" t="s">
        <v>248</v>
      </c>
    </row>
    <row r="177" spans="2:65" s="1" customFormat="1" ht="16.5" customHeight="1">
      <c r="B177" s="32"/>
      <c r="C177" s="130" t="s">
        <v>336</v>
      </c>
      <c r="D177" s="130" t="s">
        <v>249</v>
      </c>
      <c r="E177" s="131" t="s">
        <v>3979</v>
      </c>
      <c r="F177" s="132" t="s">
        <v>3980</v>
      </c>
      <c r="G177" s="133" t="s">
        <v>447</v>
      </c>
      <c r="H177" s="134">
        <v>1</v>
      </c>
      <c r="I177" s="135"/>
      <c r="J177" s="136">
        <f>ROUND(I177*H177,2)</f>
        <v>0</v>
      </c>
      <c r="K177" s="132" t="s">
        <v>1</v>
      </c>
      <c r="L177" s="32"/>
      <c r="M177" s="137" t="s">
        <v>1</v>
      </c>
      <c r="N177" s="138" t="s">
        <v>45</v>
      </c>
      <c r="P177" s="139">
        <f>O177*H177</f>
        <v>0</v>
      </c>
      <c r="Q177" s="139">
        <v>2.5428899999999999</v>
      </c>
      <c r="R177" s="139">
        <f>Q177*H177</f>
        <v>2.5428899999999999</v>
      </c>
      <c r="S177" s="139">
        <v>0</v>
      </c>
      <c r="T177" s="140">
        <f>S177*H177</f>
        <v>0</v>
      </c>
      <c r="AR177" s="141" t="s">
        <v>264</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264</v>
      </c>
      <c r="BM177" s="141" t="s">
        <v>5182</v>
      </c>
    </row>
    <row r="178" spans="2:65" s="1" customFormat="1" ht="29.25">
      <c r="B178" s="32"/>
      <c r="D178" s="143" t="s">
        <v>255</v>
      </c>
      <c r="F178" s="144" t="s">
        <v>3982</v>
      </c>
      <c r="I178" s="145"/>
      <c r="L178" s="32"/>
      <c r="M178" s="146"/>
      <c r="T178" s="56"/>
      <c r="AT178" s="17" t="s">
        <v>255</v>
      </c>
      <c r="AU178" s="17" t="s">
        <v>89</v>
      </c>
    </row>
    <row r="179" spans="2:65" s="12" customFormat="1" ht="22.5">
      <c r="B179" s="161"/>
      <c r="D179" s="143" t="s">
        <v>1665</v>
      </c>
      <c r="E179" s="162" t="s">
        <v>1</v>
      </c>
      <c r="F179" s="163" t="s">
        <v>3983</v>
      </c>
      <c r="H179" s="162" t="s">
        <v>1</v>
      </c>
      <c r="I179" s="164"/>
      <c r="L179" s="161"/>
      <c r="M179" s="165"/>
      <c r="T179" s="166"/>
      <c r="AT179" s="162" t="s">
        <v>1665</v>
      </c>
      <c r="AU179" s="162" t="s">
        <v>89</v>
      </c>
      <c r="AV179" s="12" t="s">
        <v>87</v>
      </c>
      <c r="AW179" s="12" t="s">
        <v>36</v>
      </c>
      <c r="AX179" s="12" t="s">
        <v>80</v>
      </c>
      <c r="AY179" s="162" t="s">
        <v>248</v>
      </c>
    </row>
    <row r="180" spans="2:65" s="13" customFormat="1">
      <c r="B180" s="167"/>
      <c r="D180" s="143" t="s">
        <v>1665</v>
      </c>
      <c r="E180" s="168" t="s">
        <v>1</v>
      </c>
      <c r="F180" s="169" t="s">
        <v>3984</v>
      </c>
      <c r="H180" s="170">
        <v>1</v>
      </c>
      <c r="I180" s="171"/>
      <c r="L180" s="167"/>
      <c r="M180" s="172"/>
      <c r="T180" s="173"/>
      <c r="AT180" s="168" t="s">
        <v>1665</v>
      </c>
      <c r="AU180" s="168" t="s">
        <v>89</v>
      </c>
      <c r="AV180" s="13" t="s">
        <v>89</v>
      </c>
      <c r="AW180" s="13" t="s">
        <v>36</v>
      </c>
      <c r="AX180" s="13" t="s">
        <v>87</v>
      </c>
      <c r="AY180" s="168" t="s">
        <v>248</v>
      </c>
    </row>
    <row r="181" spans="2:65" s="1" customFormat="1" ht="24.2" customHeight="1">
      <c r="B181" s="32"/>
      <c r="C181" s="130" t="s">
        <v>340</v>
      </c>
      <c r="D181" s="130" t="s">
        <v>249</v>
      </c>
      <c r="E181" s="131" t="s">
        <v>3985</v>
      </c>
      <c r="F181" s="132" t="s">
        <v>3986</v>
      </c>
      <c r="G181" s="133" t="s">
        <v>1839</v>
      </c>
      <c r="H181" s="134">
        <v>2</v>
      </c>
      <c r="I181" s="135"/>
      <c r="J181" s="136">
        <f>ROUND(I181*H181,2)</f>
        <v>0</v>
      </c>
      <c r="K181" s="132" t="s">
        <v>1</v>
      </c>
      <c r="L181" s="32"/>
      <c r="M181" s="137" t="s">
        <v>1</v>
      </c>
      <c r="N181" s="138" t="s">
        <v>45</v>
      </c>
      <c r="P181" s="139">
        <f>O181*H181</f>
        <v>0</v>
      </c>
      <c r="Q181" s="139">
        <v>9.11E-3</v>
      </c>
      <c r="R181" s="139">
        <f>Q181*H181</f>
        <v>1.822E-2</v>
      </c>
      <c r="S181" s="139">
        <v>0</v>
      </c>
      <c r="T181" s="140">
        <f>S181*H181</f>
        <v>0</v>
      </c>
      <c r="AR181" s="141" t="s">
        <v>264</v>
      </c>
      <c r="AT181" s="141" t="s">
        <v>249</v>
      </c>
      <c r="AU181" s="141" t="s">
        <v>89</v>
      </c>
      <c r="AY181" s="17" t="s">
        <v>248</v>
      </c>
      <c r="BE181" s="142">
        <f>IF(N181="základní",J181,0)</f>
        <v>0</v>
      </c>
      <c r="BF181" s="142">
        <f>IF(N181="snížená",J181,0)</f>
        <v>0</v>
      </c>
      <c r="BG181" s="142">
        <f>IF(N181="zákl. přenesená",J181,0)</f>
        <v>0</v>
      </c>
      <c r="BH181" s="142">
        <f>IF(N181="sníž. přenesená",J181,0)</f>
        <v>0</v>
      </c>
      <c r="BI181" s="142">
        <f>IF(N181="nulová",J181,0)</f>
        <v>0</v>
      </c>
      <c r="BJ181" s="17" t="s">
        <v>87</v>
      </c>
      <c r="BK181" s="142">
        <f>ROUND(I181*H181,2)</f>
        <v>0</v>
      </c>
      <c r="BL181" s="17" t="s">
        <v>264</v>
      </c>
      <c r="BM181" s="141" t="s">
        <v>5183</v>
      </c>
    </row>
    <row r="182" spans="2:65" s="1" customFormat="1" ht="29.25">
      <c r="B182" s="32"/>
      <c r="D182" s="143" t="s">
        <v>255</v>
      </c>
      <c r="F182" s="144" t="s">
        <v>3988</v>
      </c>
      <c r="I182" s="145"/>
      <c r="L182" s="32"/>
      <c r="M182" s="146"/>
      <c r="T182" s="56"/>
      <c r="AT182" s="17" t="s">
        <v>255</v>
      </c>
      <c r="AU182" s="17" t="s">
        <v>89</v>
      </c>
    </row>
    <row r="183" spans="2:65" s="12" customFormat="1">
      <c r="B183" s="161"/>
      <c r="D183" s="143" t="s">
        <v>1665</v>
      </c>
      <c r="E183" s="162" t="s">
        <v>1</v>
      </c>
      <c r="F183" s="163" t="s">
        <v>3989</v>
      </c>
      <c r="H183" s="162" t="s">
        <v>1</v>
      </c>
      <c r="I183" s="164"/>
      <c r="L183" s="161"/>
      <c r="M183" s="165"/>
      <c r="T183" s="166"/>
      <c r="AT183" s="162" t="s">
        <v>1665</v>
      </c>
      <c r="AU183" s="162" t="s">
        <v>89</v>
      </c>
      <c r="AV183" s="12" t="s">
        <v>87</v>
      </c>
      <c r="AW183" s="12" t="s">
        <v>36</v>
      </c>
      <c r="AX183" s="12" t="s">
        <v>80</v>
      </c>
      <c r="AY183" s="162" t="s">
        <v>248</v>
      </c>
    </row>
    <row r="184" spans="2:65" s="13" customFormat="1">
      <c r="B184" s="167"/>
      <c r="D184" s="143" t="s">
        <v>1665</v>
      </c>
      <c r="E184" s="168" t="s">
        <v>1</v>
      </c>
      <c r="F184" s="169" t="s">
        <v>5184</v>
      </c>
      <c r="H184" s="170">
        <v>2</v>
      </c>
      <c r="I184" s="171"/>
      <c r="L184" s="167"/>
      <c r="M184" s="172"/>
      <c r="T184" s="173"/>
      <c r="AT184" s="168" t="s">
        <v>1665</v>
      </c>
      <c r="AU184" s="168" t="s">
        <v>89</v>
      </c>
      <c r="AV184" s="13" t="s">
        <v>89</v>
      </c>
      <c r="AW184" s="13" t="s">
        <v>36</v>
      </c>
      <c r="AX184" s="13" t="s">
        <v>87</v>
      </c>
      <c r="AY184" s="168" t="s">
        <v>248</v>
      </c>
    </row>
    <row r="185" spans="2:65" s="1" customFormat="1" ht="24.2" customHeight="1">
      <c r="B185" s="32"/>
      <c r="C185" s="130" t="s">
        <v>8</v>
      </c>
      <c r="D185" s="130" t="s">
        <v>249</v>
      </c>
      <c r="E185" s="131" t="s">
        <v>5185</v>
      </c>
      <c r="F185" s="132" t="s">
        <v>5186</v>
      </c>
      <c r="G185" s="133" t="s">
        <v>1839</v>
      </c>
      <c r="H185" s="134">
        <v>1</v>
      </c>
      <c r="I185" s="135"/>
      <c r="J185" s="136">
        <f>ROUND(I185*H185,2)</f>
        <v>0</v>
      </c>
      <c r="K185" s="132" t="s">
        <v>1</v>
      </c>
      <c r="L185" s="32"/>
      <c r="M185" s="137" t="s">
        <v>1</v>
      </c>
      <c r="N185" s="138" t="s">
        <v>45</v>
      </c>
      <c r="P185" s="139">
        <f>O185*H185</f>
        <v>0</v>
      </c>
      <c r="Q185" s="139">
        <v>9.11E-3</v>
      </c>
      <c r="R185" s="139">
        <f>Q185*H185</f>
        <v>9.11E-3</v>
      </c>
      <c r="S185" s="139">
        <v>0</v>
      </c>
      <c r="T185" s="140">
        <f>S185*H185</f>
        <v>0</v>
      </c>
      <c r="AR185" s="141" t="s">
        <v>264</v>
      </c>
      <c r="AT185" s="141" t="s">
        <v>249</v>
      </c>
      <c r="AU185" s="141" t="s">
        <v>89</v>
      </c>
      <c r="AY185" s="17" t="s">
        <v>248</v>
      </c>
      <c r="BE185" s="142">
        <f>IF(N185="základní",J185,0)</f>
        <v>0</v>
      </c>
      <c r="BF185" s="142">
        <f>IF(N185="snížená",J185,0)</f>
        <v>0</v>
      </c>
      <c r="BG185" s="142">
        <f>IF(N185="zákl. přenesená",J185,0)</f>
        <v>0</v>
      </c>
      <c r="BH185" s="142">
        <f>IF(N185="sníž. přenesená",J185,0)</f>
        <v>0</v>
      </c>
      <c r="BI185" s="142">
        <f>IF(N185="nulová",J185,0)</f>
        <v>0</v>
      </c>
      <c r="BJ185" s="17" t="s">
        <v>87</v>
      </c>
      <c r="BK185" s="142">
        <f>ROUND(I185*H185,2)</f>
        <v>0</v>
      </c>
      <c r="BL185" s="17" t="s">
        <v>264</v>
      </c>
      <c r="BM185" s="141" t="s">
        <v>5187</v>
      </c>
    </row>
    <row r="186" spans="2:65" s="1" customFormat="1" ht="29.25">
      <c r="B186" s="32"/>
      <c r="D186" s="143" t="s">
        <v>255</v>
      </c>
      <c r="F186" s="144" t="s">
        <v>3988</v>
      </c>
      <c r="I186" s="145"/>
      <c r="L186" s="32"/>
      <c r="M186" s="146"/>
      <c r="T186" s="56"/>
      <c r="AT186" s="17" t="s">
        <v>255</v>
      </c>
      <c r="AU186" s="17" t="s">
        <v>89</v>
      </c>
    </row>
    <row r="187" spans="2:65" s="12" customFormat="1">
      <c r="B187" s="161"/>
      <c r="D187" s="143" t="s">
        <v>1665</v>
      </c>
      <c r="E187" s="162" t="s">
        <v>1</v>
      </c>
      <c r="F187" s="163" t="s">
        <v>3989</v>
      </c>
      <c r="H187" s="162" t="s">
        <v>1</v>
      </c>
      <c r="I187" s="164"/>
      <c r="L187" s="161"/>
      <c r="M187" s="165"/>
      <c r="T187" s="166"/>
      <c r="AT187" s="162" t="s">
        <v>1665</v>
      </c>
      <c r="AU187" s="162" t="s">
        <v>89</v>
      </c>
      <c r="AV187" s="12" t="s">
        <v>87</v>
      </c>
      <c r="AW187" s="12" t="s">
        <v>36</v>
      </c>
      <c r="AX187" s="12" t="s">
        <v>80</v>
      </c>
      <c r="AY187" s="162" t="s">
        <v>248</v>
      </c>
    </row>
    <row r="188" spans="2:65" s="13" customFormat="1">
      <c r="B188" s="167"/>
      <c r="D188" s="143" t="s">
        <v>1665</v>
      </c>
      <c r="E188" s="168" t="s">
        <v>1</v>
      </c>
      <c r="F188" s="169" t="s">
        <v>5188</v>
      </c>
      <c r="H188" s="170">
        <v>1</v>
      </c>
      <c r="I188" s="171"/>
      <c r="L188" s="167"/>
      <c r="M188" s="172"/>
      <c r="T188" s="173"/>
      <c r="AT188" s="168" t="s">
        <v>1665</v>
      </c>
      <c r="AU188" s="168" t="s">
        <v>89</v>
      </c>
      <c r="AV188" s="13" t="s">
        <v>89</v>
      </c>
      <c r="AW188" s="13" t="s">
        <v>36</v>
      </c>
      <c r="AX188" s="13" t="s">
        <v>87</v>
      </c>
      <c r="AY188" s="168" t="s">
        <v>248</v>
      </c>
    </row>
    <row r="189" spans="2:65" s="1" customFormat="1" ht="37.9" customHeight="1">
      <c r="B189" s="32"/>
      <c r="C189" s="130" t="s">
        <v>347</v>
      </c>
      <c r="D189" s="130" t="s">
        <v>249</v>
      </c>
      <c r="E189" s="131" t="s">
        <v>1854</v>
      </c>
      <c r="F189" s="132" t="s">
        <v>1855</v>
      </c>
      <c r="G189" s="133" t="s">
        <v>447</v>
      </c>
      <c r="H189" s="134">
        <v>1</v>
      </c>
      <c r="I189" s="135"/>
      <c r="J189" s="136">
        <f>ROUND(I189*H189,2)</f>
        <v>0</v>
      </c>
      <c r="K189" s="132" t="s">
        <v>1</v>
      </c>
      <c r="L189" s="32"/>
      <c r="M189" s="137" t="s">
        <v>1</v>
      </c>
      <c r="N189" s="138" t="s">
        <v>45</v>
      </c>
      <c r="P189" s="139">
        <f>O189*H189</f>
        <v>0</v>
      </c>
      <c r="Q189" s="139">
        <v>2.4000000000000001E-4</v>
      </c>
      <c r="R189" s="139">
        <f>Q189*H189</f>
        <v>2.4000000000000001E-4</v>
      </c>
      <c r="S189" s="139">
        <v>0</v>
      </c>
      <c r="T189" s="140">
        <f>S189*H189</f>
        <v>0</v>
      </c>
      <c r="AR189" s="141" t="s">
        <v>264</v>
      </c>
      <c r="AT189" s="141" t="s">
        <v>249</v>
      </c>
      <c r="AU189" s="141" t="s">
        <v>89</v>
      </c>
      <c r="AY189" s="17" t="s">
        <v>248</v>
      </c>
      <c r="BE189" s="142">
        <f>IF(N189="základní",J189,0)</f>
        <v>0</v>
      </c>
      <c r="BF189" s="142">
        <f>IF(N189="snížená",J189,0)</f>
        <v>0</v>
      </c>
      <c r="BG189" s="142">
        <f>IF(N189="zákl. přenesená",J189,0)</f>
        <v>0</v>
      </c>
      <c r="BH189" s="142">
        <f>IF(N189="sníž. přenesená",J189,0)</f>
        <v>0</v>
      </c>
      <c r="BI189" s="142">
        <f>IF(N189="nulová",J189,0)</f>
        <v>0</v>
      </c>
      <c r="BJ189" s="17" t="s">
        <v>87</v>
      </c>
      <c r="BK189" s="142">
        <f>ROUND(I189*H189,2)</f>
        <v>0</v>
      </c>
      <c r="BL189" s="17" t="s">
        <v>264</v>
      </c>
      <c r="BM189" s="141" t="s">
        <v>5189</v>
      </c>
    </row>
    <row r="190" spans="2:65" s="1" customFormat="1" ht="29.25">
      <c r="B190" s="32"/>
      <c r="D190" s="143" t="s">
        <v>255</v>
      </c>
      <c r="F190" s="144" t="s">
        <v>1857</v>
      </c>
      <c r="I190" s="145"/>
      <c r="L190" s="32"/>
      <c r="M190" s="146"/>
      <c r="T190" s="56"/>
      <c r="AT190" s="17" t="s">
        <v>255</v>
      </c>
      <c r="AU190" s="17" t="s">
        <v>89</v>
      </c>
    </row>
    <row r="191" spans="2:65" s="13" customFormat="1">
      <c r="B191" s="167"/>
      <c r="D191" s="143" t="s">
        <v>1665</v>
      </c>
      <c r="E191" s="168" t="s">
        <v>1</v>
      </c>
      <c r="F191" s="169" t="s">
        <v>1858</v>
      </c>
      <c r="H191" s="170">
        <v>1</v>
      </c>
      <c r="I191" s="171"/>
      <c r="L191" s="167"/>
      <c r="M191" s="172"/>
      <c r="T191" s="173"/>
      <c r="AT191" s="168" t="s">
        <v>1665</v>
      </c>
      <c r="AU191" s="168" t="s">
        <v>89</v>
      </c>
      <c r="AV191" s="13" t="s">
        <v>89</v>
      </c>
      <c r="AW191" s="13" t="s">
        <v>36</v>
      </c>
      <c r="AX191" s="13" t="s">
        <v>87</v>
      </c>
      <c r="AY191" s="168" t="s">
        <v>248</v>
      </c>
    </row>
    <row r="192" spans="2:65" s="10" customFormat="1" ht="22.9" customHeight="1">
      <c r="B192" s="120"/>
      <c r="D192" s="121" t="s">
        <v>79</v>
      </c>
      <c r="E192" s="155" t="s">
        <v>688</v>
      </c>
      <c r="F192" s="155" t="s">
        <v>1870</v>
      </c>
      <c r="I192" s="123"/>
      <c r="J192" s="156">
        <f>BK192</f>
        <v>0</v>
      </c>
      <c r="L192" s="120"/>
      <c r="M192" s="125"/>
      <c r="P192" s="126">
        <f>SUM(P193:P197)</f>
        <v>0</v>
      </c>
      <c r="R192" s="126">
        <f>SUM(R193:R197)</f>
        <v>0</v>
      </c>
      <c r="T192" s="127">
        <f>SUM(T193:T197)</f>
        <v>0</v>
      </c>
      <c r="AR192" s="121" t="s">
        <v>87</v>
      </c>
      <c r="AT192" s="128" t="s">
        <v>79</v>
      </c>
      <c r="AU192" s="128" t="s">
        <v>87</v>
      </c>
      <c r="AY192" s="121" t="s">
        <v>248</v>
      </c>
      <c r="BK192" s="129">
        <f>SUM(BK193:BK197)</f>
        <v>0</v>
      </c>
    </row>
    <row r="193" spans="2:65" s="1" customFormat="1" ht="24.2" customHeight="1">
      <c r="B193" s="32"/>
      <c r="C193" s="130" t="s">
        <v>351</v>
      </c>
      <c r="D193" s="130" t="s">
        <v>249</v>
      </c>
      <c r="E193" s="131" t="s">
        <v>4016</v>
      </c>
      <c r="F193" s="132" t="s">
        <v>4017</v>
      </c>
      <c r="G193" s="133" t="s">
        <v>1671</v>
      </c>
      <c r="H193" s="134">
        <v>2673.3</v>
      </c>
      <c r="I193" s="135"/>
      <c r="J193" s="136">
        <f>ROUND(I193*H193,2)</f>
        <v>0</v>
      </c>
      <c r="K193" s="132" t="s">
        <v>1663</v>
      </c>
      <c r="L193" s="32"/>
      <c r="M193" s="137" t="s">
        <v>1</v>
      </c>
      <c r="N193" s="138" t="s">
        <v>45</v>
      </c>
      <c r="P193" s="139">
        <f>O193*H193</f>
        <v>0</v>
      </c>
      <c r="Q193" s="139">
        <v>0</v>
      </c>
      <c r="R193" s="139">
        <f>Q193*H193</f>
        <v>0</v>
      </c>
      <c r="S193" s="139">
        <v>0</v>
      </c>
      <c r="T193" s="140">
        <f>S193*H193</f>
        <v>0</v>
      </c>
      <c r="AR193" s="141" t="s">
        <v>264</v>
      </c>
      <c r="AT193" s="141" t="s">
        <v>249</v>
      </c>
      <c r="AU193" s="141" t="s">
        <v>89</v>
      </c>
      <c r="AY193" s="17" t="s">
        <v>248</v>
      </c>
      <c r="BE193" s="142">
        <f>IF(N193="základní",J193,0)</f>
        <v>0</v>
      </c>
      <c r="BF193" s="142">
        <f>IF(N193="snížená",J193,0)</f>
        <v>0</v>
      </c>
      <c r="BG193" s="142">
        <f>IF(N193="zákl. přenesená",J193,0)</f>
        <v>0</v>
      </c>
      <c r="BH193" s="142">
        <f>IF(N193="sníž. přenesená",J193,0)</f>
        <v>0</v>
      </c>
      <c r="BI193" s="142">
        <f>IF(N193="nulová",J193,0)</f>
        <v>0</v>
      </c>
      <c r="BJ193" s="17" t="s">
        <v>87</v>
      </c>
      <c r="BK193" s="142">
        <f>ROUND(I193*H193,2)</f>
        <v>0</v>
      </c>
      <c r="BL193" s="17" t="s">
        <v>264</v>
      </c>
      <c r="BM193" s="141" t="s">
        <v>5190</v>
      </c>
    </row>
    <row r="194" spans="2:65" s="13" customFormat="1">
      <c r="B194" s="167"/>
      <c r="D194" s="143" t="s">
        <v>1665</v>
      </c>
      <c r="E194" s="168" t="s">
        <v>1</v>
      </c>
      <c r="F194" s="169" t="s">
        <v>5191</v>
      </c>
      <c r="H194" s="170">
        <v>2673.3</v>
      </c>
      <c r="I194" s="171"/>
      <c r="L194" s="167"/>
      <c r="M194" s="172"/>
      <c r="T194" s="173"/>
      <c r="AT194" s="168" t="s">
        <v>1665</v>
      </c>
      <c r="AU194" s="168" t="s">
        <v>89</v>
      </c>
      <c r="AV194" s="13" t="s">
        <v>89</v>
      </c>
      <c r="AW194" s="13" t="s">
        <v>36</v>
      </c>
      <c r="AX194" s="13" t="s">
        <v>80</v>
      </c>
      <c r="AY194" s="168" t="s">
        <v>248</v>
      </c>
    </row>
    <row r="195" spans="2:65" s="14" customFormat="1">
      <c r="B195" s="174"/>
      <c r="D195" s="143" t="s">
        <v>1665</v>
      </c>
      <c r="E195" s="175" t="s">
        <v>1</v>
      </c>
      <c r="F195" s="176" t="s">
        <v>1668</v>
      </c>
      <c r="H195" s="177">
        <v>2673.3</v>
      </c>
      <c r="I195" s="178"/>
      <c r="L195" s="174"/>
      <c r="M195" s="179"/>
      <c r="T195" s="180"/>
      <c r="AT195" s="175" t="s">
        <v>1665</v>
      </c>
      <c r="AU195" s="175" t="s">
        <v>89</v>
      </c>
      <c r="AV195" s="14" t="s">
        <v>264</v>
      </c>
      <c r="AW195" s="14" t="s">
        <v>36</v>
      </c>
      <c r="AX195" s="14" t="s">
        <v>87</v>
      </c>
      <c r="AY195" s="175" t="s">
        <v>248</v>
      </c>
    </row>
    <row r="196" spans="2:65" s="1" customFormat="1" ht="37.9" customHeight="1">
      <c r="B196" s="32"/>
      <c r="C196" s="130" t="s">
        <v>355</v>
      </c>
      <c r="D196" s="130" t="s">
        <v>249</v>
      </c>
      <c r="E196" s="131" t="s">
        <v>4020</v>
      </c>
      <c r="F196" s="132" t="s">
        <v>4021</v>
      </c>
      <c r="G196" s="133" t="s">
        <v>1671</v>
      </c>
      <c r="H196" s="134">
        <v>2673.3</v>
      </c>
      <c r="I196" s="135"/>
      <c r="J196" s="136">
        <f>ROUND(I196*H196,2)</f>
        <v>0</v>
      </c>
      <c r="K196" s="132" t="s">
        <v>1663</v>
      </c>
      <c r="L196" s="32"/>
      <c r="M196" s="137" t="s">
        <v>1</v>
      </c>
      <c r="N196" s="138" t="s">
        <v>45</v>
      </c>
      <c r="P196" s="139">
        <f>O196*H196</f>
        <v>0</v>
      </c>
      <c r="Q196" s="139">
        <v>0</v>
      </c>
      <c r="R196" s="139">
        <f>Q196*H196</f>
        <v>0</v>
      </c>
      <c r="S196" s="139">
        <v>0</v>
      </c>
      <c r="T196" s="140">
        <f>S196*H196</f>
        <v>0</v>
      </c>
      <c r="AR196" s="141" t="s">
        <v>264</v>
      </c>
      <c r="AT196" s="141" t="s">
        <v>249</v>
      </c>
      <c r="AU196" s="141" t="s">
        <v>89</v>
      </c>
      <c r="AY196" s="17" t="s">
        <v>248</v>
      </c>
      <c r="BE196" s="142">
        <f>IF(N196="základní",J196,0)</f>
        <v>0</v>
      </c>
      <c r="BF196" s="142">
        <f>IF(N196="snížená",J196,0)</f>
        <v>0</v>
      </c>
      <c r="BG196" s="142">
        <f>IF(N196="zákl. přenesená",J196,0)</f>
        <v>0</v>
      </c>
      <c r="BH196" s="142">
        <f>IF(N196="sníž. přenesená",J196,0)</f>
        <v>0</v>
      </c>
      <c r="BI196" s="142">
        <f>IF(N196="nulová",J196,0)</f>
        <v>0</v>
      </c>
      <c r="BJ196" s="17" t="s">
        <v>87</v>
      </c>
      <c r="BK196" s="142">
        <f>ROUND(I196*H196,2)</f>
        <v>0</v>
      </c>
      <c r="BL196" s="17" t="s">
        <v>264</v>
      </c>
      <c r="BM196" s="141" t="s">
        <v>5192</v>
      </c>
    </row>
    <row r="197" spans="2:65" s="1" customFormat="1" ht="24.2" customHeight="1">
      <c r="B197" s="32"/>
      <c r="C197" s="130" t="s">
        <v>359</v>
      </c>
      <c r="D197" s="130" t="s">
        <v>249</v>
      </c>
      <c r="E197" s="131" t="s">
        <v>4024</v>
      </c>
      <c r="F197" s="132" t="s">
        <v>4025</v>
      </c>
      <c r="G197" s="133" t="s">
        <v>1671</v>
      </c>
      <c r="H197" s="134">
        <v>2673.3</v>
      </c>
      <c r="I197" s="135"/>
      <c r="J197" s="136">
        <f>ROUND(I197*H197,2)</f>
        <v>0</v>
      </c>
      <c r="K197" s="132" t="s">
        <v>1663</v>
      </c>
      <c r="L197" s="32"/>
      <c r="M197" s="137" t="s">
        <v>1</v>
      </c>
      <c r="N197" s="138" t="s">
        <v>45</v>
      </c>
      <c r="P197" s="139">
        <f>O197*H197</f>
        <v>0</v>
      </c>
      <c r="Q197" s="139">
        <v>0</v>
      </c>
      <c r="R197" s="139">
        <f>Q197*H197</f>
        <v>0</v>
      </c>
      <c r="S197" s="139">
        <v>0</v>
      </c>
      <c r="T197" s="140">
        <f>S197*H197</f>
        <v>0</v>
      </c>
      <c r="AR197" s="141" t="s">
        <v>264</v>
      </c>
      <c r="AT197" s="141" t="s">
        <v>249</v>
      </c>
      <c r="AU197" s="141" t="s">
        <v>89</v>
      </c>
      <c r="AY197" s="17" t="s">
        <v>248</v>
      </c>
      <c r="BE197" s="142">
        <f>IF(N197="základní",J197,0)</f>
        <v>0</v>
      </c>
      <c r="BF197" s="142">
        <f>IF(N197="snížená",J197,0)</f>
        <v>0</v>
      </c>
      <c r="BG197" s="142">
        <f>IF(N197="zákl. přenesená",J197,0)</f>
        <v>0</v>
      </c>
      <c r="BH197" s="142">
        <f>IF(N197="sníž. přenesená",J197,0)</f>
        <v>0</v>
      </c>
      <c r="BI197" s="142">
        <f>IF(N197="nulová",J197,0)</f>
        <v>0</v>
      </c>
      <c r="BJ197" s="17" t="s">
        <v>87</v>
      </c>
      <c r="BK197" s="142">
        <f>ROUND(I197*H197,2)</f>
        <v>0</v>
      </c>
      <c r="BL197" s="17" t="s">
        <v>264</v>
      </c>
      <c r="BM197" s="141" t="s">
        <v>5193</v>
      </c>
    </row>
    <row r="198" spans="2:65" s="10" customFormat="1" ht="22.9" customHeight="1">
      <c r="B198" s="120"/>
      <c r="D198" s="121" t="s">
        <v>79</v>
      </c>
      <c r="E198" s="155" t="s">
        <v>697</v>
      </c>
      <c r="F198" s="155" t="s">
        <v>1894</v>
      </c>
      <c r="I198" s="123"/>
      <c r="J198" s="156">
        <f>BK198</f>
        <v>0</v>
      </c>
      <c r="L198" s="120"/>
      <c r="M198" s="125"/>
      <c r="P198" s="126">
        <f>SUM(P199:P215)</f>
        <v>0</v>
      </c>
      <c r="R198" s="126">
        <f>SUM(R199:R215)</f>
        <v>0</v>
      </c>
      <c r="T198" s="127">
        <f>SUM(T199:T215)</f>
        <v>14.696899999999999</v>
      </c>
      <c r="AR198" s="121" t="s">
        <v>87</v>
      </c>
      <c r="AT198" s="128" t="s">
        <v>79</v>
      </c>
      <c r="AU198" s="128" t="s">
        <v>87</v>
      </c>
      <c r="AY198" s="121" t="s">
        <v>248</v>
      </c>
      <c r="BK198" s="129">
        <f>SUM(BK199:BK215)</f>
        <v>0</v>
      </c>
    </row>
    <row r="199" spans="2:65" s="1" customFormat="1" ht="21.75" customHeight="1">
      <c r="B199" s="32"/>
      <c r="C199" s="130" t="s">
        <v>363</v>
      </c>
      <c r="D199" s="130" t="s">
        <v>249</v>
      </c>
      <c r="E199" s="131" t="s">
        <v>5194</v>
      </c>
      <c r="F199" s="132" t="s">
        <v>5195</v>
      </c>
      <c r="G199" s="133" t="s">
        <v>1839</v>
      </c>
      <c r="H199" s="134">
        <v>1</v>
      </c>
      <c r="I199" s="135"/>
      <c r="J199" s="136">
        <f>ROUND(I199*H199,2)</f>
        <v>0</v>
      </c>
      <c r="K199" s="132" t="s">
        <v>1663</v>
      </c>
      <c r="L199" s="32"/>
      <c r="M199" s="137" t="s">
        <v>1</v>
      </c>
      <c r="N199" s="138" t="s">
        <v>45</v>
      </c>
      <c r="P199" s="139">
        <f>O199*H199</f>
        <v>0</v>
      </c>
      <c r="Q199" s="139">
        <v>0</v>
      </c>
      <c r="R199" s="139">
        <f>Q199*H199</f>
        <v>0</v>
      </c>
      <c r="S199" s="139">
        <v>3.5000000000000003E-2</v>
      </c>
      <c r="T199" s="140">
        <f>S199*H199</f>
        <v>3.5000000000000003E-2</v>
      </c>
      <c r="AR199" s="141" t="s">
        <v>359</v>
      </c>
      <c r="AT199" s="141" t="s">
        <v>249</v>
      </c>
      <c r="AU199" s="141" t="s">
        <v>89</v>
      </c>
      <c r="AY199" s="17" t="s">
        <v>248</v>
      </c>
      <c r="BE199" s="142">
        <f>IF(N199="základní",J199,0)</f>
        <v>0</v>
      </c>
      <c r="BF199" s="142">
        <f>IF(N199="snížená",J199,0)</f>
        <v>0</v>
      </c>
      <c r="BG199" s="142">
        <f>IF(N199="zákl. přenesená",J199,0)</f>
        <v>0</v>
      </c>
      <c r="BH199" s="142">
        <f>IF(N199="sníž. přenesená",J199,0)</f>
        <v>0</v>
      </c>
      <c r="BI199" s="142">
        <f>IF(N199="nulová",J199,0)</f>
        <v>0</v>
      </c>
      <c r="BJ199" s="17" t="s">
        <v>87</v>
      </c>
      <c r="BK199" s="142">
        <f>ROUND(I199*H199,2)</f>
        <v>0</v>
      </c>
      <c r="BL199" s="17" t="s">
        <v>359</v>
      </c>
      <c r="BM199" s="141" t="s">
        <v>5196</v>
      </c>
    </row>
    <row r="200" spans="2:65" s="13" customFormat="1">
      <c r="B200" s="167"/>
      <c r="D200" s="143" t="s">
        <v>1665</v>
      </c>
      <c r="E200" s="168" t="s">
        <v>1</v>
      </c>
      <c r="F200" s="169" t="s">
        <v>5197</v>
      </c>
      <c r="H200" s="170">
        <v>1</v>
      </c>
      <c r="I200" s="171"/>
      <c r="L200" s="167"/>
      <c r="M200" s="172"/>
      <c r="T200" s="173"/>
      <c r="AT200" s="168" t="s">
        <v>1665</v>
      </c>
      <c r="AU200" s="168" t="s">
        <v>89</v>
      </c>
      <c r="AV200" s="13" t="s">
        <v>89</v>
      </c>
      <c r="AW200" s="13" t="s">
        <v>36</v>
      </c>
      <c r="AX200" s="13" t="s">
        <v>87</v>
      </c>
      <c r="AY200" s="168" t="s">
        <v>248</v>
      </c>
    </row>
    <row r="201" spans="2:65" s="1" customFormat="1" ht="24.2" customHeight="1">
      <c r="B201" s="32"/>
      <c r="C201" s="130" t="s">
        <v>367</v>
      </c>
      <c r="D201" s="130" t="s">
        <v>249</v>
      </c>
      <c r="E201" s="131" t="s">
        <v>5198</v>
      </c>
      <c r="F201" s="132" t="s">
        <v>5199</v>
      </c>
      <c r="G201" s="133" t="s">
        <v>1839</v>
      </c>
      <c r="H201" s="134">
        <v>1</v>
      </c>
      <c r="I201" s="135"/>
      <c r="J201" s="136">
        <f>ROUND(I201*H201,2)</f>
        <v>0</v>
      </c>
      <c r="K201" s="132" t="s">
        <v>1663</v>
      </c>
      <c r="L201" s="32"/>
      <c r="M201" s="137" t="s">
        <v>1</v>
      </c>
      <c r="N201" s="138" t="s">
        <v>45</v>
      </c>
      <c r="P201" s="139">
        <f>O201*H201</f>
        <v>0</v>
      </c>
      <c r="Q201" s="139">
        <v>0</v>
      </c>
      <c r="R201" s="139">
        <f>Q201*H201</f>
        <v>0</v>
      </c>
      <c r="S201" s="139">
        <v>0.17549999999999999</v>
      </c>
      <c r="T201" s="140">
        <f>S201*H201</f>
        <v>0.17549999999999999</v>
      </c>
      <c r="AR201" s="141" t="s">
        <v>359</v>
      </c>
      <c r="AT201" s="141" t="s">
        <v>249</v>
      </c>
      <c r="AU201" s="141" t="s">
        <v>89</v>
      </c>
      <c r="AY201" s="17" t="s">
        <v>248</v>
      </c>
      <c r="BE201" s="142">
        <f>IF(N201="základní",J201,0)</f>
        <v>0</v>
      </c>
      <c r="BF201" s="142">
        <f>IF(N201="snížená",J201,0)</f>
        <v>0</v>
      </c>
      <c r="BG201" s="142">
        <f>IF(N201="zákl. přenesená",J201,0)</f>
        <v>0</v>
      </c>
      <c r="BH201" s="142">
        <f>IF(N201="sníž. přenesená",J201,0)</f>
        <v>0</v>
      </c>
      <c r="BI201" s="142">
        <f>IF(N201="nulová",J201,0)</f>
        <v>0</v>
      </c>
      <c r="BJ201" s="17" t="s">
        <v>87</v>
      </c>
      <c r="BK201" s="142">
        <f>ROUND(I201*H201,2)</f>
        <v>0</v>
      </c>
      <c r="BL201" s="17" t="s">
        <v>359</v>
      </c>
      <c r="BM201" s="141" t="s">
        <v>5200</v>
      </c>
    </row>
    <row r="202" spans="2:65" s="13" customFormat="1">
      <c r="B202" s="167"/>
      <c r="D202" s="143" t="s">
        <v>1665</v>
      </c>
      <c r="E202" s="168" t="s">
        <v>1</v>
      </c>
      <c r="F202" s="169" t="s">
        <v>5197</v>
      </c>
      <c r="H202" s="170">
        <v>1</v>
      </c>
      <c r="I202" s="171"/>
      <c r="L202" s="167"/>
      <c r="M202" s="172"/>
      <c r="T202" s="173"/>
      <c r="AT202" s="168" t="s">
        <v>1665</v>
      </c>
      <c r="AU202" s="168" t="s">
        <v>89</v>
      </c>
      <c r="AV202" s="13" t="s">
        <v>89</v>
      </c>
      <c r="AW202" s="13" t="s">
        <v>36</v>
      </c>
      <c r="AX202" s="13" t="s">
        <v>87</v>
      </c>
      <c r="AY202" s="168" t="s">
        <v>248</v>
      </c>
    </row>
    <row r="203" spans="2:65" s="1" customFormat="1" ht="21.75" customHeight="1">
      <c r="B203" s="32"/>
      <c r="C203" s="130" t="s">
        <v>371</v>
      </c>
      <c r="D203" s="130" t="s">
        <v>249</v>
      </c>
      <c r="E203" s="131" t="s">
        <v>5201</v>
      </c>
      <c r="F203" s="132" t="s">
        <v>5202</v>
      </c>
      <c r="G203" s="133" t="s">
        <v>1839</v>
      </c>
      <c r="H203" s="134">
        <v>2</v>
      </c>
      <c r="I203" s="135"/>
      <c r="J203" s="136">
        <f>ROUND(I203*H203,2)</f>
        <v>0</v>
      </c>
      <c r="K203" s="132" t="s">
        <v>1663</v>
      </c>
      <c r="L203" s="32"/>
      <c r="M203" s="137" t="s">
        <v>1</v>
      </c>
      <c r="N203" s="138" t="s">
        <v>45</v>
      </c>
      <c r="P203" s="139">
        <f>O203*H203</f>
        <v>0</v>
      </c>
      <c r="Q203" s="139">
        <v>0</v>
      </c>
      <c r="R203" s="139">
        <f>Q203*H203</f>
        <v>0</v>
      </c>
      <c r="S203" s="139">
        <v>0</v>
      </c>
      <c r="T203" s="140">
        <f>S203*H203</f>
        <v>0</v>
      </c>
      <c r="AR203" s="141" t="s">
        <v>359</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359</v>
      </c>
      <c r="BM203" s="141" t="s">
        <v>5203</v>
      </c>
    </row>
    <row r="204" spans="2:65" s="13" customFormat="1">
      <c r="B204" s="167"/>
      <c r="D204" s="143" t="s">
        <v>1665</v>
      </c>
      <c r="E204" s="168" t="s">
        <v>1</v>
      </c>
      <c r="F204" s="169" t="s">
        <v>5204</v>
      </c>
      <c r="H204" s="170">
        <v>2</v>
      </c>
      <c r="I204" s="171"/>
      <c r="L204" s="167"/>
      <c r="M204" s="172"/>
      <c r="T204" s="173"/>
      <c r="AT204" s="168" t="s">
        <v>1665</v>
      </c>
      <c r="AU204" s="168" t="s">
        <v>89</v>
      </c>
      <c r="AV204" s="13" t="s">
        <v>89</v>
      </c>
      <c r="AW204" s="13" t="s">
        <v>36</v>
      </c>
      <c r="AX204" s="13" t="s">
        <v>87</v>
      </c>
      <c r="AY204" s="168" t="s">
        <v>248</v>
      </c>
    </row>
    <row r="205" spans="2:65" s="1" customFormat="1" ht="24.2" customHeight="1">
      <c r="B205" s="32"/>
      <c r="C205" s="130" t="s">
        <v>375</v>
      </c>
      <c r="D205" s="130" t="s">
        <v>249</v>
      </c>
      <c r="E205" s="131" t="s">
        <v>5205</v>
      </c>
      <c r="F205" s="132" t="s">
        <v>5206</v>
      </c>
      <c r="G205" s="133" t="s">
        <v>1671</v>
      </c>
      <c r="H205" s="134">
        <v>7.242</v>
      </c>
      <c r="I205" s="135"/>
      <c r="J205" s="136">
        <f>ROUND(I205*H205,2)</f>
        <v>0</v>
      </c>
      <c r="K205" s="132" t="s">
        <v>1663</v>
      </c>
      <c r="L205" s="32"/>
      <c r="M205" s="137" t="s">
        <v>1</v>
      </c>
      <c r="N205" s="138" t="s">
        <v>45</v>
      </c>
      <c r="P205" s="139">
        <f>O205*H205</f>
        <v>0</v>
      </c>
      <c r="Q205" s="139">
        <v>0</v>
      </c>
      <c r="R205" s="139">
        <f>Q205*H205</f>
        <v>0</v>
      </c>
      <c r="S205" s="139">
        <v>1.8</v>
      </c>
      <c r="T205" s="140">
        <f>S205*H205</f>
        <v>13.035600000000001</v>
      </c>
      <c r="AR205" s="141" t="s">
        <v>264</v>
      </c>
      <c r="AT205" s="141" t="s">
        <v>249</v>
      </c>
      <c r="AU205" s="141" t="s">
        <v>89</v>
      </c>
      <c r="AY205" s="17" t="s">
        <v>248</v>
      </c>
      <c r="BE205" s="142">
        <f>IF(N205="základní",J205,0)</f>
        <v>0</v>
      </c>
      <c r="BF205" s="142">
        <f>IF(N205="snížená",J205,0)</f>
        <v>0</v>
      </c>
      <c r="BG205" s="142">
        <f>IF(N205="zákl. přenesená",J205,0)</f>
        <v>0</v>
      </c>
      <c r="BH205" s="142">
        <f>IF(N205="sníž. přenesená",J205,0)</f>
        <v>0</v>
      </c>
      <c r="BI205" s="142">
        <f>IF(N205="nulová",J205,0)</f>
        <v>0</v>
      </c>
      <c r="BJ205" s="17" t="s">
        <v>87</v>
      </c>
      <c r="BK205" s="142">
        <f>ROUND(I205*H205,2)</f>
        <v>0</v>
      </c>
      <c r="BL205" s="17" t="s">
        <v>264</v>
      </c>
      <c r="BM205" s="141" t="s">
        <v>5207</v>
      </c>
    </row>
    <row r="206" spans="2:65" s="12" customFormat="1">
      <c r="B206" s="161"/>
      <c r="D206" s="143" t="s">
        <v>1665</v>
      </c>
      <c r="E206" s="162" t="s">
        <v>1</v>
      </c>
      <c r="F206" s="163" t="s">
        <v>5208</v>
      </c>
      <c r="H206" s="162" t="s">
        <v>1</v>
      </c>
      <c r="I206" s="164"/>
      <c r="L206" s="161"/>
      <c r="M206" s="165"/>
      <c r="T206" s="166"/>
      <c r="AT206" s="162" t="s">
        <v>1665</v>
      </c>
      <c r="AU206" s="162" t="s">
        <v>89</v>
      </c>
      <c r="AV206" s="12" t="s">
        <v>87</v>
      </c>
      <c r="AW206" s="12" t="s">
        <v>36</v>
      </c>
      <c r="AX206" s="12" t="s">
        <v>80</v>
      </c>
      <c r="AY206" s="162" t="s">
        <v>248</v>
      </c>
    </row>
    <row r="207" spans="2:65" s="13" customFormat="1">
      <c r="B207" s="167"/>
      <c r="D207" s="143" t="s">
        <v>1665</v>
      </c>
      <c r="E207" s="168" t="s">
        <v>1</v>
      </c>
      <c r="F207" s="169" t="s">
        <v>5209</v>
      </c>
      <c r="H207" s="170">
        <v>7.242</v>
      </c>
      <c r="I207" s="171"/>
      <c r="L207" s="167"/>
      <c r="M207" s="172"/>
      <c r="T207" s="173"/>
      <c r="AT207" s="168" t="s">
        <v>1665</v>
      </c>
      <c r="AU207" s="168" t="s">
        <v>89</v>
      </c>
      <c r="AV207" s="13" t="s">
        <v>89</v>
      </c>
      <c r="AW207" s="13" t="s">
        <v>36</v>
      </c>
      <c r="AX207" s="13" t="s">
        <v>87</v>
      </c>
      <c r="AY207" s="168" t="s">
        <v>248</v>
      </c>
    </row>
    <row r="208" spans="2:65" s="1" customFormat="1" ht="24.2" customHeight="1">
      <c r="B208" s="32"/>
      <c r="C208" s="130" t="s">
        <v>7</v>
      </c>
      <c r="D208" s="130" t="s">
        <v>249</v>
      </c>
      <c r="E208" s="131" t="s">
        <v>5210</v>
      </c>
      <c r="F208" s="132" t="s">
        <v>5211</v>
      </c>
      <c r="G208" s="133" t="s">
        <v>1839</v>
      </c>
      <c r="H208" s="134">
        <v>3</v>
      </c>
      <c r="I208" s="135"/>
      <c r="J208" s="136">
        <f>ROUND(I208*H208,2)</f>
        <v>0</v>
      </c>
      <c r="K208" s="132" t="s">
        <v>1663</v>
      </c>
      <c r="L208" s="32"/>
      <c r="M208" s="137" t="s">
        <v>1</v>
      </c>
      <c r="N208" s="138" t="s">
        <v>45</v>
      </c>
      <c r="P208" s="139">
        <f>O208*H208</f>
        <v>0</v>
      </c>
      <c r="Q208" s="139">
        <v>0</v>
      </c>
      <c r="R208" s="139">
        <f>Q208*H208</f>
        <v>0</v>
      </c>
      <c r="S208" s="139">
        <v>0.13800000000000001</v>
      </c>
      <c r="T208" s="140">
        <f>S208*H208</f>
        <v>0.41400000000000003</v>
      </c>
      <c r="AR208" s="141" t="s">
        <v>264</v>
      </c>
      <c r="AT208" s="141" t="s">
        <v>249</v>
      </c>
      <c r="AU208" s="141" t="s">
        <v>89</v>
      </c>
      <c r="AY208" s="17" t="s">
        <v>248</v>
      </c>
      <c r="BE208" s="142">
        <f>IF(N208="základní",J208,0)</f>
        <v>0</v>
      </c>
      <c r="BF208" s="142">
        <f>IF(N208="snížená",J208,0)</f>
        <v>0</v>
      </c>
      <c r="BG208" s="142">
        <f>IF(N208="zákl. přenesená",J208,0)</f>
        <v>0</v>
      </c>
      <c r="BH208" s="142">
        <f>IF(N208="sníž. přenesená",J208,0)</f>
        <v>0</v>
      </c>
      <c r="BI208" s="142">
        <f>IF(N208="nulová",J208,0)</f>
        <v>0</v>
      </c>
      <c r="BJ208" s="17" t="s">
        <v>87</v>
      </c>
      <c r="BK208" s="142">
        <f>ROUND(I208*H208,2)</f>
        <v>0</v>
      </c>
      <c r="BL208" s="17" t="s">
        <v>264</v>
      </c>
      <c r="BM208" s="141" t="s">
        <v>5212</v>
      </c>
    </row>
    <row r="209" spans="2:65" s="12" customFormat="1">
      <c r="B209" s="161"/>
      <c r="D209" s="143" t="s">
        <v>1665</v>
      </c>
      <c r="E209" s="162" t="s">
        <v>1</v>
      </c>
      <c r="F209" s="163" t="s">
        <v>5213</v>
      </c>
      <c r="H209" s="162" t="s">
        <v>1</v>
      </c>
      <c r="I209" s="164"/>
      <c r="L209" s="161"/>
      <c r="M209" s="165"/>
      <c r="T209" s="166"/>
      <c r="AT209" s="162" t="s">
        <v>1665</v>
      </c>
      <c r="AU209" s="162" t="s">
        <v>89</v>
      </c>
      <c r="AV209" s="12" t="s">
        <v>87</v>
      </c>
      <c r="AW209" s="12" t="s">
        <v>36</v>
      </c>
      <c r="AX209" s="12" t="s">
        <v>80</v>
      </c>
      <c r="AY209" s="162" t="s">
        <v>248</v>
      </c>
    </row>
    <row r="210" spans="2:65" s="13" customFormat="1">
      <c r="B210" s="167"/>
      <c r="D210" s="143" t="s">
        <v>1665</v>
      </c>
      <c r="E210" s="168" t="s">
        <v>1</v>
      </c>
      <c r="F210" s="169" t="s">
        <v>5214</v>
      </c>
      <c r="H210" s="170">
        <v>1</v>
      </c>
      <c r="I210" s="171"/>
      <c r="L210" s="167"/>
      <c r="M210" s="172"/>
      <c r="T210" s="173"/>
      <c r="AT210" s="168" t="s">
        <v>1665</v>
      </c>
      <c r="AU210" s="168" t="s">
        <v>89</v>
      </c>
      <c r="AV210" s="13" t="s">
        <v>89</v>
      </c>
      <c r="AW210" s="13" t="s">
        <v>36</v>
      </c>
      <c r="AX210" s="13" t="s">
        <v>80</v>
      </c>
      <c r="AY210" s="168" t="s">
        <v>248</v>
      </c>
    </row>
    <row r="211" spans="2:65" s="13" customFormat="1">
      <c r="B211" s="167"/>
      <c r="D211" s="143" t="s">
        <v>1665</v>
      </c>
      <c r="E211" s="168" t="s">
        <v>1</v>
      </c>
      <c r="F211" s="169" t="s">
        <v>5215</v>
      </c>
      <c r="H211" s="170">
        <v>2</v>
      </c>
      <c r="I211" s="171"/>
      <c r="L211" s="167"/>
      <c r="M211" s="172"/>
      <c r="T211" s="173"/>
      <c r="AT211" s="168" t="s">
        <v>1665</v>
      </c>
      <c r="AU211" s="168" t="s">
        <v>89</v>
      </c>
      <c r="AV211" s="13" t="s">
        <v>89</v>
      </c>
      <c r="AW211" s="13" t="s">
        <v>36</v>
      </c>
      <c r="AX211" s="13" t="s">
        <v>80</v>
      </c>
      <c r="AY211" s="168" t="s">
        <v>248</v>
      </c>
    </row>
    <row r="212" spans="2:65" s="14" customFormat="1">
      <c r="B212" s="174"/>
      <c r="D212" s="143" t="s">
        <v>1665</v>
      </c>
      <c r="E212" s="175" t="s">
        <v>1</v>
      </c>
      <c r="F212" s="176" t="s">
        <v>1668</v>
      </c>
      <c r="H212" s="177">
        <v>3</v>
      </c>
      <c r="I212" s="178"/>
      <c r="L212" s="174"/>
      <c r="M212" s="179"/>
      <c r="T212" s="180"/>
      <c r="AT212" s="175" t="s">
        <v>1665</v>
      </c>
      <c r="AU212" s="175" t="s">
        <v>89</v>
      </c>
      <c r="AV212" s="14" t="s">
        <v>264</v>
      </c>
      <c r="AW212" s="14" t="s">
        <v>36</v>
      </c>
      <c r="AX212" s="14" t="s">
        <v>87</v>
      </c>
      <c r="AY212" s="175" t="s">
        <v>248</v>
      </c>
    </row>
    <row r="213" spans="2:65" s="1" customFormat="1" ht="24.2" customHeight="1">
      <c r="B213" s="32"/>
      <c r="C213" s="130" t="s">
        <v>382</v>
      </c>
      <c r="D213" s="130" t="s">
        <v>249</v>
      </c>
      <c r="E213" s="131" t="s">
        <v>5216</v>
      </c>
      <c r="F213" s="132" t="s">
        <v>5217</v>
      </c>
      <c r="G213" s="133" t="s">
        <v>1671</v>
      </c>
      <c r="H213" s="134">
        <v>0.57599999999999996</v>
      </c>
      <c r="I213" s="135"/>
      <c r="J213" s="136">
        <f>ROUND(I213*H213,2)</f>
        <v>0</v>
      </c>
      <c r="K213" s="132" t="s">
        <v>1663</v>
      </c>
      <c r="L213" s="32"/>
      <c r="M213" s="137" t="s">
        <v>1</v>
      </c>
      <c r="N213" s="138" t="s">
        <v>45</v>
      </c>
      <c r="P213" s="139">
        <f>O213*H213</f>
        <v>0</v>
      </c>
      <c r="Q213" s="139">
        <v>0</v>
      </c>
      <c r="R213" s="139">
        <f>Q213*H213</f>
        <v>0</v>
      </c>
      <c r="S213" s="139">
        <v>1.8</v>
      </c>
      <c r="T213" s="140">
        <f>S213*H213</f>
        <v>1.0367999999999999</v>
      </c>
      <c r="AR213" s="141" t="s">
        <v>264</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264</v>
      </c>
      <c r="BM213" s="141" t="s">
        <v>5218</v>
      </c>
    </row>
    <row r="214" spans="2:65" s="12" customFormat="1">
      <c r="B214" s="161"/>
      <c r="D214" s="143" t="s">
        <v>1665</v>
      </c>
      <c r="E214" s="162" t="s">
        <v>1</v>
      </c>
      <c r="F214" s="163" t="s">
        <v>5219</v>
      </c>
      <c r="H214" s="162" t="s">
        <v>1</v>
      </c>
      <c r="I214" s="164"/>
      <c r="L214" s="161"/>
      <c r="M214" s="165"/>
      <c r="T214" s="166"/>
      <c r="AT214" s="162" t="s">
        <v>1665</v>
      </c>
      <c r="AU214" s="162" t="s">
        <v>89</v>
      </c>
      <c r="AV214" s="12" t="s">
        <v>87</v>
      </c>
      <c r="AW214" s="12" t="s">
        <v>36</v>
      </c>
      <c r="AX214" s="12" t="s">
        <v>80</v>
      </c>
      <c r="AY214" s="162" t="s">
        <v>248</v>
      </c>
    </row>
    <row r="215" spans="2:65" s="13" customFormat="1">
      <c r="B215" s="167"/>
      <c r="D215" s="143" t="s">
        <v>1665</v>
      </c>
      <c r="E215" s="168" t="s">
        <v>1</v>
      </c>
      <c r="F215" s="169" t="s">
        <v>5220</v>
      </c>
      <c r="H215" s="170">
        <v>0.57599999999999996</v>
      </c>
      <c r="I215" s="171"/>
      <c r="L215" s="167"/>
      <c r="M215" s="172"/>
      <c r="T215" s="173"/>
      <c r="AT215" s="168" t="s">
        <v>1665</v>
      </c>
      <c r="AU215" s="168" t="s">
        <v>89</v>
      </c>
      <c r="AV215" s="13" t="s">
        <v>89</v>
      </c>
      <c r="AW215" s="13" t="s">
        <v>36</v>
      </c>
      <c r="AX215" s="13" t="s">
        <v>87</v>
      </c>
      <c r="AY215" s="168" t="s">
        <v>248</v>
      </c>
    </row>
    <row r="216" spans="2:65" s="10" customFormat="1" ht="22.9" customHeight="1">
      <c r="B216" s="120"/>
      <c r="D216" s="121" t="s">
        <v>79</v>
      </c>
      <c r="E216" s="155" t="s">
        <v>2060</v>
      </c>
      <c r="F216" s="155" t="s">
        <v>2061</v>
      </c>
      <c r="I216" s="123"/>
      <c r="J216" s="156">
        <f>BK216</f>
        <v>0</v>
      </c>
      <c r="L216" s="120"/>
      <c r="M216" s="125"/>
      <c r="P216" s="126">
        <f>SUM(P217:P224)</f>
        <v>0</v>
      </c>
      <c r="R216" s="126">
        <f>SUM(R217:R224)</f>
        <v>0</v>
      </c>
      <c r="T216" s="127">
        <f>SUM(T217:T224)</f>
        <v>0</v>
      </c>
      <c r="AR216" s="121" t="s">
        <v>87</v>
      </c>
      <c r="AT216" s="128" t="s">
        <v>79</v>
      </c>
      <c r="AU216" s="128" t="s">
        <v>87</v>
      </c>
      <c r="AY216" s="121" t="s">
        <v>248</v>
      </c>
      <c r="BK216" s="129">
        <f>SUM(BK217:BK224)</f>
        <v>0</v>
      </c>
    </row>
    <row r="217" spans="2:65" s="1" customFormat="1" ht="24.2" customHeight="1">
      <c r="B217" s="32"/>
      <c r="C217" s="130" t="s">
        <v>386</v>
      </c>
      <c r="D217" s="130" t="s">
        <v>249</v>
      </c>
      <c r="E217" s="131" t="s">
        <v>2062</v>
      </c>
      <c r="F217" s="132" t="s">
        <v>2063</v>
      </c>
      <c r="G217" s="133" t="s">
        <v>1263</v>
      </c>
      <c r="H217" s="134">
        <v>14.86</v>
      </c>
      <c r="I217" s="135"/>
      <c r="J217" s="136">
        <f>ROUND(I217*H217,2)</f>
        <v>0</v>
      </c>
      <c r="K217" s="132" t="s">
        <v>1663</v>
      </c>
      <c r="L217" s="32"/>
      <c r="M217" s="137" t="s">
        <v>1</v>
      </c>
      <c r="N217" s="138" t="s">
        <v>45</v>
      </c>
      <c r="P217" s="139">
        <f>O217*H217</f>
        <v>0</v>
      </c>
      <c r="Q217" s="139">
        <v>0</v>
      </c>
      <c r="R217" s="139">
        <f>Q217*H217</f>
        <v>0</v>
      </c>
      <c r="S217" s="139">
        <v>0</v>
      </c>
      <c r="T217" s="140">
        <f>S217*H217</f>
        <v>0</v>
      </c>
      <c r="AR217" s="141" t="s">
        <v>264</v>
      </c>
      <c r="AT217" s="141" t="s">
        <v>249</v>
      </c>
      <c r="AU217" s="141" t="s">
        <v>89</v>
      </c>
      <c r="AY217" s="17" t="s">
        <v>248</v>
      </c>
      <c r="BE217" s="142">
        <f>IF(N217="základní",J217,0)</f>
        <v>0</v>
      </c>
      <c r="BF217" s="142">
        <f>IF(N217="snížená",J217,0)</f>
        <v>0</v>
      </c>
      <c r="BG217" s="142">
        <f>IF(N217="zákl. přenesená",J217,0)</f>
        <v>0</v>
      </c>
      <c r="BH217" s="142">
        <f>IF(N217="sníž. přenesená",J217,0)</f>
        <v>0</v>
      </c>
      <c r="BI217" s="142">
        <f>IF(N217="nulová",J217,0)</f>
        <v>0</v>
      </c>
      <c r="BJ217" s="17" t="s">
        <v>87</v>
      </c>
      <c r="BK217" s="142">
        <f>ROUND(I217*H217,2)</f>
        <v>0</v>
      </c>
      <c r="BL217" s="17" t="s">
        <v>264</v>
      </c>
      <c r="BM217" s="141" t="s">
        <v>5221</v>
      </c>
    </row>
    <row r="218" spans="2:65" s="1" customFormat="1" ht="49.15" customHeight="1">
      <c r="B218" s="32"/>
      <c r="C218" s="130" t="s">
        <v>390</v>
      </c>
      <c r="D218" s="130" t="s">
        <v>249</v>
      </c>
      <c r="E218" s="131" t="s">
        <v>2065</v>
      </c>
      <c r="F218" s="132" t="s">
        <v>2066</v>
      </c>
      <c r="G218" s="133" t="s">
        <v>1263</v>
      </c>
      <c r="H218" s="134">
        <v>0.21099999999999999</v>
      </c>
      <c r="I218" s="135"/>
      <c r="J218" s="136">
        <f>ROUND(I218*H218,2)</f>
        <v>0</v>
      </c>
      <c r="K218" s="132" t="s">
        <v>1</v>
      </c>
      <c r="L218" s="32"/>
      <c r="M218" s="137" t="s">
        <v>1</v>
      </c>
      <c r="N218" s="138" t="s">
        <v>45</v>
      </c>
      <c r="P218" s="139">
        <f>O218*H218</f>
        <v>0</v>
      </c>
      <c r="Q218" s="139">
        <v>0</v>
      </c>
      <c r="R218" s="139">
        <f>Q218*H218</f>
        <v>0</v>
      </c>
      <c r="S218" s="139">
        <v>0</v>
      </c>
      <c r="T218" s="140">
        <f>S218*H218</f>
        <v>0</v>
      </c>
      <c r="AR218" s="141" t="s">
        <v>264</v>
      </c>
      <c r="AT218" s="141" t="s">
        <v>249</v>
      </c>
      <c r="AU218" s="141" t="s">
        <v>89</v>
      </c>
      <c r="AY218" s="17" t="s">
        <v>248</v>
      </c>
      <c r="BE218" s="142">
        <f>IF(N218="základní",J218,0)</f>
        <v>0</v>
      </c>
      <c r="BF218" s="142">
        <f>IF(N218="snížená",J218,0)</f>
        <v>0</v>
      </c>
      <c r="BG218" s="142">
        <f>IF(N218="zákl. přenesená",J218,0)</f>
        <v>0</v>
      </c>
      <c r="BH218" s="142">
        <f>IF(N218="sníž. přenesená",J218,0)</f>
        <v>0</v>
      </c>
      <c r="BI218" s="142">
        <f>IF(N218="nulová",J218,0)</f>
        <v>0</v>
      </c>
      <c r="BJ218" s="17" t="s">
        <v>87</v>
      </c>
      <c r="BK218" s="142">
        <f>ROUND(I218*H218,2)</f>
        <v>0</v>
      </c>
      <c r="BL218" s="17" t="s">
        <v>264</v>
      </c>
      <c r="BM218" s="141" t="s">
        <v>5222</v>
      </c>
    </row>
    <row r="219" spans="2:65" s="1" customFormat="1" ht="39">
      <c r="B219" s="32"/>
      <c r="D219" s="143" t="s">
        <v>255</v>
      </c>
      <c r="F219" s="144" t="s">
        <v>1693</v>
      </c>
      <c r="I219" s="145"/>
      <c r="L219" s="32"/>
      <c r="M219" s="146"/>
      <c r="T219" s="56"/>
      <c r="AT219" s="17" t="s">
        <v>255</v>
      </c>
      <c r="AU219" s="17" t="s">
        <v>89</v>
      </c>
    </row>
    <row r="220" spans="2:65" s="13" customFormat="1">
      <c r="B220" s="167"/>
      <c r="D220" s="143" t="s">
        <v>1665</v>
      </c>
      <c r="E220" s="168" t="s">
        <v>1</v>
      </c>
      <c r="F220" s="169" t="s">
        <v>5223</v>
      </c>
      <c r="H220" s="170">
        <v>0.21099999999999999</v>
      </c>
      <c r="I220" s="171"/>
      <c r="L220" s="167"/>
      <c r="M220" s="172"/>
      <c r="T220" s="173"/>
      <c r="AT220" s="168" t="s">
        <v>1665</v>
      </c>
      <c r="AU220" s="168" t="s">
        <v>89</v>
      </c>
      <c r="AV220" s="13" t="s">
        <v>89</v>
      </c>
      <c r="AW220" s="13" t="s">
        <v>36</v>
      </c>
      <c r="AX220" s="13" t="s">
        <v>87</v>
      </c>
      <c r="AY220" s="168" t="s">
        <v>248</v>
      </c>
    </row>
    <row r="221" spans="2:65" s="1" customFormat="1" ht="49.15" customHeight="1">
      <c r="B221" s="32"/>
      <c r="C221" s="130" t="s">
        <v>394</v>
      </c>
      <c r="D221" s="130" t="s">
        <v>249</v>
      </c>
      <c r="E221" s="131" t="s">
        <v>2087</v>
      </c>
      <c r="F221" s="132" t="s">
        <v>2088</v>
      </c>
      <c r="G221" s="133" t="s">
        <v>1263</v>
      </c>
      <c r="H221" s="134">
        <v>14.65</v>
      </c>
      <c r="I221" s="135"/>
      <c r="J221" s="136">
        <f>ROUND(I221*H221,2)</f>
        <v>0</v>
      </c>
      <c r="K221" s="132" t="s">
        <v>1</v>
      </c>
      <c r="L221" s="32"/>
      <c r="M221" s="137" t="s">
        <v>1</v>
      </c>
      <c r="N221" s="138" t="s">
        <v>45</v>
      </c>
      <c r="P221" s="139">
        <f>O221*H221</f>
        <v>0</v>
      </c>
      <c r="Q221" s="139">
        <v>0</v>
      </c>
      <c r="R221" s="139">
        <f>Q221*H221</f>
        <v>0</v>
      </c>
      <c r="S221" s="139">
        <v>0</v>
      </c>
      <c r="T221" s="140">
        <f>S221*H221</f>
        <v>0</v>
      </c>
      <c r="AR221" s="141" t="s">
        <v>264</v>
      </c>
      <c r="AT221" s="141" t="s">
        <v>249</v>
      </c>
      <c r="AU221" s="141" t="s">
        <v>89</v>
      </c>
      <c r="AY221" s="17" t="s">
        <v>248</v>
      </c>
      <c r="BE221" s="142">
        <f>IF(N221="základní",J221,0)</f>
        <v>0</v>
      </c>
      <c r="BF221" s="142">
        <f>IF(N221="snížená",J221,0)</f>
        <v>0</v>
      </c>
      <c r="BG221" s="142">
        <f>IF(N221="zákl. přenesená",J221,0)</f>
        <v>0</v>
      </c>
      <c r="BH221" s="142">
        <f>IF(N221="sníž. přenesená",J221,0)</f>
        <v>0</v>
      </c>
      <c r="BI221" s="142">
        <f>IF(N221="nulová",J221,0)</f>
        <v>0</v>
      </c>
      <c r="BJ221" s="17" t="s">
        <v>87</v>
      </c>
      <c r="BK221" s="142">
        <f>ROUND(I221*H221,2)</f>
        <v>0</v>
      </c>
      <c r="BL221" s="17" t="s">
        <v>264</v>
      </c>
      <c r="BM221" s="141" t="s">
        <v>5224</v>
      </c>
    </row>
    <row r="222" spans="2:65" s="1" customFormat="1" ht="39">
      <c r="B222" s="32"/>
      <c r="D222" s="143" t="s">
        <v>255</v>
      </c>
      <c r="F222" s="144" t="s">
        <v>1693</v>
      </c>
      <c r="I222" s="145"/>
      <c r="L222" s="32"/>
      <c r="M222" s="146"/>
      <c r="T222" s="56"/>
      <c r="AT222" s="17" t="s">
        <v>255</v>
      </c>
      <c r="AU222" s="17" t="s">
        <v>89</v>
      </c>
    </row>
    <row r="223" spans="2:65" s="12" customFormat="1">
      <c r="B223" s="161"/>
      <c r="D223" s="143" t="s">
        <v>1665</v>
      </c>
      <c r="E223" s="162" t="s">
        <v>1</v>
      </c>
      <c r="F223" s="163" t="s">
        <v>5225</v>
      </c>
      <c r="H223" s="162" t="s">
        <v>1</v>
      </c>
      <c r="I223" s="164"/>
      <c r="L223" s="161"/>
      <c r="M223" s="165"/>
      <c r="T223" s="166"/>
      <c r="AT223" s="162" t="s">
        <v>1665</v>
      </c>
      <c r="AU223" s="162" t="s">
        <v>89</v>
      </c>
      <c r="AV223" s="12" t="s">
        <v>87</v>
      </c>
      <c r="AW223" s="12" t="s">
        <v>36</v>
      </c>
      <c r="AX223" s="12" t="s">
        <v>80</v>
      </c>
      <c r="AY223" s="162" t="s">
        <v>248</v>
      </c>
    </row>
    <row r="224" spans="2:65" s="13" customFormat="1">
      <c r="B224" s="167"/>
      <c r="D224" s="143" t="s">
        <v>1665</v>
      </c>
      <c r="E224" s="168" t="s">
        <v>1</v>
      </c>
      <c r="F224" s="169" t="s">
        <v>5226</v>
      </c>
      <c r="H224" s="170">
        <v>14.65</v>
      </c>
      <c r="I224" s="171"/>
      <c r="L224" s="167"/>
      <c r="M224" s="172"/>
      <c r="T224" s="173"/>
      <c r="AT224" s="168" t="s">
        <v>1665</v>
      </c>
      <c r="AU224" s="168" t="s">
        <v>89</v>
      </c>
      <c r="AV224" s="13" t="s">
        <v>89</v>
      </c>
      <c r="AW224" s="13" t="s">
        <v>36</v>
      </c>
      <c r="AX224" s="13" t="s">
        <v>87</v>
      </c>
      <c r="AY224" s="168" t="s">
        <v>248</v>
      </c>
    </row>
    <row r="225" spans="2:65" s="10" customFormat="1" ht="22.9" customHeight="1">
      <c r="B225" s="120"/>
      <c r="D225" s="121" t="s">
        <v>79</v>
      </c>
      <c r="E225" s="155" t="s">
        <v>3723</v>
      </c>
      <c r="F225" s="155" t="s">
        <v>2830</v>
      </c>
      <c r="I225" s="123"/>
      <c r="J225" s="156">
        <f>BK225</f>
        <v>0</v>
      </c>
      <c r="L225" s="120"/>
      <c r="M225" s="125"/>
      <c r="P225" s="126">
        <f>P226</f>
        <v>0</v>
      </c>
      <c r="R225" s="126">
        <f>R226</f>
        <v>0</v>
      </c>
      <c r="T225" s="127">
        <f>T226</f>
        <v>0</v>
      </c>
      <c r="AR225" s="121" t="s">
        <v>87</v>
      </c>
      <c r="AT225" s="128" t="s">
        <v>79</v>
      </c>
      <c r="AU225" s="128" t="s">
        <v>87</v>
      </c>
      <c r="AY225" s="121" t="s">
        <v>248</v>
      </c>
      <c r="BK225" s="129">
        <f>BK226</f>
        <v>0</v>
      </c>
    </row>
    <row r="226" spans="2:65" s="1" customFormat="1" ht="24.2" customHeight="1">
      <c r="B226" s="32"/>
      <c r="C226" s="130" t="s">
        <v>398</v>
      </c>
      <c r="D226" s="130" t="s">
        <v>249</v>
      </c>
      <c r="E226" s="131" t="s">
        <v>2057</v>
      </c>
      <c r="F226" s="132" t="s">
        <v>2058</v>
      </c>
      <c r="G226" s="133" t="s">
        <v>1263</v>
      </c>
      <c r="H226" s="134">
        <v>9.7309999999999999</v>
      </c>
      <c r="I226" s="135"/>
      <c r="J226" s="136">
        <f>ROUND(I226*H226,2)</f>
        <v>0</v>
      </c>
      <c r="K226" s="132" t="s">
        <v>1663</v>
      </c>
      <c r="L226" s="32"/>
      <c r="M226" s="137" t="s">
        <v>1</v>
      </c>
      <c r="N226" s="138" t="s">
        <v>45</v>
      </c>
      <c r="P226" s="139">
        <f>O226*H226</f>
        <v>0</v>
      </c>
      <c r="Q226" s="139">
        <v>0</v>
      </c>
      <c r="R226" s="139">
        <f>Q226*H226</f>
        <v>0</v>
      </c>
      <c r="S226" s="139">
        <v>0</v>
      </c>
      <c r="T226" s="140">
        <f>S226*H226</f>
        <v>0</v>
      </c>
      <c r="AR226" s="141" t="s">
        <v>264</v>
      </c>
      <c r="AT226" s="141" t="s">
        <v>249</v>
      </c>
      <c r="AU226" s="141" t="s">
        <v>89</v>
      </c>
      <c r="AY226" s="17" t="s">
        <v>248</v>
      </c>
      <c r="BE226" s="142">
        <f>IF(N226="základní",J226,0)</f>
        <v>0</v>
      </c>
      <c r="BF226" s="142">
        <f>IF(N226="snížená",J226,0)</f>
        <v>0</v>
      </c>
      <c r="BG226" s="142">
        <f>IF(N226="zákl. přenesená",J226,0)</f>
        <v>0</v>
      </c>
      <c r="BH226" s="142">
        <f>IF(N226="sníž. přenesená",J226,0)</f>
        <v>0</v>
      </c>
      <c r="BI226" s="142">
        <f>IF(N226="nulová",J226,0)</f>
        <v>0</v>
      </c>
      <c r="BJ226" s="17" t="s">
        <v>87</v>
      </c>
      <c r="BK226" s="142">
        <f>ROUND(I226*H226,2)</f>
        <v>0</v>
      </c>
      <c r="BL226" s="17" t="s">
        <v>264</v>
      </c>
      <c r="BM226" s="141" t="s">
        <v>5227</v>
      </c>
    </row>
    <row r="227" spans="2:65" s="10" customFormat="1" ht="25.9" customHeight="1">
      <c r="B227" s="120"/>
      <c r="D227" s="121" t="s">
        <v>79</v>
      </c>
      <c r="E227" s="122" t="s">
        <v>2091</v>
      </c>
      <c r="F227" s="122" t="s">
        <v>2092</v>
      </c>
      <c r="I227" s="123"/>
      <c r="J227" s="124">
        <f>BK227</f>
        <v>0</v>
      </c>
      <c r="L227" s="120"/>
      <c r="M227" s="125"/>
      <c r="P227" s="126">
        <f>P228+P234+P248</f>
        <v>0</v>
      </c>
      <c r="R227" s="126">
        <f>R228+R234+R248</f>
        <v>4.5656750000000006</v>
      </c>
      <c r="T227" s="127">
        <f>T228+T234+T248</f>
        <v>0.16282349999999998</v>
      </c>
      <c r="AR227" s="121" t="s">
        <v>89</v>
      </c>
      <c r="AT227" s="128" t="s">
        <v>79</v>
      </c>
      <c r="AU227" s="128" t="s">
        <v>80</v>
      </c>
      <c r="AY227" s="121" t="s">
        <v>248</v>
      </c>
      <c r="BK227" s="129">
        <f>BK228+BK234+BK248</f>
        <v>0</v>
      </c>
    </row>
    <row r="228" spans="2:65" s="10" customFormat="1" ht="22.9" customHeight="1">
      <c r="B228" s="120"/>
      <c r="D228" s="121" t="s">
        <v>79</v>
      </c>
      <c r="E228" s="155" t="s">
        <v>2188</v>
      </c>
      <c r="F228" s="155" t="s">
        <v>2189</v>
      </c>
      <c r="I228" s="123"/>
      <c r="J228" s="156">
        <f>BK228</f>
        <v>0</v>
      </c>
      <c r="L228" s="120"/>
      <c r="M228" s="125"/>
      <c r="P228" s="126">
        <f>SUM(P229:P233)</f>
        <v>0</v>
      </c>
      <c r="R228" s="126">
        <f>SUM(R229:R233)</f>
        <v>4.7E-2</v>
      </c>
      <c r="T228" s="127">
        <f>SUM(T229:T233)</f>
        <v>0</v>
      </c>
      <c r="AR228" s="121" t="s">
        <v>89</v>
      </c>
      <c r="AT228" s="128" t="s">
        <v>79</v>
      </c>
      <c r="AU228" s="128" t="s">
        <v>87</v>
      </c>
      <c r="AY228" s="121" t="s">
        <v>248</v>
      </c>
      <c r="BK228" s="129">
        <f>SUM(BK229:BK233)</f>
        <v>0</v>
      </c>
    </row>
    <row r="229" spans="2:65" s="1" customFormat="1" ht="33" customHeight="1">
      <c r="B229" s="32"/>
      <c r="C229" s="130" t="s">
        <v>402</v>
      </c>
      <c r="D229" s="130" t="s">
        <v>249</v>
      </c>
      <c r="E229" s="131" t="s">
        <v>5228</v>
      </c>
      <c r="F229" s="132" t="s">
        <v>5229</v>
      </c>
      <c r="G229" s="133" t="s">
        <v>1839</v>
      </c>
      <c r="H229" s="134">
        <v>1</v>
      </c>
      <c r="I229" s="135"/>
      <c r="J229" s="136">
        <f>ROUND(I229*H229,2)</f>
        <v>0</v>
      </c>
      <c r="K229" s="132" t="s">
        <v>1</v>
      </c>
      <c r="L229" s="32"/>
      <c r="M229" s="137" t="s">
        <v>1</v>
      </c>
      <c r="N229" s="138" t="s">
        <v>45</v>
      </c>
      <c r="P229" s="139">
        <f>O229*H229</f>
        <v>0</v>
      </c>
      <c r="Q229" s="139">
        <v>4.7E-2</v>
      </c>
      <c r="R229" s="139">
        <f>Q229*H229</f>
        <v>4.7E-2</v>
      </c>
      <c r="S229" s="139">
        <v>0</v>
      </c>
      <c r="T229" s="140">
        <f>S229*H229</f>
        <v>0</v>
      </c>
      <c r="AR229" s="141" t="s">
        <v>359</v>
      </c>
      <c r="AT229" s="141" t="s">
        <v>249</v>
      </c>
      <c r="AU229" s="141" t="s">
        <v>89</v>
      </c>
      <c r="AY229" s="17" t="s">
        <v>248</v>
      </c>
      <c r="BE229" s="142">
        <f>IF(N229="základní",J229,0)</f>
        <v>0</v>
      </c>
      <c r="BF229" s="142">
        <f>IF(N229="snížená",J229,0)</f>
        <v>0</v>
      </c>
      <c r="BG229" s="142">
        <f>IF(N229="zákl. přenesená",J229,0)</f>
        <v>0</v>
      </c>
      <c r="BH229" s="142">
        <f>IF(N229="sníž. přenesená",J229,0)</f>
        <v>0</v>
      </c>
      <c r="BI229" s="142">
        <f>IF(N229="nulová",J229,0)</f>
        <v>0</v>
      </c>
      <c r="BJ229" s="17" t="s">
        <v>87</v>
      </c>
      <c r="BK229" s="142">
        <f>ROUND(I229*H229,2)</f>
        <v>0</v>
      </c>
      <c r="BL229" s="17" t="s">
        <v>359</v>
      </c>
      <c r="BM229" s="141" t="s">
        <v>5230</v>
      </c>
    </row>
    <row r="230" spans="2:65" s="1" customFormat="1" ht="48.75">
      <c r="B230" s="32"/>
      <c r="D230" s="143" t="s">
        <v>255</v>
      </c>
      <c r="F230" s="144" t="s">
        <v>5231</v>
      </c>
      <c r="I230" s="145"/>
      <c r="L230" s="32"/>
      <c r="M230" s="146"/>
      <c r="T230" s="56"/>
      <c r="AT230" s="17" t="s">
        <v>255</v>
      </c>
      <c r="AU230" s="17" t="s">
        <v>89</v>
      </c>
    </row>
    <row r="231" spans="2:65" s="12" customFormat="1">
      <c r="B231" s="161"/>
      <c r="D231" s="143" t="s">
        <v>1665</v>
      </c>
      <c r="E231" s="162" t="s">
        <v>1</v>
      </c>
      <c r="F231" s="163" t="s">
        <v>5232</v>
      </c>
      <c r="H231" s="162" t="s">
        <v>1</v>
      </c>
      <c r="I231" s="164"/>
      <c r="L231" s="161"/>
      <c r="M231" s="165"/>
      <c r="T231" s="166"/>
      <c r="AT231" s="162" t="s">
        <v>1665</v>
      </c>
      <c r="AU231" s="162" t="s">
        <v>89</v>
      </c>
      <c r="AV231" s="12" t="s">
        <v>87</v>
      </c>
      <c r="AW231" s="12" t="s">
        <v>36</v>
      </c>
      <c r="AX231" s="12" t="s">
        <v>80</v>
      </c>
      <c r="AY231" s="162" t="s">
        <v>248</v>
      </c>
    </row>
    <row r="232" spans="2:65" s="13" customFormat="1">
      <c r="B232" s="167"/>
      <c r="D232" s="143" t="s">
        <v>1665</v>
      </c>
      <c r="E232" s="168" t="s">
        <v>1</v>
      </c>
      <c r="F232" s="169" t="s">
        <v>5233</v>
      </c>
      <c r="H232" s="170">
        <v>1</v>
      </c>
      <c r="I232" s="171"/>
      <c r="L232" s="167"/>
      <c r="M232" s="172"/>
      <c r="T232" s="173"/>
      <c r="AT232" s="168" t="s">
        <v>1665</v>
      </c>
      <c r="AU232" s="168" t="s">
        <v>89</v>
      </c>
      <c r="AV232" s="13" t="s">
        <v>89</v>
      </c>
      <c r="AW232" s="13" t="s">
        <v>36</v>
      </c>
      <c r="AX232" s="13" t="s">
        <v>87</v>
      </c>
      <c r="AY232" s="168" t="s">
        <v>248</v>
      </c>
    </row>
    <row r="233" spans="2:65" s="1" customFormat="1" ht="24.2" customHeight="1">
      <c r="B233" s="32"/>
      <c r="C233" s="130" t="s">
        <v>406</v>
      </c>
      <c r="D233" s="130" t="s">
        <v>249</v>
      </c>
      <c r="E233" s="131" t="s">
        <v>2196</v>
      </c>
      <c r="F233" s="132" t="s">
        <v>2197</v>
      </c>
      <c r="G233" s="133" t="s">
        <v>1263</v>
      </c>
      <c r="H233" s="134">
        <v>4.7E-2</v>
      </c>
      <c r="I233" s="135"/>
      <c r="J233" s="136">
        <f>ROUND(I233*H233,2)</f>
        <v>0</v>
      </c>
      <c r="K233" s="132" t="s">
        <v>1663</v>
      </c>
      <c r="L233" s="32"/>
      <c r="M233" s="137" t="s">
        <v>1</v>
      </c>
      <c r="N233" s="138" t="s">
        <v>45</v>
      </c>
      <c r="P233" s="139">
        <f>O233*H233</f>
        <v>0</v>
      </c>
      <c r="Q233" s="139">
        <v>0</v>
      </c>
      <c r="R233" s="139">
        <f>Q233*H233</f>
        <v>0</v>
      </c>
      <c r="S233" s="139">
        <v>0</v>
      </c>
      <c r="T233" s="140">
        <f>S233*H233</f>
        <v>0</v>
      </c>
      <c r="AR233" s="141" t="s">
        <v>359</v>
      </c>
      <c r="AT233" s="141" t="s">
        <v>249</v>
      </c>
      <c r="AU233" s="141" t="s">
        <v>89</v>
      </c>
      <c r="AY233" s="17" t="s">
        <v>248</v>
      </c>
      <c r="BE233" s="142">
        <f>IF(N233="základní",J233,0)</f>
        <v>0</v>
      </c>
      <c r="BF233" s="142">
        <f>IF(N233="snížená",J233,0)</f>
        <v>0</v>
      </c>
      <c r="BG233" s="142">
        <f>IF(N233="zákl. přenesená",J233,0)</f>
        <v>0</v>
      </c>
      <c r="BH233" s="142">
        <f>IF(N233="sníž. přenesená",J233,0)</f>
        <v>0</v>
      </c>
      <c r="BI233" s="142">
        <f>IF(N233="nulová",J233,0)</f>
        <v>0</v>
      </c>
      <c r="BJ233" s="17" t="s">
        <v>87</v>
      </c>
      <c r="BK233" s="142">
        <f>ROUND(I233*H233,2)</f>
        <v>0</v>
      </c>
      <c r="BL233" s="17" t="s">
        <v>359</v>
      </c>
      <c r="BM233" s="141" t="s">
        <v>5234</v>
      </c>
    </row>
    <row r="234" spans="2:65" s="10" customFormat="1" ht="22.9" customHeight="1">
      <c r="B234" s="120"/>
      <c r="D234" s="121" t="s">
        <v>79</v>
      </c>
      <c r="E234" s="155" t="s">
        <v>2199</v>
      </c>
      <c r="F234" s="155" t="s">
        <v>2200</v>
      </c>
      <c r="I234" s="123"/>
      <c r="J234" s="156">
        <f>BK234</f>
        <v>0</v>
      </c>
      <c r="L234" s="120"/>
      <c r="M234" s="125"/>
      <c r="P234" s="126">
        <f>SUM(P235:P247)</f>
        <v>0</v>
      </c>
      <c r="R234" s="126">
        <f>SUM(R235:R247)</f>
        <v>3.9759300000000004</v>
      </c>
      <c r="T234" s="127">
        <f>SUM(T235:T247)</f>
        <v>0</v>
      </c>
      <c r="AR234" s="121" t="s">
        <v>89</v>
      </c>
      <c r="AT234" s="128" t="s">
        <v>79</v>
      </c>
      <c r="AU234" s="128" t="s">
        <v>87</v>
      </c>
      <c r="AY234" s="121" t="s">
        <v>248</v>
      </c>
      <c r="BK234" s="129">
        <f>SUM(BK235:BK247)</f>
        <v>0</v>
      </c>
    </row>
    <row r="235" spans="2:65" s="1" customFormat="1" ht="24.2" customHeight="1">
      <c r="B235" s="32"/>
      <c r="C235" s="130" t="s">
        <v>410</v>
      </c>
      <c r="D235" s="130" t="s">
        <v>249</v>
      </c>
      <c r="E235" s="131" t="s">
        <v>4438</v>
      </c>
      <c r="F235" s="132" t="s">
        <v>5235</v>
      </c>
      <c r="G235" s="133" t="s">
        <v>1662</v>
      </c>
      <c r="H235" s="134">
        <v>117.25</v>
      </c>
      <c r="I235" s="135"/>
      <c r="J235" s="136">
        <f>ROUND(I235*H235,2)</f>
        <v>0</v>
      </c>
      <c r="K235" s="132" t="s">
        <v>1</v>
      </c>
      <c r="L235" s="32"/>
      <c r="M235" s="137" t="s">
        <v>1</v>
      </c>
      <c r="N235" s="138" t="s">
        <v>45</v>
      </c>
      <c r="P235" s="139">
        <f>O235*H235</f>
        <v>0</v>
      </c>
      <c r="Q235" s="139">
        <v>2.5000000000000001E-2</v>
      </c>
      <c r="R235" s="139">
        <f>Q235*H235</f>
        <v>2.9312500000000004</v>
      </c>
      <c r="S235" s="139">
        <v>0</v>
      </c>
      <c r="T235" s="140">
        <f>S235*H235</f>
        <v>0</v>
      </c>
      <c r="AR235" s="141" t="s">
        <v>359</v>
      </c>
      <c r="AT235" s="141" t="s">
        <v>249</v>
      </c>
      <c r="AU235" s="141" t="s">
        <v>89</v>
      </c>
      <c r="AY235" s="17" t="s">
        <v>248</v>
      </c>
      <c r="BE235" s="142">
        <f>IF(N235="základní",J235,0)</f>
        <v>0</v>
      </c>
      <c r="BF235" s="142">
        <f>IF(N235="snížená",J235,0)</f>
        <v>0</v>
      </c>
      <c r="BG235" s="142">
        <f>IF(N235="zákl. přenesená",J235,0)</f>
        <v>0</v>
      </c>
      <c r="BH235" s="142">
        <f>IF(N235="sníž. přenesená",J235,0)</f>
        <v>0</v>
      </c>
      <c r="BI235" s="142">
        <f>IF(N235="nulová",J235,0)</f>
        <v>0</v>
      </c>
      <c r="BJ235" s="17" t="s">
        <v>87</v>
      </c>
      <c r="BK235" s="142">
        <f>ROUND(I235*H235,2)</f>
        <v>0</v>
      </c>
      <c r="BL235" s="17" t="s">
        <v>359</v>
      </c>
      <c r="BM235" s="141" t="s">
        <v>5236</v>
      </c>
    </row>
    <row r="236" spans="2:65" s="1" customFormat="1" ht="29.25">
      <c r="B236" s="32"/>
      <c r="D236" s="143" t="s">
        <v>255</v>
      </c>
      <c r="F236" s="144" t="s">
        <v>4441</v>
      </c>
      <c r="I236" s="145"/>
      <c r="L236" s="32"/>
      <c r="M236" s="146"/>
      <c r="T236" s="56"/>
      <c r="AT236" s="17" t="s">
        <v>255</v>
      </c>
      <c r="AU236" s="17" t="s">
        <v>89</v>
      </c>
    </row>
    <row r="237" spans="2:65" s="12" customFormat="1">
      <c r="B237" s="161"/>
      <c r="D237" s="143" t="s">
        <v>1665</v>
      </c>
      <c r="E237" s="162" t="s">
        <v>1</v>
      </c>
      <c r="F237" s="163" t="s">
        <v>3836</v>
      </c>
      <c r="H237" s="162" t="s">
        <v>1</v>
      </c>
      <c r="I237" s="164"/>
      <c r="L237" s="161"/>
      <c r="M237" s="165"/>
      <c r="T237" s="166"/>
      <c r="AT237" s="162" t="s">
        <v>1665</v>
      </c>
      <c r="AU237" s="162" t="s">
        <v>89</v>
      </c>
      <c r="AV237" s="12" t="s">
        <v>87</v>
      </c>
      <c r="AW237" s="12" t="s">
        <v>36</v>
      </c>
      <c r="AX237" s="12" t="s">
        <v>80</v>
      </c>
      <c r="AY237" s="162" t="s">
        <v>248</v>
      </c>
    </row>
    <row r="238" spans="2:65" s="12" customFormat="1">
      <c r="B238" s="161"/>
      <c r="D238" s="143" t="s">
        <v>1665</v>
      </c>
      <c r="E238" s="162" t="s">
        <v>1</v>
      </c>
      <c r="F238" s="163" t="s">
        <v>5237</v>
      </c>
      <c r="H238" s="162" t="s">
        <v>1</v>
      </c>
      <c r="I238" s="164"/>
      <c r="L238" s="161"/>
      <c r="M238" s="165"/>
      <c r="T238" s="166"/>
      <c r="AT238" s="162" t="s">
        <v>1665</v>
      </c>
      <c r="AU238" s="162" t="s">
        <v>89</v>
      </c>
      <c r="AV238" s="12" t="s">
        <v>87</v>
      </c>
      <c r="AW238" s="12" t="s">
        <v>36</v>
      </c>
      <c r="AX238" s="12" t="s">
        <v>80</v>
      </c>
      <c r="AY238" s="162" t="s">
        <v>248</v>
      </c>
    </row>
    <row r="239" spans="2:65" s="13" customFormat="1">
      <c r="B239" s="167"/>
      <c r="D239" s="143" t="s">
        <v>1665</v>
      </c>
      <c r="E239" s="168" t="s">
        <v>1</v>
      </c>
      <c r="F239" s="169" t="s">
        <v>5238</v>
      </c>
      <c r="H239" s="170">
        <v>117.25</v>
      </c>
      <c r="I239" s="171"/>
      <c r="L239" s="167"/>
      <c r="M239" s="172"/>
      <c r="T239" s="173"/>
      <c r="AT239" s="168" t="s">
        <v>1665</v>
      </c>
      <c r="AU239" s="168" t="s">
        <v>89</v>
      </c>
      <c r="AV239" s="13" t="s">
        <v>89</v>
      </c>
      <c r="AW239" s="13" t="s">
        <v>36</v>
      </c>
      <c r="AX239" s="13" t="s">
        <v>87</v>
      </c>
      <c r="AY239" s="168" t="s">
        <v>248</v>
      </c>
    </row>
    <row r="240" spans="2:65" s="1" customFormat="1" ht="24.2" customHeight="1">
      <c r="B240" s="32"/>
      <c r="C240" s="130" t="s">
        <v>414</v>
      </c>
      <c r="D240" s="130" t="s">
        <v>249</v>
      </c>
      <c r="E240" s="131" t="s">
        <v>5239</v>
      </c>
      <c r="F240" s="132" t="s">
        <v>5240</v>
      </c>
      <c r="G240" s="133" t="s">
        <v>1839</v>
      </c>
      <c r="H240" s="134">
        <v>1</v>
      </c>
      <c r="I240" s="135"/>
      <c r="J240" s="136">
        <f>ROUND(I240*H240,2)</f>
        <v>0</v>
      </c>
      <c r="K240" s="132" t="s">
        <v>1</v>
      </c>
      <c r="L240" s="32"/>
      <c r="M240" s="137" t="s">
        <v>1</v>
      </c>
      <c r="N240" s="138" t="s">
        <v>45</v>
      </c>
      <c r="P240" s="139">
        <f>O240*H240</f>
        <v>0</v>
      </c>
      <c r="Q240" s="139">
        <v>6.8000000000000005E-4</v>
      </c>
      <c r="R240" s="139">
        <f>Q240*H240</f>
        <v>6.8000000000000005E-4</v>
      </c>
      <c r="S240" s="139">
        <v>0</v>
      </c>
      <c r="T240" s="140">
        <f>S240*H240</f>
        <v>0</v>
      </c>
      <c r="AR240" s="141" t="s">
        <v>359</v>
      </c>
      <c r="AT240" s="141" t="s">
        <v>249</v>
      </c>
      <c r="AU240" s="141" t="s">
        <v>89</v>
      </c>
      <c r="AY240" s="17" t="s">
        <v>248</v>
      </c>
      <c r="BE240" s="142">
        <f>IF(N240="základní",J240,0)</f>
        <v>0</v>
      </c>
      <c r="BF240" s="142">
        <f>IF(N240="snížená",J240,0)</f>
        <v>0</v>
      </c>
      <c r="BG240" s="142">
        <f>IF(N240="zákl. přenesená",J240,0)</f>
        <v>0</v>
      </c>
      <c r="BH240" s="142">
        <f>IF(N240="sníž. přenesená",J240,0)</f>
        <v>0</v>
      </c>
      <c r="BI240" s="142">
        <f>IF(N240="nulová",J240,0)</f>
        <v>0</v>
      </c>
      <c r="BJ240" s="17" t="s">
        <v>87</v>
      </c>
      <c r="BK240" s="142">
        <f>ROUND(I240*H240,2)</f>
        <v>0</v>
      </c>
      <c r="BL240" s="17" t="s">
        <v>359</v>
      </c>
      <c r="BM240" s="141" t="s">
        <v>5241</v>
      </c>
    </row>
    <row r="241" spans="2:65" s="1" customFormat="1" ht="39">
      <c r="B241" s="32"/>
      <c r="D241" s="143" t="s">
        <v>255</v>
      </c>
      <c r="F241" s="144" t="s">
        <v>5242</v>
      </c>
      <c r="I241" s="145"/>
      <c r="L241" s="32"/>
      <c r="M241" s="146"/>
      <c r="T241" s="56"/>
      <c r="AT241" s="17" t="s">
        <v>255</v>
      </c>
      <c r="AU241" s="17" t="s">
        <v>89</v>
      </c>
    </row>
    <row r="242" spans="2:65" s="12" customFormat="1">
      <c r="B242" s="161"/>
      <c r="D242" s="143" t="s">
        <v>1665</v>
      </c>
      <c r="E242" s="162" t="s">
        <v>1</v>
      </c>
      <c r="F242" s="163" t="s">
        <v>5232</v>
      </c>
      <c r="H242" s="162" t="s">
        <v>1</v>
      </c>
      <c r="I242" s="164"/>
      <c r="L242" s="161"/>
      <c r="M242" s="165"/>
      <c r="T242" s="166"/>
      <c r="AT242" s="162" t="s">
        <v>1665</v>
      </c>
      <c r="AU242" s="162" t="s">
        <v>89</v>
      </c>
      <c r="AV242" s="12" t="s">
        <v>87</v>
      </c>
      <c r="AW242" s="12" t="s">
        <v>36</v>
      </c>
      <c r="AX242" s="12" t="s">
        <v>80</v>
      </c>
      <c r="AY242" s="162" t="s">
        <v>248</v>
      </c>
    </row>
    <row r="243" spans="2:65" s="13" customFormat="1">
      <c r="B243" s="167"/>
      <c r="D243" s="143" t="s">
        <v>1665</v>
      </c>
      <c r="E243" s="168" t="s">
        <v>1</v>
      </c>
      <c r="F243" s="169" t="s">
        <v>5243</v>
      </c>
      <c r="H243" s="170">
        <v>1</v>
      </c>
      <c r="I243" s="171"/>
      <c r="L243" s="167"/>
      <c r="M243" s="172"/>
      <c r="T243" s="173"/>
      <c r="AT243" s="168" t="s">
        <v>1665</v>
      </c>
      <c r="AU243" s="168" t="s">
        <v>89</v>
      </c>
      <c r="AV243" s="13" t="s">
        <v>89</v>
      </c>
      <c r="AW243" s="13" t="s">
        <v>36</v>
      </c>
      <c r="AX243" s="13" t="s">
        <v>87</v>
      </c>
      <c r="AY243" s="168" t="s">
        <v>248</v>
      </c>
    </row>
    <row r="244" spans="2:65" s="1" customFormat="1" ht="33" customHeight="1">
      <c r="B244" s="32"/>
      <c r="C244" s="130" t="s">
        <v>419</v>
      </c>
      <c r="D244" s="130" t="s">
        <v>249</v>
      </c>
      <c r="E244" s="131" t="s">
        <v>4493</v>
      </c>
      <c r="F244" s="132" t="s">
        <v>5244</v>
      </c>
      <c r="G244" s="133" t="s">
        <v>1839</v>
      </c>
      <c r="H244" s="134">
        <v>3</v>
      </c>
      <c r="I244" s="135"/>
      <c r="J244" s="136">
        <f>ROUND(I244*H244,2)</f>
        <v>0</v>
      </c>
      <c r="K244" s="132" t="s">
        <v>1</v>
      </c>
      <c r="L244" s="32"/>
      <c r="M244" s="137" t="s">
        <v>1</v>
      </c>
      <c r="N244" s="138" t="s">
        <v>45</v>
      </c>
      <c r="P244" s="139">
        <f>O244*H244</f>
        <v>0</v>
      </c>
      <c r="Q244" s="139">
        <v>0.34799999999999998</v>
      </c>
      <c r="R244" s="139">
        <f>Q244*H244</f>
        <v>1.044</v>
      </c>
      <c r="S244" s="139">
        <v>0</v>
      </c>
      <c r="T244" s="140">
        <f>S244*H244</f>
        <v>0</v>
      </c>
      <c r="AR244" s="141" t="s">
        <v>359</v>
      </c>
      <c r="AT244" s="141" t="s">
        <v>249</v>
      </c>
      <c r="AU244" s="141" t="s">
        <v>89</v>
      </c>
      <c r="AY244" s="17" t="s">
        <v>248</v>
      </c>
      <c r="BE244" s="142">
        <f>IF(N244="základní",J244,0)</f>
        <v>0</v>
      </c>
      <c r="BF244" s="142">
        <f>IF(N244="snížená",J244,0)</f>
        <v>0</v>
      </c>
      <c r="BG244" s="142">
        <f>IF(N244="zákl. přenesená",J244,0)</f>
        <v>0</v>
      </c>
      <c r="BH244" s="142">
        <f>IF(N244="sníž. přenesená",J244,0)</f>
        <v>0</v>
      </c>
      <c r="BI244" s="142">
        <f>IF(N244="nulová",J244,0)</f>
        <v>0</v>
      </c>
      <c r="BJ244" s="17" t="s">
        <v>87</v>
      </c>
      <c r="BK244" s="142">
        <f>ROUND(I244*H244,2)</f>
        <v>0</v>
      </c>
      <c r="BL244" s="17" t="s">
        <v>359</v>
      </c>
      <c r="BM244" s="141" t="s">
        <v>5245</v>
      </c>
    </row>
    <row r="245" spans="2:65" s="1" customFormat="1" ht="39">
      <c r="B245" s="32"/>
      <c r="D245" s="143" t="s">
        <v>255</v>
      </c>
      <c r="F245" s="144" t="s">
        <v>5246</v>
      </c>
      <c r="I245" s="145"/>
      <c r="L245" s="32"/>
      <c r="M245" s="146"/>
      <c r="T245" s="56"/>
      <c r="AT245" s="17" t="s">
        <v>255</v>
      </c>
      <c r="AU245" s="17" t="s">
        <v>89</v>
      </c>
    </row>
    <row r="246" spans="2:65" s="12" customFormat="1">
      <c r="B246" s="161"/>
      <c r="D246" s="143" t="s">
        <v>1665</v>
      </c>
      <c r="E246" s="162" t="s">
        <v>1</v>
      </c>
      <c r="F246" s="163" t="s">
        <v>5232</v>
      </c>
      <c r="H246" s="162" t="s">
        <v>1</v>
      </c>
      <c r="I246" s="164"/>
      <c r="L246" s="161"/>
      <c r="M246" s="165"/>
      <c r="T246" s="166"/>
      <c r="AT246" s="162" t="s">
        <v>1665</v>
      </c>
      <c r="AU246" s="162" t="s">
        <v>89</v>
      </c>
      <c r="AV246" s="12" t="s">
        <v>87</v>
      </c>
      <c r="AW246" s="12" t="s">
        <v>36</v>
      </c>
      <c r="AX246" s="12" t="s">
        <v>80</v>
      </c>
      <c r="AY246" s="162" t="s">
        <v>248</v>
      </c>
    </row>
    <row r="247" spans="2:65" s="13" customFormat="1">
      <c r="B247" s="167"/>
      <c r="D247" s="143" t="s">
        <v>1665</v>
      </c>
      <c r="E247" s="168" t="s">
        <v>1</v>
      </c>
      <c r="F247" s="169" t="s">
        <v>5247</v>
      </c>
      <c r="H247" s="170">
        <v>3</v>
      </c>
      <c r="I247" s="171"/>
      <c r="L247" s="167"/>
      <c r="M247" s="172"/>
      <c r="T247" s="173"/>
      <c r="AT247" s="168" t="s">
        <v>1665</v>
      </c>
      <c r="AU247" s="168" t="s">
        <v>89</v>
      </c>
      <c r="AV247" s="13" t="s">
        <v>89</v>
      </c>
      <c r="AW247" s="13" t="s">
        <v>36</v>
      </c>
      <c r="AX247" s="13" t="s">
        <v>87</v>
      </c>
      <c r="AY247" s="168" t="s">
        <v>248</v>
      </c>
    </row>
    <row r="248" spans="2:65" s="10" customFormat="1" ht="22.9" customHeight="1">
      <c r="B248" s="120"/>
      <c r="D248" s="121" t="s">
        <v>79</v>
      </c>
      <c r="E248" s="155" t="s">
        <v>2377</v>
      </c>
      <c r="F248" s="155" t="s">
        <v>2378</v>
      </c>
      <c r="I248" s="123"/>
      <c r="J248" s="156">
        <f>BK248</f>
        <v>0</v>
      </c>
      <c r="L248" s="120"/>
      <c r="M248" s="125"/>
      <c r="P248" s="126">
        <f>SUM(P249:P260)</f>
        <v>0</v>
      </c>
      <c r="R248" s="126">
        <f>SUM(R249:R260)</f>
        <v>0.54274500000000003</v>
      </c>
      <c r="T248" s="127">
        <f>SUM(T249:T260)</f>
        <v>0.16282349999999998</v>
      </c>
      <c r="AR248" s="121" t="s">
        <v>89</v>
      </c>
      <c r="AT248" s="128" t="s">
        <v>79</v>
      </c>
      <c r="AU248" s="128" t="s">
        <v>87</v>
      </c>
      <c r="AY248" s="121" t="s">
        <v>248</v>
      </c>
      <c r="BK248" s="129">
        <f>SUM(BK249:BK260)</f>
        <v>0</v>
      </c>
    </row>
    <row r="249" spans="2:65" s="1" customFormat="1" ht="24.2" customHeight="1">
      <c r="B249" s="32"/>
      <c r="C249" s="130" t="s">
        <v>424</v>
      </c>
      <c r="D249" s="130" t="s">
        <v>249</v>
      </c>
      <c r="E249" s="131" t="s">
        <v>4660</v>
      </c>
      <c r="F249" s="132" t="s">
        <v>4661</v>
      </c>
      <c r="G249" s="133" t="s">
        <v>1662</v>
      </c>
      <c r="H249" s="134">
        <v>1085.49</v>
      </c>
      <c r="I249" s="135"/>
      <c r="J249" s="136">
        <f>ROUND(I249*H249,2)</f>
        <v>0</v>
      </c>
      <c r="K249" s="132" t="s">
        <v>1663</v>
      </c>
      <c r="L249" s="32"/>
      <c r="M249" s="137" t="s">
        <v>1</v>
      </c>
      <c r="N249" s="138" t="s">
        <v>45</v>
      </c>
      <c r="P249" s="139">
        <f>O249*H249</f>
        <v>0</v>
      </c>
      <c r="Q249" s="139">
        <v>0</v>
      </c>
      <c r="R249" s="139">
        <f>Q249*H249</f>
        <v>0</v>
      </c>
      <c r="S249" s="139">
        <v>1.4999999999999999E-4</v>
      </c>
      <c r="T249" s="140">
        <f>S249*H249</f>
        <v>0.16282349999999998</v>
      </c>
      <c r="AR249" s="141" t="s">
        <v>359</v>
      </c>
      <c r="AT249" s="141" t="s">
        <v>249</v>
      </c>
      <c r="AU249" s="141" t="s">
        <v>89</v>
      </c>
      <c r="AY249" s="17" t="s">
        <v>248</v>
      </c>
      <c r="BE249" s="142">
        <f>IF(N249="základní",J249,0)</f>
        <v>0</v>
      </c>
      <c r="BF249" s="142">
        <f>IF(N249="snížená",J249,0)</f>
        <v>0</v>
      </c>
      <c r="BG249" s="142">
        <f>IF(N249="zákl. přenesená",J249,0)</f>
        <v>0</v>
      </c>
      <c r="BH249" s="142">
        <f>IF(N249="sníž. přenesená",J249,0)</f>
        <v>0</v>
      </c>
      <c r="BI249" s="142">
        <f>IF(N249="nulová",J249,0)</f>
        <v>0</v>
      </c>
      <c r="BJ249" s="17" t="s">
        <v>87</v>
      </c>
      <c r="BK249" s="142">
        <f>ROUND(I249*H249,2)</f>
        <v>0</v>
      </c>
      <c r="BL249" s="17" t="s">
        <v>359</v>
      </c>
      <c r="BM249" s="141" t="s">
        <v>5248</v>
      </c>
    </row>
    <row r="250" spans="2:65" s="1" customFormat="1" ht="24.2" customHeight="1">
      <c r="B250" s="32"/>
      <c r="C250" s="130" t="s">
        <v>428</v>
      </c>
      <c r="D250" s="130" t="s">
        <v>249</v>
      </c>
      <c r="E250" s="131" t="s">
        <v>4669</v>
      </c>
      <c r="F250" s="132" t="s">
        <v>4670</v>
      </c>
      <c r="G250" s="133" t="s">
        <v>1662</v>
      </c>
      <c r="H250" s="134">
        <v>1085.49</v>
      </c>
      <c r="I250" s="135"/>
      <c r="J250" s="136">
        <f>ROUND(I250*H250,2)</f>
        <v>0</v>
      </c>
      <c r="K250" s="132" t="s">
        <v>1663</v>
      </c>
      <c r="L250" s="32"/>
      <c r="M250" s="137" t="s">
        <v>1</v>
      </c>
      <c r="N250" s="138" t="s">
        <v>45</v>
      </c>
      <c r="P250" s="139">
        <f>O250*H250</f>
        <v>0</v>
      </c>
      <c r="Q250" s="139">
        <v>2.1000000000000001E-4</v>
      </c>
      <c r="R250" s="139">
        <f>Q250*H250</f>
        <v>0.22795290000000001</v>
      </c>
      <c r="S250" s="139">
        <v>0</v>
      </c>
      <c r="T250" s="140">
        <f>S250*H250</f>
        <v>0</v>
      </c>
      <c r="AR250" s="141" t="s">
        <v>359</v>
      </c>
      <c r="AT250" s="141" t="s">
        <v>249</v>
      </c>
      <c r="AU250" s="141" t="s">
        <v>89</v>
      </c>
      <c r="AY250" s="17" t="s">
        <v>248</v>
      </c>
      <c r="BE250" s="142">
        <f>IF(N250="základní",J250,0)</f>
        <v>0</v>
      </c>
      <c r="BF250" s="142">
        <f>IF(N250="snížená",J250,0)</f>
        <v>0</v>
      </c>
      <c r="BG250" s="142">
        <f>IF(N250="zákl. přenesená",J250,0)</f>
        <v>0</v>
      </c>
      <c r="BH250" s="142">
        <f>IF(N250="sníž. přenesená",J250,0)</f>
        <v>0</v>
      </c>
      <c r="BI250" s="142">
        <f>IF(N250="nulová",J250,0)</f>
        <v>0</v>
      </c>
      <c r="BJ250" s="17" t="s">
        <v>87</v>
      </c>
      <c r="BK250" s="142">
        <f>ROUND(I250*H250,2)</f>
        <v>0</v>
      </c>
      <c r="BL250" s="17" t="s">
        <v>359</v>
      </c>
      <c r="BM250" s="141" t="s">
        <v>5249</v>
      </c>
    </row>
    <row r="251" spans="2:65" s="1" customFormat="1" ht="33" customHeight="1">
      <c r="B251" s="32"/>
      <c r="C251" s="130" t="s">
        <v>432</v>
      </c>
      <c r="D251" s="130" t="s">
        <v>249</v>
      </c>
      <c r="E251" s="131" t="s">
        <v>4673</v>
      </c>
      <c r="F251" s="132" t="s">
        <v>4674</v>
      </c>
      <c r="G251" s="133" t="s">
        <v>1662</v>
      </c>
      <c r="H251" s="134">
        <v>1085.49</v>
      </c>
      <c r="I251" s="135"/>
      <c r="J251" s="136">
        <f>ROUND(I251*H251,2)</f>
        <v>0</v>
      </c>
      <c r="K251" s="132" t="s">
        <v>1663</v>
      </c>
      <c r="L251" s="32"/>
      <c r="M251" s="137" t="s">
        <v>1</v>
      </c>
      <c r="N251" s="138" t="s">
        <v>45</v>
      </c>
      <c r="P251" s="139">
        <f>O251*H251</f>
        <v>0</v>
      </c>
      <c r="Q251" s="139">
        <v>2.9E-4</v>
      </c>
      <c r="R251" s="139">
        <f>Q251*H251</f>
        <v>0.31479210000000002</v>
      </c>
      <c r="S251" s="139">
        <v>0</v>
      </c>
      <c r="T251" s="140">
        <f>S251*H251</f>
        <v>0</v>
      </c>
      <c r="AR251" s="141" t="s">
        <v>359</v>
      </c>
      <c r="AT251" s="141" t="s">
        <v>249</v>
      </c>
      <c r="AU251" s="141" t="s">
        <v>89</v>
      </c>
      <c r="AY251" s="17" t="s">
        <v>248</v>
      </c>
      <c r="BE251" s="142">
        <f>IF(N251="základní",J251,0)</f>
        <v>0</v>
      </c>
      <c r="BF251" s="142">
        <f>IF(N251="snížená",J251,0)</f>
        <v>0</v>
      </c>
      <c r="BG251" s="142">
        <f>IF(N251="zákl. přenesená",J251,0)</f>
        <v>0</v>
      </c>
      <c r="BH251" s="142">
        <f>IF(N251="sníž. přenesená",J251,0)</f>
        <v>0</v>
      </c>
      <c r="BI251" s="142">
        <f>IF(N251="nulová",J251,0)</f>
        <v>0</v>
      </c>
      <c r="BJ251" s="17" t="s">
        <v>87</v>
      </c>
      <c r="BK251" s="142">
        <f>ROUND(I251*H251,2)</f>
        <v>0</v>
      </c>
      <c r="BL251" s="17" t="s">
        <v>359</v>
      </c>
      <c r="BM251" s="141" t="s">
        <v>5250</v>
      </c>
    </row>
    <row r="252" spans="2:65" s="12" customFormat="1">
      <c r="B252" s="161"/>
      <c r="D252" s="143" t="s">
        <v>1665</v>
      </c>
      <c r="E252" s="162" t="s">
        <v>1</v>
      </c>
      <c r="F252" s="163" t="s">
        <v>5154</v>
      </c>
      <c r="H252" s="162" t="s">
        <v>1</v>
      </c>
      <c r="I252" s="164"/>
      <c r="L252" s="161"/>
      <c r="M252" s="165"/>
      <c r="T252" s="166"/>
      <c r="AT252" s="162" t="s">
        <v>1665</v>
      </c>
      <c r="AU252" s="162" t="s">
        <v>89</v>
      </c>
      <c r="AV252" s="12" t="s">
        <v>87</v>
      </c>
      <c r="AW252" s="12" t="s">
        <v>36</v>
      </c>
      <c r="AX252" s="12" t="s">
        <v>80</v>
      </c>
      <c r="AY252" s="162" t="s">
        <v>248</v>
      </c>
    </row>
    <row r="253" spans="2:65" s="13" customFormat="1" ht="22.5">
      <c r="B253" s="167"/>
      <c r="D253" s="143" t="s">
        <v>1665</v>
      </c>
      <c r="E253" s="168" t="s">
        <v>1</v>
      </c>
      <c r="F253" s="169" t="s">
        <v>5167</v>
      </c>
      <c r="H253" s="170">
        <v>348.23500000000001</v>
      </c>
      <c r="I253" s="171"/>
      <c r="L253" s="167"/>
      <c r="M253" s="172"/>
      <c r="T253" s="173"/>
      <c r="AT253" s="168" t="s">
        <v>1665</v>
      </c>
      <c r="AU253" s="168" t="s">
        <v>89</v>
      </c>
      <c r="AV253" s="13" t="s">
        <v>89</v>
      </c>
      <c r="AW253" s="13" t="s">
        <v>36</v>
      </c>
      <c r="AX253" s="13" t="s">
        <v>80</v>
      </c>
      <c r="AY253" s="168" t="s">
        <v>248</v>
      </c>
    </row>
    <row r="254" spans="2:65" s="13" customFormat="1">
      <c r="B254" s="167"/>
      <c r="D254" s="143" t="s">
        <v>1665</v>
      </c>
      <c r="E254" s="168" t="s">
        <v>1</v>
      </c>
      <c r="F254" s="169" t="s">
        <v>5155</v>
      </c>
      <c r="H254" s="170">
        <v>194.25</v>
      </c>
      <c r="I254" s="171"/>
      <c r="L254" s="167"/>
      <c r="M254" s="172"/>
      <c r="T254" s="173"/>
      <c r="AT254" s="168" t="s">
        <v>1665</v>
      </c>
      <c r="AU254" s="168" t="s">
        <v>89</v>
      </c>
      <c r="AV254" s="13" t="s">
        <v>89</v>
      </c>
      <c r="AW254" s="13" t="s">
        <v>36</v>
      </c>
      <c r="AX254" s="13" t="s">
        <v>80</v>
      </c>
      <c r="AY254" s="168" t="s">
        <v>248</v>
      </c>
    </row>
    <row r="255" spans="2:65" s="12" customFormat="1">
      <c r="B255" s="161"/>
      <c r="D255" s="143" t="s">
        <v>1665</v>
      </c>
      <c r="E255" s="162" t="s">
        <v>1</v>
      </c>
      <c r="F255" s="163" t="s">
        <v>5156</v>
      </c>
      <c r="H255" s="162" t="s">
        <v>1</v>
      </c>
      <c r="I255" s="164"/>
      <c r="L255" s="161"/>
      <c r="M255" s="165"/>
      <c r="T255" s="166"/>
      <c r="AT255" s="162" t="s">
        <v>1665</v>
      </c>
      <c r="AU255" s="162" t="s">
        <v>89</v>
      </c>
      <c r="AV255" s="12" t="s">
        <v>87</v>
      </c>
      <c r="AW255" s="12" t="s">
        <v>36</v>
      </c>
      <c r="AX255" s="12" t="s">
        <v>80</v>
      </c>
      <c r="AY255" s="162" t="s">
        <v>248</v>
      </c>
    </row>
    <row r="256" spans="2:65" s="13" customFormat="1">
      <c r="B256" s="167"/>
      <c r="D256" s="143" t="s">
        <v>1665</v>
      </c>
      <c r="E256" s="168" t="s">
        <v>1</v>
      </c>
      <c r="F256" s="169" t="s">
        <v>5168</v>
      </c>
      <c r="H256" s="170">
        <v>333.005</v>
      </c>
      <c r="I256" s="171"/>
      <c r="L256" s="167"/>
      <c r="M256" s="172"/>
      <c r="T256" s="173"/>
      <c r="AT256" s="168" t="s">
        <v>1665</v>
      </c>
      <c r="AU256" s="168" t="s">
        <v>89</v>
      </c>
      <c r="AV256" s="13" t="s">
        <v>89</v>
      </c>
      <c r="AW256" s="13" t="s">
        <v>36</v>
      </c>
      <c r="AX256" s="13" t="s">
        <v>80</v>
      </c>
      <c r="AY256" s="168" t="s">
        <v>248</v>
      </c>
    </row>
    <row r="257" spans="2:65" s="13" customFormat="1">
      <c r="B257" s="167"/>
      <c r="D257" s="143" t="s">
        <v>1665</v>
      </c>
      <c r="E257" s="168" t="s">
        <v>1</v>
      </c>
      <c r="F257" s="169" t="s">
        <v>5157</v>
      </c>
      <c r="H257" s="170">
        <v>210</v>
      </c>
      <c r="I257" s="171"/>
      <c r="L257" s="167"/>
      <c r="M257" s="172"/>
      <c r="T257" s="173"/>
      <c r="AT257" s="168" t="s">
        <v>1665</v>
      </c>
      <c r="AU257" s="168" t="s">
        <v>89</v>
      </c>
      <c r="AV257" s="13" t="s">
        <v>89</v>
      </c>
      <c r="AW257" s="13" t="s">
        <v>36</v>
      </c>
      <c r="AX257" s="13" t="s">
        <v>80</v>
      </c>
      <c r="AY257" s="168" t="s">
        <v>248</v>
      </c>
    </row>
    <row r="258" spans="2:65" s="14" customFormat="1">
      <c r="B258" s="174"/>
      <c r="D258" s="143" t="s">
        <v>1665</v>
      </c>
      <c r="E258" s="175" t="s">
        <v>1</v>
      </c>
      <c r="F258" s="176" t="s">
        <v>1668</v>
      </c>
      <c r="H258" s="177">
        <v>1085.49</v>
      </c>
      <c r="I258" s="178"/>
      <c r="L258" s="174"/>
      <c r="M258" s="179"/>
      <c r="T258" s="180"/>
      <c r="AT258" s="175" t="s">
        <v>1665</v>
      </c>
      <c r="AU258" s="175" t="s">
        <v>89</v>
      </c>
      <c r="AV258" s="14" t="s">
        <v>264</v>
      </c>
      <c r="AW258" s="14" t="s">
        <v>36</v>
      </c>
      <c r="AX258" s="14" t="s">
        <v>87</v>
      </c>
      <c r="AY258" s="175" t="s">
        <v>248</v>
      </c>
    </row>
    <row r="259" spans="2:65" s="1" customFormat="1" ht="24.2" customHeight="1">
      <c r="B259" s="32"/>
      <c r="C259" s="130" t="s">
        <v>436</v>
      </c>
      <c r="D259" s="130" t="s">
        <v>249</v>
      </c>
      <c r="E259" s="131" t="s">
        <v>4677</v>
      </c>
      <c r="F259" s="132" t="s">
        <v>4678</v>
      </c>
      <c r="G259" s="133" t="s">
        <v>1662</v>
      </c>
      <c r="H259" s="134">
        <v>1085.49</v>
      </c>
      <c r="I259" s="135"/>
      <c r="J259" s="136">
        <f>ROUND(I259*H259,2)</f>
        <v>0</v>
      </c>
      <c r="K259" s="132" t="s">
        <v>1663</v>
      </c>
      <c r="L259" s="32"/>
      <c r="M259" s="137" t="s">
        <v>1</v>
      </c>
      <c r="N259" s="138" t="s">
        <v>45</v>
      </c>
      <c r="P259" s="139">
        <f>O259*H259</f>
        <v>0</v>
      </c>
      <c r="Q259" s="139">
        <v>0</v>
      </c>
      <c r="R259" s="139">
        <f>Q259*H259</f>
        <v>0</v>
      </c>
      <c r="S259" s="139">
        <v>0</v>
      </c>
      <c r="T259" s="140">
        <f>S259*H259</f>
        <v>0</v>
      </c>
      <c r="AR259" s="141" t="s">
        <v>359</v>
      </c>
      <c r="AT259" s="141" t="s">
        <v>249</v>
      </c>
      <c r="AU259" s="141" t="s">
        <v>89</v>
      </c>
      <c r="AY259" s="17" t="s">
        <v>248</v>
      </c>
      <c r="BE259" s="142">
        <f>IF(N259="základní",J259,0)</f>
        <v>0</v>
      </c>
      <c r="BF259" s="142">
        <f>IF(N259="snížená",J259,0)</f>
        <v>0</v>
      </c>
      <c r="BG259" s="142">
        <f>IF(N259="zákl. přenesená",J259,0)</f>
        <v>0</v>
      </c>
      <c r="BH259" s="142">
        <f>IF(N259="sníž. přenesená",J259,0)</f>
        <v>0</v>
      </c>
      <c r="BI259" s="142">
        <f>IF(N259="nulová",J259,0)</f>
        <v>0</v>
      </c>
      <c r="BJ259" s="17" t="s">
        <v>87</v>
      </c>
      <c r="BK259" s="142">
        <f>ROUND(I259*H259,2)</f>
        <v>0</v>
      </c>
      <c r="BL259" s="17" t="s">
        <v>359</v>
      </c>
      <c r="BM259" s="141" t="s">
        <v>5251</v>
      </c>
    </row>
    <row r="260" spans="2:65" s="1" customFormat="1" ht="24.2" customHeight="1">
      <c r="B260" s="32"/>
      <c r="C260" s="130" t="s">
        <v>440</v>
      </c>
      <c r="D260" s="130" t="s">
        <v>249</v>
      </c>
      <c r="E260" s="131" t="s">
        <v>3695</v>
      </c>
      <c r="F260" s="132" t="s">
        <v>3696</v>
      </c>
      <c r="G260" s="133" t="s">
        <v>1662</v>
      </c>
      <c r="H260" s="134">
        <v>1085.49</v>
      </c>
      <c r="I260" s="135"/>
      <c r="J260" s="136">
        <f>ROUND(I260*H260,2)</f>
        <v>0</v>
      </c>
      <c r="K260" s="132" t="s">
        <v>1663</v>
      </c>
      <c r="L260" s="32"/>
      <c r="M260" s="157" t="s">
        <v>1</v>
      </c>
      <c r="N260" s="158" t="s">
        <v>45</v>
      </c>
      <c r="O260" s="149"/>
      <c r="P260" s="159">
        <f>O260*H260</f>
        <v>0</v>
      </c>
      <c r="Q260" s="159">
        <v>0</v>
      </c>
      <c r="R260" s="159">
        <f>Q260*H260</f>
        <v>0</v>
      </c>
      <c r="S260" s="159">
        <v>0</v>
      </c>
      <c r="T260" s="160">
        <f>S260*H260</f>
        <v>0</v>
      </c>
      <c r="AR260" s="141" t="s">
        <v>359</v>
      </c>
      <c r="AT260" s="141" t="s">
        <v>249</v>
      </c>
      <c r="AU260" s="141" t="s">
        <v>89</v>
      </c>
      <c r="AY260" s="17" t="s">
        <v>248</v>
      </c>
      <c r="BE260" s="142">
        <f>IF(N260="základní",J260,0)</f>
        <v>0</v>
      </c>
      <c r="BF260" s="142">
        <f>IF(N260="snížená",J260,0)</f>
        <v>0</v>
      </c>
      <c r="BG260" s="142">
        <f>IF(N260="zákl. přenesená",J260,0)</f>
        <v>0</v>
      </c>
      <c r="BH260" s="142">
        <f>IF(N260="sníž. přenesená",J260,0)</f>
        <v>0</v>
      </c>
      <c r="BI260" s="142">
        <f>IF(N260="nulová",J260,0)</f>
        <v>0</v>
      </c>
      <c r="BJ260" s="17" t="s">
        <v>87</v>
      </c>
      <c r="BK260" s="142">
        <f>ROUND(I260*H260,2)</f>
        <v>0</v>
      </c>
      <c r="BL260" s="17" t="s">
        <v>359</v>
      </c>
      <c r="BM260" s="141" t="s">
        <v>5252</v>
      </c>
    </row>
    <row r="261" spans="2:65" s="1" customFormat="1" ht="6.95" customHeight="1">
      <c r="B261" s="44"/>
      <c r="C261" s="45"/>
      <c r="D261" s="45"/>
      <c r="E261" s="45"/>
      <c r="F261" s="45"/>
      <c r="G261" s="45"/>
      <c r="H261" s="45"/>
      <c r="I261" s="45"/>
      <c r="J261" s="45"/>
      <c r="K261" s="45"/>
      <c r="L261" s="32"/>
    </row>
  </sheetData>
  <sheetProtection algorithmName="SHA-512" hashValue="MefyiDdXDFbTItq5yE0XaPyS5WPDScieTJeF9Ua7RyHoFr/rft7P5EbPAc+3Ia07nUKlF/YE5VRPWpBj7xSoDw==" saltValue="PYMwc9LfHjseokvi5oNWNLjTsrjmodPTrqU4uow7ImWmoLYquzgRGl9QVlD6cf2DzPViumv0nJwj4CwD7TlUrg==" spinCount="100000" sheet="1" objects="1" scenarios="1" formatColumns="0" formatRows="0" autoFilter="0"/>
  <autoFilter ref="C131:K260" xr:uid="{00000000-0009-0000-0000-00001C0000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190</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5145</v>
      </c>
      <c r="F9" s="251"/>
      <c r="G9" s="251"/>
      <c r="H9" s="251"/>
      <c r="L9" s="32"/>
    </row>
    <row r="10" spans="2:46" s="1" customFormat="1" ht="12" customHeight="1">
      <c r="B10" s="32"/>
      <c r="D10" s="27" t="s">
        <v>224</v>
      </c>
      <c r="L10" s="32"/>
    </row>
    <row r="11" spans="2:46" s="1" customFormat="1" ht="16.5" customHeight="1">
      <c r="B11" s="32"/>
      <c r="E11" s="230" t="s">
        <v>5253</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ROUND((SUM(BE125:BE147)),  2)</f>
        <v>0</v>
      </c>
      <c r="I35" s="96">
        <v>0.21</v>
      </c>
      <c r="J35" s="86">
        <f>ROUND(((SUM(BE125:BE147))*I35),  2)</f>
        <v>0</v>
      </c>
      <c r="L35" s="32"/>
    </row>
    <row r="36" spans="2:12" s="1" customFormat="1" ht="14.45" customHeight="1">
      <c r="B36" s="32"/>
      <c r="E36" s="27" t="s">
        <v>46</v>
      </c>
      <c r="F36" s="86">
        <f>ROUND((SUM(BF125:BF147)),  2)</f>
        <v>0</v>
      </c>
      <c r="I36" s="96">
        <v>0.12</v>
      </c>
      <c r="J36" s="86">
        <f>ROUND(((SUM(BF125:BF147))*I36),  2)</f>
        <v>0</v>
      </c>
      <c r="L36" s="32"/>
    </row>
    <row r="37" spans="2:12" s="1" customFormat="1" ht="14.45" hidden="1" customHeight="1">
      <c r="B37" s="32"/>
      <c r="E37" s="27" t="s">
        <v>47</v>
      </c>
      <c r="F37" s="86">
        <f>ROUND((SUM(BG125:BG147)),  2)</f>
        <v>0</v>
      </c>
      <c r="I37" s="96">
        <v>0.21</v>
      </c>
      <c r="J37" s="86">
        <f>0</f>
        <v>0</v>
      </c>
      <c r="L37" s="32"/>
    </row>
    <row r="38" spans="2:12" s="1" customFormat="1" ht="14.45" hidden="1" customHeight="1">
      <c r="B38" s="32"/>
      <c r="E38" s="27" t="s">
        <v>48</v>
      </c>
      <c r="F38" s="86">
        <f>ROUND((SUM(BH125:BH147)),  2)</f>
        <v>0</v>
      </c>
      <c r="I38" s="96">
        <v>0.12</v>
      </c>
      <c r="J38" s="86">
        <f>0</f>
        <v>0</v>
      </c>
      <c r="L38" s="32"/>
    </row>
    <row r="39" spans="2:12" s="1" customFormat="1" ht="14.45" hidden="1" customHeight="1">
      <c r="B39" s="32"/>
      <c r="E39" s="27" t="s">
        <v>49</v>
      </c>
      <c r="F39" s="86">
        <f>ROUND((SUM(BI125:BI147)),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5145</v>
      </c>
      <c r="F87" s="251"/>
      <c r="G87" s="251"/>
      <c r="H87" s="251"/>
      <c r="L87" s="32"/>
    </row>
    <row r="88" spans="2:12" s="1" customFormat="1" ht="12" customHeight="1">
      <c r="B88" s="32"/>
      <c r="C88" s="27" t="s">
        <v>224</v>
      </c>
      <c r="L88" s="32"/>
    </row>
    <row r="89" spans="2:12" s="1" customFormat="1" ht="16.5" customHeight="1">
      <c r="B89" s="32"/>
      <c r="E89" s="230" t="str">
        <f>E11</f>
        <v>D.1.419.2 - Stavebně-konstrukční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J125</f>
        <v>0</v>
      </c>
      <c r="L98" s="32"/>
      <c r="AU98" s="17" t="s">
        <v>231</v>
      </c>
    </row>
    <row r="99" spans="2:47" s="8" customFormat="1" ht="24.95" customHeight="1">
      <c r="B99" s="108"/>
      <c r="D99" s="109" t="s">
        <v>1636</v>
      </c>
      <c r="E99" s="110"/>
      <c r="F99" s="110"/>
      <c r="G99" s="110"/>
      <c r="H99" s="110"/>
      <c r="I99" s="110"/>
      <c r="J99" s="111">
        <f>J126</f>
        <v>0</v>
      </c>
      <c r="L99" s="108"/>
    </row>
    <row r="100" spans="2:47" s="11" customFormat="1" ht="19.899999999999999" customHeight="1">
      <c r="B100" s="151"/>
      <c r="D100" s="152" t="s">
        <v>1646</v>
      </c>
      <c r="E100" s="153"/>
      <c r="F100" s="153"/>
      <c r="G100" s="153"/>
      <c r="H100" s="153"/>
      <c r="I100" s="153"/>
      <c r="J100" s="154">
        <f>J127</f>
        <v>0</v>
      </c>
      <c r="L100" s="151"/>
    </row>
    <row r="101" spans="2:47" s="8" customFormat="1" ht="24.95" customHeight="1">
      <c r="B101" s="108"/>
      <c r="D101" s="109" t="s">
        <v>1647</v>
      </c>
      <c r="E101" s="110"/>
      <c r="F101" s="110"/>
      <c r="G101" s="110"/>
      <c r="H101" s="110"/>
      <c r="I101" s="110"/>
      <c r="J101" s="111">
        <f>J132</f>
        <v>0</v>
      </c>
      <c r="L101" s="108"/>
    </row>
    <row r="102" spans="2:47" s="11" customFormat="1" ht="19.899999999999999" customHeight="1">
      <c r="B102" s="151"/>
      <c r="D102" s="152" t="s">
        <v>1653</v>
      </c>
      <c r="E102" s="153"/>
      <c r="F102" s="153"/>
      <c r="G102" s="153"/>
      <c r="H102" s="153"/>
      <c r="I102" s="153"/>
      <c r="J102" s="154">
        <f>J133</f>
        <v>0</v>
      </c>
      <c r="L102" s="151"/>
    </row>
    <row r="103" spans="2:47" s="11" customFormat="1" ht="19.899999999999999" customHeight="1">
      <c r="B103" s="151"/>
      <c r="D103" s="152" t="s">
        <v>2401</v>
      </c>
      <c r="E103" s="153"/>
      <c r="F103" s="153"/>
      <c r="G103" s="153"/>
      <c r="H103" s="153"/>
      <c r="I103" s="153"/>
      <c r="J103" s="154">
        <f>J142</f>
        <v>0</v>
      </c>
      <c r="L103" s="151"/>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233</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2" t="str">
        <f>E7</f>
        <v>MLADÁ BOLESLAV ČOV II - REKONSTRUKCE</v>
      </c>
      <c r="F113" s="253"/>
      <c r="G113" s="253"/>
      <c r="H113" s="253"/>
      <c r="L113" s="32"/>
    </row>
    <row r="114" spans="2:65" ht="12" customHeight="1">
      <c r="B114" s="20"/>
      <c r="C114" s="27" t="s">
        <v>222</v>
      </c>
      <c r="L114" s="20"/>
    </row>
    <row r="115" spans="2:65" s="1" customFormat="1" ht="16.5" customHeight="1">
      <c r="B115" s="32"/>
      <c r="E115" s="252" t="s">
        <v>5145</v>
      </c>
      <c r="F115" s="251"/>
      <c r="G115" s="251"/>
      <c r="H115" s="251"/>
      <c r="L115" s="32"/>
    </row>
    <row r="116" spans="2:65" s="1" customFormat="1" ht="12" customHeight="1">
      <c r="B116" s="32"/>
      <c r="C116" s="27" t="s">
        <v>224</v>
      </c>
      <c r="L116" s="32"/>
    </row>
    <row r="117" spans="2:65" s="1" customFormat="1" ht="16.5" customHeight="1">
      <c r="B117" s="32"/>
      <c r="E117" s="230" t="str">
        <f>E11</f>
        <v>D.1.419.2 - Stavebně-konstrukční část</v>
      </c>
      <c r="F117" s="251"/>
      <c r="G117" s="251"/>
      <c r="H117" s="251"/>
      <c r="L117" s="32"/>
    </row>
    <row r="118" spans="2:65" s="1" customFormat="1" ht="6.95" customHeight="1">
      <c r="B118" s="32"/>
      <c r="L118" s="32"/>
    </row>
    <row r="119" spans="2:65" s="1" customFormat="1" ht="12" customHeight="1">
      <c r="B119" s="32"/>
      <c r="C119" s="27" t="s">
        <v>20</v>
      </c>
      <c r="F119" s="25" t="str">
        <f>F14</f>
        <v>Mladá Boleslav</v>
      </c>
      <c r="I119" s="27" t="s">
        <v>22</v>
      </c>
      <c r="J119" s="52" t="str">
        <f>IF(J14="","",J14)</f>
        <v>30. 10. 2024</v>
      </c>
      <c r="L119" s="32"/>
    </row>
    <row r="120" spans="2:65" s="1" customFormat="1" ht="6.95" customHeight="1">
      <c r="B120" s="32"/>
      <c r="L120" s="32"/>
    </row>
    <row r="121" spans="2:65" s="1" customFormat="1" ht="40.15" customHeight="1">
      <c r="B121" s="32"/>
      <c r="C121" s="27" t="s">
        <v>24</v>
      </c>
      <c r="F121" s="25" t="str">
        <f>E17</f>
        <v>VaK Mladá Boleslav a.s., Čechova 1151, Ml.Boleslav</v>
      </c>
      <c r="I121" s="27" t="s">
        <v>32</v>
      </c>
      <c r="J121" s="30" t="str">
        <f>E23</f>
        <v>Aquaprocon s.r.o. divize Praha, Dukelských hrdinů</v>
      </c>
      <c r="L121" s="32"/>
    </row>
    <row r="122" spans="2:65" s="1" customFormat="1" ht="15.2" customHeight="1">
      <c r="B122" s="32"/>
      <c r="C122" s="27" t="s">
        <v>30</v>
      </c>
      <c r="F122" s="25" t="str">
        <f>IF(E20="","",E20)</f>
        <v>Vyplň údaj</v>
      </c>
      <c r="I122" s="27" t="s">
        <v>37</v>
      </c>
      <c r="J122" s="30" t="str">
        <f>E26</f>
        <v>ing. Iveta Heřmanská</v>
      </c>
      <c r="L122" s="32"/>
    </row>
    <row r="123" spans="2:65" s="1" customFormat="1" ht="10.35" customHeight="1">
      <c r="B123" s="32"/>
      <c r="L123" s="32"/>
    </row>
    <row r="124" spans="2:65" s="9" customFormat="1" ht="29.25" customHeight="1">
      <c r="B124" s="112"/>
      <c r="C124" s="113" t="s">
        <v>234</v>
      </c>
      <c r="D124" s="114" t="s">
        <v>65</v>
      </c>
      <c r="E124" s="114" t="s">
        <v>61</v>
      </c>
      <c r="F124" s="114" t="s">
        <v>62</v>
      </c>
      <c r="G124" s="114" t="s">
        <v>235</v>
      </c>
      <c r="H124" s="114" t="s">
        <v>236</v>
      </c>
      <c r="I124" s="114" t="s">
        <v>237</v>
      </c>
      <c r="J124" s="114" t="s">
        <v>229</v>
      </c>
      <c r="K124" s="115" t="s">
        <v>238</v>
      </c>
      <c r="L124" s="112"/>
      <c r="M124" s="59" t="s">
        <v>1</v>
      </c>
      <c r="N124" s="60" t="s">
        <v>44</v>
      </c>
      <c r="O124" s="60" t="s">
        <v>239</v>
      </c>
      <c r="P124" s="60" t="s">
        <v>240</v>
      </c>
      <c r="Q124" s="60" t="s">
        <v>241</v>
      </c>
      <c r="R124" s="60" t="s">
        <v>242</v>
      </c>
      <c r="S124" s="60" t="s">
        <v>243</v>
      </c>
      <c r="T124" s="61" t="s">
        <v>244</v>
      </c>
    </row>
    <row r="125" spans="2:65" s="1" customFormat="1" ht="22.9" customHeight="1">
      <c r="B125" s="32"/>
      <c r="C125" s="64" t="s">
        <v>245</v>
      </c>
      <c r="J125" s="116">
        <f>BK125</f>
        <v>0</v>
      </c>
      <c r="L125" s="32"/>
      <c r="M125" s="62"/>
      <c r="N125" s="53"/>
      <c r="O125" s="53"/>
      <c r="P125" s="117">
        <f>P126+P132</f>
        <v>0</v>
      </c>
      <c r="Q125" s="53"/>
      <c r="R125" s="117">
        <f>R126+R132</f>
        <v>4.2779299999999996</v>
      </c>
      <c r="S125" s="53"/>
      <c r="T125" s="118">
        <f>T126+T132</f>
        <v>2.1350000000000002</v>
      </c>
      <c r="AT125" s="17" t="s">
        <v>79</v>
      </c>
      <c r="AU125" s="17" t="s">
        <v>231</v>
      </c>
      <c r="BK125" s="119">
        <f>BK126+BK132</f>
        <v>0</v>
      </c>
    </row>
    <row r="126" spans="2:65" s="10" customFormat="1" ht="25.9" customHeight="1">
      <c r="B126" s="120"/>
      <c r="D126" s="121" t="s">
        <v>79</v>
      </c>
      <c r="E126" s="122" t="s">
        <v>1658</v>
      </c>
      <c r="F126" s="122" t="s">
        <v>1659</v>
      </c>
      <c r="I126" s="123"/>
      <c r="J126" s="124">
        <f>BK126</f>
        <v>0</v>
      </c>
      <c r="L126" s="120"/>
      <c r="M126" s="125"/>
      <c r="P126" s="126">
        <f>P127</f>
        <v>0</v>
      </c>
      <c r="R126" s="126">
        <f>R127</f>
        <v>0</v>
      </c>
      <c r="T126" s="127">
        <f>T127</f>
        <v>0</v>
      </c>
      <c r="AR126" s="121" t="s">
        <v>87</v>
      </c>
      <c r="AT126" s="128" t="s">
        <v>79</v>
      </c>
      <c r="AU126" s="128" t="s">
        <v>80</v>
      </c>
      <c r="AY126" s="121" t="s">
        <v>248</v>
      </c>
      <c r="BK126" s="129">
        <f>BK127</f>
        <v>0</v>
      </c>
    </row>
    <row r="127" spans="2:65" s="10" customFormat="1" ht="22.9" customHeight="1">
      <c r="B127" s="120"/>
      <c r="D127" s="121" t="s">
        <v>79</v>
      </c>
      <c r="E127" s="155" t="s">
        <v>2060</v>
      </c>
      <c r="F127" s="155" t="s">
        <v>2061</v>
      </c>
      <c r="I127" s="123"/>
      <c r="J127" s="156">
        <f>BK127</f>
        <v>0</v>
      </c>
      <c r="L127" s="120"/>
      <c r="M127" s="125"/>
      <c r="P127" s="126">
        <f>SUM(P128:P131)</f>
        <v>0</v>
      </c>
      <c r="R127" s="126">
        <f>SUM(R128:R131)</f>
        <v>0</v>
      </c>
      <c r="T127" s="127">
        <f>SUM(T128:T131)</f>
        <v>0</v>
      </c>
      <c r="AR127" s="121" t="s">
        <v>87</v>
      </c>
      <c r="AT127" s="128" t="s">
        <v>79</v>
      </c>
      <c r="AU127" s="128" t="s">
        <v>87</v>
      </c>
      <c r="AY127" s="121" t="s">
        <v>248</v>
      </c>
      <c r="BK127" s="129">
        <f>SUM(BK128:BK131)</f>
        <v>0</v>
      </c>
    </row>
    <row r="128" spans="2:65" s="1" customFormat="1" ht="24.2" customHeight="1">
      <c r="B128" s="32"/>
      <c r="C128" s="130" t="s">
        <v>87</v>
      </c>
      <c r="D128" s="130" t="s">
        <v>249</v>
      </c>
      <c r="E128" s="131" t="s">
        <v>2062</v>
      </c>
      <c r="F128" s="132" t="s">
        <v>2063</v>
      </c>
      <c r="G128" s="133" t="s">
        <v>1263</v>
      </c>
      <c r="H128" s="134">
        <v>2.1349999999999998</v>
      </c>
      <c r="I128" s="135"/>
      <c r="J128" s="136">
        <f>ROUND(I128*H128,2)</f>
        <v>0</v>
      </c>
      <c r="K128" s="132" t="s">
        <v>1663</v>
      </c>
      <c r="L128" s="32"/>
      <c r="M128" s="137" t="s">
        <v>1</v>
      </c>
      <c r="N128" s="138" t="s">
        <v>45</v>
      </c>
      <c r="P128" s="139">
        <f>O128*H128</f>
        <v>0</v>
      </c>
      <c r="Q128" s="139">
        <v>0</v>
      </c>
      <c r="R128" s="139">
        <f>Q128*H128</f>
        <v>0</v>
      </c>
      <c r="S128" s="139">
        <v>0</v>
      </c>
      <c r="T128" s="140">
        <f>S128*H128</f>
        <v>0</v>
      </c>
      <c r="AR128" s="141" t="s">
        <v>264</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264</v>
      </c>
      <c r="BM128" s="141" t="s">
        <v>5254</v>
      </c>
    </row>
    <row r="129" spans="2:65" s="1" customFormat="1" ht="55.5" customHeight="1">
      <c r="B129" s="32"/>
      <c r="C129" s="130" t="s">
        <v>89</v>
      </c>
      <c r="D129" s="130" t="s">
        <v>249</v>
      </c>
      <c r="E129" s="131" t="s">
        <v>3253</v>
      </c>
      <c r="F129" s="132" t="s">
        <v>3254</v>
      </c>
      <c r="G129" s="133" t="s">
        <v>1263</v>
      </c>
      <c r="H129" s="134">
        <v>2.1349999999999998</v>
      </c>
      <c r="I129" s="135"/>
      <c r="J129" s="136">
        <f>ROUND(I129*H129,2)</f>
        <v>0</v>
      </c>
      <c r="K129" s="132" t="s">
        <v>1</v>
      </c>
      <c r="L129" s="32"/>
      <c r="M129" s="137" t="s">
        <v>1</v>
      </c>
      <c r="N129" s="138" t="s">
        <v>45</v>
      </c>
      <c r="P129" s="139">
        <f>O129*H129</f>
        <v>0</v>
      </c>
      <c r="Q129" s="139">
        <v>0</v>
      </c>
      <c r="R129" s="139">
        <f>Q129*H129</f>
        <v>0</v>
      </c>
      <c r="S129" s="139">
        <v>0</v>
      </c>
      <c r="T129" s="140">
        <f>S129*H129</f>
        <v>0</v>
      </c>
      <c r="AR129" s="141" t="s">
        <v>264</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264</v>
      </c>
      <c r="BM129" s="141" t="s">
        <v>5255</v>
      </c>
    </row>
    <row r="130" spans="2:65" s="1" customFormat="1" ht="39">
      <c r="B130" s="32"/>
      <c r="D130" s="143" t="s">
        <v>255</v>
      </c>
      <c r="F130" s="144" t="s">
        <v>1693</v>
      </c>
      <c r="I130" s="145"/>
      <c r="L130" s="32"/>
      <c r="M130" s="146"/>
      <c r="T130" s="56"/>
      <c r="AT130" s="17" t="s">
        <v>255</v>
      </c>
      <c r="AU130" s="17" t="s">
        <v>89</v>
      </c>
    </row>
    <row r="131" spans="2:65" s="13" customFormat="1">
      <c r="B131" s="167"/>
      <c r="D131" s="143" t="s">
        <v>1665</v>
      </c>
      <c r="E131" s="168" t="s">
        <v>1</v>
      </c>
      <c r="F131" s="169" t="s">
        <v>5256</v>
      </c>
      <c r="H131" s="170">
        <v>2.1349999999999998</v>
      </c>
      <c r="I131" s="171"/>
      <c r="L131" s="167"/>
      <c r="M131" s="172"/>
      <c r="T131" s="173"/>
      <c r="AT131" s="168" t="s">
        <v>1665</v>
      </c>
      <c r="AU131" s="168" t="s">
        <v>89</v>
      </c>
      <c r="AV131" s="13" t="s">
        <v>89</v>
      </c>
      <c r="AW131" s="13" t="s">
        <v>36</v>
      </c>
      <c r="AX131" s="13" t="s">
        <v>87</v>
      </c>
      <c r="AY131" s="168" t="s">
        <v>248</v>
      </c>
    </row>
    <row r="132" spans="2:65" s="10" customFormat="1" ht="25.9" customHeight="1">
      <c r="B132" s="120"/>
      <c r="D132" s="121" t="s">
        <v>79</v>
      </c>
      <c r="E132" s="122" t="s">
        <v>2091</v>
      </c>
      <c r="F132" s="122" t="s">
        <v>2092</v>
      </c>
      <c r="I132" s="123"/>
      <c r="J132" s="124">
        <f>BK132</f>
        <v>0</v>
      </c>
      <c r="L132" s="120"/>
      <c r="M132" s="125"/>
      <c r="P132" s="126">
        <f>P133+P142</f>
        <v>0</v>
      </c>
      <c r="R132" s="126">
        <f>R133+R142</f>
        <v>4.2779299999999996</v>
      </c>
      <c r="T132" s="127">
        <f>T133+T142</f>
        <v>2.1350000000000002</v>
      </c>
      <c r="AR132" s="121" t="s">
        <v>89</v>
      </c>
      <c r="AT132" s="128" t="s">
        <v>79</v>
      </c>
      <c r="AU132" s="128" t="s">
        <v>80</v>
      </c>
      <c r="AY132" s="121" t="s">
        <v>248</v>
      </c>
      <c r="BK132" s="129">
        <f>BK133+BK142</f>
        <v>0</v>
      </c>
    </row>
    <row r="133" spans="2:65" s="10" customFormat="1" ht="22.9" customHeight="1">
      <c r="B133" s="120"/>
      <c r="D133" s="121" t="s">
        <v>79</v>
      </c>
      <c r="E133" s="155" t="s">
        <v>2199</v>
      </c>
      <c r="F133" s="155" t="s">
        <v>2200</v>
      </c>
      <c r="I133" s="123"/>
      <c r="J133" s="156">
        <f>BK133</f>
        <v>0</v>
      </c>
      <c r="L133" s="120"/>
      <c r="M133" s="125"/>
      <c r="P133" s="126">
        <f>SUM(P134:P141)</f>
        <v>0</v>
      </c>
      <c r="R133" s="126">
        <f>SUM(R134:R141)</f>
        <v>2.0739999999999998</v>
      </c>
      <c r="T133" s="127">
        <f>SUM(T134:T141)</f>
        <v>0</v>
      </c>
      <c r="AR133" s="121" t="s">
        <v>89</v>
      </c>
      <c r="AT133" s="128" t="s">
        <v>79</v>
      </c>
      <c r="AU133" s="128" t="s">
        <v>87</v>
      </c>
      <c r="AY133" s="121" t="s">
        <v>248</v>
      </c>
      <c r="BK133" s="129">
        <f>SUM(BK134:BK141)</f>
        <v>0</v>
      </c>
    </row>
    <row r="134" spans="2:65" s="1" customFormat="1" ht="24.2" customHeight="1">
      <c r="B134" s="32"/>
      <c r="C134" s="130" t="s">
        <v>247</v>
      </c>
      <c r="D134" s="130" t="s">
        <v>249</v>
      </c>
      <c r="E134" s="131" t="s">
        <v>4750</v>
      </c>
      <c r="F134" s="132" t="s">
        <v>5257</v>
      </c>
      <c r="G134" s="133" t="s">
        <v>2455</v>
      </c>
      <c r="H134" s="134">
        <v>2074</v>
      </c>
      <c r="I134" s="135"/>
      <c r="J134" s="136">
        <f>ROUND(I134*H134,2)</f>
        <v>0</v>
      </c>
      <c r="K134" s="132" t="s">
        <v>1</v>
      </c>
      <c r="L134" s="32"/>
      <c r="M134" s="137" t="s">
        <v>1</v>
      </c>
      <c r="N134" s="138" t="s">
        <v>45</v>
      </c>
      <c r="P134" s="139">
        <f>O134*H134</f>
        <v>0</v>
      </c>
      <c r="Q134" s="139">
        <v>1E-3</v>
      </c>
      <c r="R134" s="139">
        <f>Q134*H134</f>
        <v>2.0739999999999998</v>
      </c>
      <c r="S134" s="139">
        <v>0</v>
      </c>
      <c r="T134" s="140">
        <f>S134*H134</f>
        <v>0</v>
      </c>
      <c r="AR134" s="141" t="s">
        <v>359</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359</v>
      </c>
      <c r="BM134" s="141" t="s">
        <v>5258</v>
      </c>
    </row>
    <row r="135" spans="2:65" s="1" customFormat="1" ht="48.75">
      <c r="B135" s="32"/>
      <c r="D135" s="143" t="s">
        <v>255</v>
      </c>
      <c r="F135" s="144" t="s">
        <v>5259</v>
      </c>
      <c r="I135" s="145"/>
      <c r="L135" s="32"/>
      <c r="M135" s="146"/>
      <c r="T135" s="56"/>
      <c r="AT135" s="17" t="s">
        <v>255</v>
      </c>
      <c r="AU135" s="17" t="s">
        <v>89</v>
      </c>
    </row>
    <row r="136" spans="2:65" s="12" customFormat="1">
      <c r="B136" s="161"/>
      <c r="D136" s="143" t="s">
        <v>1665</v>
      </c>
      <c r="E136" s="162" t="s">
        <v>1</v>
      </c>
      <c r="F136" s="163" t="s">
        <v>5260</v>
      </c>
      <c r="H136" s="162" t="s">
        <v>1</v>
      </c>
      <c r="I136" s="164"/>
      <c r="L136" s="161"/>
      <c r="M136" s="165"/>
      <c r="T136" s="166"/>
      <c r="AT136" s="162" t="s">
        <v>1665</v>
      </c>
      <c r="AU136" s="162" t="s">
        <v>89</v>
      </c>
      <c r="AV136" s="12" t="s">
        <v>87</v>
      </c>
      <c r="AW136" s="12" t="s">
        <v>36</v>
      </c>
      <c r="AX136" s="12" t="s">
        <v>80</v>
      </c>
      <c r="AY136" s="162" t="s">
        <v>248</v>
      </c>
    </row>
    <row r="137" spans="2:65" s="12" customFormat="1">
      <c r="B137" s="161"/>
      <c r="D137" s="143" t="s">
        <v>1665</v>
      </c>
      <c r="E137" s="162" t="s">
        <v>1</v>
      </c>
      <c r="F137" s="163" t="s">
        <v>5261</v>
      </c>
      <c r="H137" s="162" t="s">
        <v>1</v>
      </c>
      <c r="I137" s="164"/>
      <c r="L137" s="161"/>
      <c r="M137" s="165"/>
      <c r="T137" s="166"/>
      <c r="AT137" s="162" t="s">
        <v>1665</v>
      </c>
      <c r="AU137" s="162" t="s">
        <v>89</v>
      </c>
      <c r="AV137" s="12" t="s">
        <v>87</v>
      </c>
      <c r="AW137" s="12" t="s">
        <v>36</v>
      </c>
      <c r="AX137" s="12" t="s">
        <v>80</v>
      </c>
      <c r="AY137" s="162" t="s">
        <v>248</v>
      </c>
    </row>
    <row r="138" spans="2:65" s="12" customFormat="1">
      <c r="B138" s="161"/>
      <c r="D138" s="143" t="s">
        <v>1665</v>
      </c>
      <c r="E138" s="162" t="s">
        <v>1</v>
      </c>
      <c r="F138" s="163" t="s">
        <v>5262</v>
      </c>
      <c r="H138" s="162" t="s">
        <v>1</v>
      </c>
      <c r="I138" s="164"/>
      <c r="L138" s="161"/>
      <c r="M138" s="165"/>
      <c r="T138" s="166"/>
      <c r="AT138" s="162" t="s">
        <v>1665</v>
      </c>
      <c r="AU138" s="162" t="s">
        <v>89</v>
      </c>
      <c r="AV138" s="12" t="s">
        <v>87</v>
      </c>
      <c r="AW138" s="12" t="s">
        <v>36</v>
      </c>
      <c r="AX138" s="12" t="s">
        <v>80</v>
      </c>
      <c r="AY138" s="162" t="s">
        <v>248</v>
      </c>
    </row>
    <row r="139" spans="2:65" s="12" customFormat="1">
      <c r="B139" s="161"/>
      <c r="D139" s="143" t="s">
        <v>1665</v>
      </c>
      <c r="E139" s="162" t="s">
        <v>1</v>
      </c>
      <c r="F139" s="163" t="s">
        <v>5263</v>
      </c>
      <c r="H139" s="162" t="s">
        <v>1</v>
      </c>
      <c r="I139" s="164"/>
      <c r="L139" s="161"/>
      <c r="M139" s="165"/>
      <c r="T139" s="166"/>
      <c r="AT139" s="162" t="s">
        <v>1665</v>
      </c>
      <c r="AU139" s="162" t="s">
        <v>89</v>
      </c>
      <c r="AV139" s="12" t="s">
        <v>87</v>
      </c>
      <c r="AW139" s="12" t="s">
        <v>36</v>
      </c>
      <c r="AX139" s="12" t="s">
        <v>80</v>
      </c>
      <c r="AY139" s="162" t="s">
        <v>248</v>
      </c>
    </row>
    <row r="140" spans="2:65" s="12" customFormat="1">
      <c r="B140" s="161"/>
      <c r="D140" s="143" t="s">
        <v>1665</v>
      </c>
      <c r="E140" s="162" t="s">
        <v>1</v>
      </c>
      <c r="F140" s="163" t="s">
        <v>5264</v>
      </c>
      <c r="H140" s="162" t="s">
        <v>1</v>
      </c>
      <c r="I140" s="164"/>
      <c r="L140" s="161"/>
      <c r="M140" s="165"/>
      <c r="T140" s="166"/>
      <c r="AT140" s="162" t="s">
        <v>1665</v>
      </c>
      <c r="AU140" s="162" t="s">
        <v>89</v>
      </c>
      <c r="AV140" s="12" t="s">
        <v>87</v>
      </c>
      <c r="AW140" s="12" t="s">
        <v>36</v>
      </c>
      <c r="AX140" s="12" t="s">
        <v>80</v>
      </c>
      <c r="AY140" s="162" t="s">
        <v>248</v>
      </c>
    </row>
    <row r="141" spans="2:65" s="13" customFormat="1">
      <c r="B141" s="167"/>
      <c r="D141" s="143" t="s">
        <v>1665</v>
      </c>
      <c r="E141" s="168" t="s">
        <v>1</v>
      </c>
      <c r="F141" s="169" t="s">
        <v>5265</v>
      </c>
      <c r="H141" s="170">
        <v>2074</v>
      </c>
      <c r="I141" s="171"/>
      <c r="L141" s="167"/>
      <c r="M141" s="172"/>
      <c r="T141" s="173"/>
      <c r="AT141" s="168" t="s">
        <v>1665</v>
      </c>
      <c r="AU141" s="168" t="s">
        <v>89</v>
      </c>
      <c r="AV141" s="13" t="s">
        <v>89</v>
      </c>
      <c r="AW141" s="13" t="s">
        <v>36</v>
      </c>
      <c r="AX141" s="13" t="s">
        <v>87</v>
      </c>
      <c r="AY141" s="168" t="s">
        <v>248</v>
      </c>
    </row>
    <row r="142" spans="2:65" s="10" customFormat="1" ht="22.9" customHeight="1">
      <c r="B142" s="120"/>
      <c r="D142" s="121" t="s">
        <v>79</v>
      </c>
      <c r="E142" s="155" t="s">
        <v>2460</v>
      </c>
      <c r="F142" s="155" t="s">
        <v>2461</v>
      </c>
      <c r="I142" s="123"/>
      <c r="J142" s="156">
        <f>BK142</f>
        <v>0</v>
      </c>
      <c r="L142" s="120"/>
      <c r="M142" s="125"/>
      <c r="P142" s="126">
        <f>SUM(P143:P147)</f>
        <v>0</v>
      </c>
      <c r="R142" s="126">
        <f>SUM(R143:R147)</f>
        <v>2.2039300000000002</v>
      </c>
      <c r="T142" s="127">
        <f>SUM(T143:T147)</f>
        <v>2.1350000000000002</v>
      </c>
      <c r="AR142" s="121" t="s">
        <v>89</v>
      </c>
      <c r="AT142" s="128" t="s">
        <v>79</v>
      </c>
      <c r="AU142" s="128" t="s">
        <v>87</v>
      </c>
      <c r="AY142" s="121" t="s">
        <v>248</v>
      </c>
      <c r="BK142" s="129">
        <f>SUM(BK143:BK147)</f>
        <v>0</v>
      </c>
    </row>
    <row r="143" spans="2:65" s="1" customFormat="1" ht="24.2" customHeight="1">
      <c r="B143" s="32"/>
      <c r="C143" s="130" t="s">
        <v>264</v>
      </c>
      <c r="D143" s="130" t="s">
        <v>249</v>
      </c>
      <c r="E143" s="131" t="s">
        <v>5266</v>
      </c>
      <c r="F143" s="132" t="s">
        <v>5267</v>
      </c>
      <c r="G143" s="133" t="s">
        <v>1662</v>
      </c>
      <c r="H143" s="134">
        <v>61</v>
      </c>
      <c r="I143" s="135"/>
      <c r="J143" s="136">
        <f>ROUND(I143*H143,2)</f>
        <v>0</v>
      </c>
      <c r="K143" s="132" t="s">
        <v>1663</v>
      </c>
      <c r="L143" s="32"/>
      <c r="M143" s="137" t="s">
        <v>1</v>
      </c>
      <c r="N143" s="138" t="s">
        <v>45</v>
      </c>
      <c r="P143" s="139">
        <f>O143*H143</f>
        <v>0</v>
      </c>
      <c r="Q143" s="139">
        <v>3.5000000000000003E-2</v>
      </c>
      <c r="R143" s="139">
        <f>Q143*H143</f>
        <v>2.1350000000000002</v>
      </c>
      <c r="S143" s="139">
        <v>3.5000000000000003E-2</v>
      </c>
      <c r="T143" s="140">
        <f>S143*H143</f>
        <v>2.1350000000000002</v>
      </c>
      <c r="AR143" s="141" t="s">
        <v>359</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359</v>
      </c>
      <c r="BM143" s="141" t="s">
        <v>5268</v>
      </c>
    </row>
    <row r="144" spans="2:65" s="1" customFormat="1" ht="24.2" customHeight="1">
      <c r="B144" s="32"/>
      <c r="C144" s="130" t="s">
        <v>269</v>
      </c>
      <c r="D144" s="130" t="s">
        <v>249</v>
      </c>
      <c r="E144" s="131" t="s">
        <v>2462</v>
      </c>
      <c r="F144" s="132" t="s">
        <v>2463</v>
      </c>
      <c r="G144" s="133" t="s">
        <v>1662</v>
      </c>
      <c r="H144" s="134">
        <v>61</v>
      </c>
      <c r="I144" s="135"/>
      <c r="J144" s="136">
        <f>ROUND(I144*H144,2)</f>
        <v>0</v>
      </c>
      <c r="K144" s="132" t="s">
        <v>1</v>
      </c>
      <c r="L144" s="32"/>
      <c r="M144" s="137" t="s">
        <v>1</v>
      </c>
      <c r="N144" s="138" t="s">
        <v>45</v>
      </c>
      <c r="P144" s="139">
        <f>O144*H144</f>
        <v>0</v>
      </c>
      <c r="Q144" s="139">
        <v>1.1299999999999999E-3</v>
      </c>
      <c r="R144" s="139">
        <f>Q144*H144</f>
        <v>6.8929999999999991E-2</v>
      </c>
      <c r="S144" s="139">
        <v>0</v>
      </c>
      <c r="T144" s="140">
        <f>S144*H144</f>
        <v>0</v>
      </c>
      <c r="AR144" s="141" t="s">
        <v>359</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359</v>
      </c>
      <c r="BM144" s="141" t="s">
        <v>5269</v>
      </c>
    </row>
    <row r="145" spans="2:51" s="1" customFormat="1" ht="19.5">
      <c r="B145" s="32"/>
      <c r="D145" s="143" t="s">
        <v>255</v>
      </c>
      <c r="F145" s="144" t="s">
        <v>5270</v>
      </c>
      <c r="I145" s="145"/>
      <c r="L145" s="32"/>
      <c r="M145" s="146"/>
      <c r="T145" s="56"/>
      <c r="AT145" s="17" t="s">
        <v>255</v>
      </c>
      <c r="AU145" s="17" t="s">
        <v>89</v>
      </c>
    </row>
    <row r="146" spans="2:51" s="13" customFormat="1">
      <c r="B146" s="167"/>
      <c r="D146" s="143" t="s">
        <v>1665</v>
      </c>
      <c r="E146" s="168" t="s">
        <v>1</v>
      </c>
      <c r="F146" s="169" t="s">
        <v>5271</v>
      </c>
      <c r="H146" s="170">
        <v>61</v>
      </c>
      <c r="I146" s="171"/>
      <c r="L146" s="167"/>
      <c r="M146" s="172"/>
      <c r="T146" s="173"/>
      <c r="AT146" s="168" t="s">
        <v>1665</v>
      </c>
      <c r="AU146" s="168" t="s">
        <v>89</v>
      </c>
      <c r="AV146" s="13" t="s">
        <v>89</v>
      </c>
      <c r="AW146" s="13" t="s">
        <v>36</v>
      </c>
      <c r="AX146" s="13" t="s">
        <v>80</v>
      </c>
      <c r="AY146" s="168" t="s">
        <v>248</v>
      </c>
    </row>
    <row r="147" spans="2:51" s="14" customFormat="1">
      <c r="B147" s="174"/>
      <c r="D147" s="143" t="s">
        <v>1665</v>
      </c>
      <c r="E147" s="175" t="s">
        <v>1</v>
      </c>
      <c r="F147" s="176" t="s">
        <v>1668</v>
      </c>
      <c r="H147" s="177">
        <v>61</v>
      </c>
      <c r="I147" s="178"/>
      <c r="L147" s="174"/>
      <c r="M147" s="199"/>
      <c r="N147" s="200"/>
      <c r="O147" s="200"/>
      <c r="P147" s="200"/>
      <c r="Q147" s="200"/>
      <c r="R147" s="200"/>
      <c r="S147" s="200"/>
      <c r="T147" s="201"/>
      <c r="AT147" s="175" t="s">
        <v>1665</v>
      </c>
      <c r="AU147" s="175" t="s">
        <v>89</v>
      </c>
      <c r="AV147" s="14" t="s">
        <v>264</v>
      </c>
      <c r="AW147" s="14" t="s">
        <v>36</v>
      </c>
      <c r="AX147" s="14" t="s">
        <v>87</v>
      </c>
      <c r="AY147" s="175" t="s">
        <v>248</v>
      </c>
    </row>
    <row r="148" spans="2:51" s="1" customFormat="1" ht="6.95" customHeight="1">
      <c r="B148" s="44"/>
      <c r="C148" s="45"/>
      <c r="D148" s="45"/>
      <c r="E148" s="45"/>
      <c r="F148" s="45"/>
      <c r="G148" s="45"/>
      <c r="H148" s="45"/>
      <c r="I148" s="45"/>
      <c r="J148" s="45"/>
      <c r="K148" s="45"/>
      <c r="L148" s="32"/>
    </row>
  </sheetData>
  <sheetProtection algorithmName="SHA-512" hashValue="F+OigxVXeuqHj5gkBoLuXPUY02JgpWnEWR0A4iR06Rmajd6me6SfuaHSH4NNHmJK9Pyk6/wFsfCa+Hp3i+T2zQ==" saltValue="Kz01eXeRYnT58gsBgI4Clx9eQjMBy/vBv6CgI7sdyE2bEj49iHr/ob9RR/sDW4yHv4ZTKFk1U/h0GYoyovNXWw==" spinCount="100000" sheet="1" objects="1" scenarios="1" formatColumns="0" formatRows="0" autoFilter="0"/>
  <autoFilter ref="C124:K147" xr:uid="{00000000-0009-0000-0000-00001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192</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5145</v>
      </c>
      <c r="F9" s="251"/>
      <c r="G9" s="251"/>
      <c r="H9" s="251"/>
      <c r="L9" s="32"/>
    </row>
    <row r="10" spans="2:46" s="1" customFormat="1" ht="12" customHeight="1">
      <c r="B10" s="32"/>
      <c r="D10" s="27" t="s">
        <v>224</v>
      </c>
      <c r="L10" s="32"/>
    </row>
    <row r="11" spans="2:46" s="1" customFormat="1" ht="16.5" customHeight="1">
      <c r="B11" s="32"/>
      <c r="E11" s="230" t="s">
        <v>5272</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294</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ROUND((SUM(BE126:BE210)),  2)</f>
        <v>0</v>
      </c>
      <c r="I35" s="96">
        <v>0.21</v>
      </c>
      <c r="J35" s="86">
        <f>ROUND(((SUM(BE126:BE210))*I35),  2)</f>
        <v>0</v>
      </c>
      <c r="L35" s="32"/>
    </row>
    <row r="36" spans="2:12" s="1" customFormat="1" ht="14.45" customHeight="1">
      <c r="B36" s="32"/>
      <c r="E36" s="27" t="s">
        <v>46</v>
      </c>
      <c r="F36" s="86">
        <f>ROUND((SUM(BF126:BF210)),  2)</f>
        <v>0</v>
      </c>
      <c r="I36" s="96">
        <v>0.12</v>
      </c>
      <c r="J36" s="86">
        <f>ROUND(((SUM(BF126:BF210))*I36),  2)</f>
        <v>0</v>
      </c>
      <c r="L36" s="32"/>
    </row>
    <row r="37" spans="2:12" s="1" customFormat="1" ht="14.45" hidden="1" customHeight="1">
      <c r="B37" s="32"/>
      <c r="E37" s="27" t="s">
        <v>47</v>
      </c>
      <c r="F37" s="86">
        <f>ROUND((SUM(BG126:BG210)),  2)</f>
        <v>0</v>
      </c>
      <c r="I37" s="96">
        <v>0.21</v>
      </c>
      <c r="J37" s="86">
        <f>0</f>
        <v>0</v>
      </c>
      <c r="L37" s="32"/>
    </row>
    <row r="38" spans="2:12" s="1" customFormat="1" ht="14.45" hidden="1" customHeight="1">
      <c r="B38" s="32"/>
      <c r="E38" s="27" t="s">
        <v>48</v>
      </c>
      <c r="F38" s="86">
        <f>ROUND((SUM(BH126:BH210)),  2)</f>
        <v>0</v>
      </c>
      <c r="I38" s="96">
        <v>0.12</v>
      </c>
      <c r="J38" s="86">
        <f>0</f>
        <v>0</v>
      </c>
      <c r="L38" s="32"/>
    </row>
    <row r="39" spans="2:12" s="1" customFormat="1" ht="14.45" hidden="1" customHeight="1">
      <c r="B39" s="32"/>
      <c r="E39" s="27" t="s">
        <v>49</v>
      </c>
      <c r="F39" s="86">
        <f>ROUND((SUM(BI126:BI210)),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5145</v>
      </c>
      <c r="F87" s="251"/>
      <c r="G87" s="251"/>
      <c r="H87" s="251"/>
      <c r="L87" s="32"/>
    </row>
    <row r="88" spans="2:12" s="1" customFormat="1" ht="12" customHeight="1">
      <c r="B88" s="32"/>
      <c r="C88" s="27" t="s">
        <v>224</v>
      </c>
      <c r="L88" s="32"/>
    </row>
    <row r="89" spans="2:12" s="1" customFormat="1" ht="16.5" customHeight="1">
      <c r="B89" s="32"/>
      <c r="E89" s="230" t="str">
        <f>E11</f>
        <v>D.1.419.3 - Stavební elektroinstalace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Jaroslav Bedáň</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2473</v>
      </c>
      <c r="E99" s="110"/>
      <c r="F99" s="110"/>
      <c r="G99" s="110"/>
      <c r="H99" s="110"/>
      <c r="I99" s="110"/>
      <c r="J99" s="111">
        <f>J127</f>
        <v>0</v>
      </c>
      <c r="L99" s="108"/>
    </row>
    <row r="100" spans="2:47" s="11" customFormat="1" ht="19.899999999999999" customHeight="1">
      <c r="B100" s="151"/>
      <c r="D100" s="152" t="s">
        <v>5273</v>
      </c>
      <c r="E100" s="153"/>
      <c r="F100" s="153"/>
      <c r="G100" s="153"/>
      <c r="H100" s="153"/>
      <c r="I100" s="153"/>
      <c r="J100" s="154">
        <f>J128</f>
        <v>0</v>
      </c>
      <c r="L100" s="151"/>
    </row>
    <row r="101" spans="2:47" s="11" customFormat="1" ht="19.899999999999999" customHeight="1">
      <c r="B101" s="151"/>
      <c r="D101" s="152" t="s">
        <v>5274</v>
      </c>
      <c r="E101" s="153"/>
      <c r="F101" s="153"/>
      <c r="G101" s="153"/>
      <c r="H101" s="153"/>
      <c r="I101" s="153"/>
      <c r="J101" s="154">
        <f>J148</f>
        <v>0</v>
      </c>
      <c r="L101" s="151"/>
    </row>
    <row r="102" spans="2:47" s="11" customFormat="1" ht="19.899999999999999" customHeight="1">
      <c r="B102" s="151"/>
      <c r="D102" s="152" t="s">
        <v>298</v>
      </c>
      <c r="E102" s="153"/>
      <c r="F102" s="153"/>
      <c r="G102" s="153"/>
      <c r="H102" s="153"/>
      <c r="I102" s="153"/>
      <c r="J102" s="154">
        <f>J151</f>
        <v>0</v>
      </c>
      <c r="L102" s="151"/>
    </row>
    <row r="103" spans="2:47" s="11" customFormat="1" ht="19.899999999999999" customHeight="1">
      <c r="B103" s="151"/>
      <c r="D103" s="152" t="s">
        <v>5275</v>
      </c>
      <c r="E103" s="153"/>
      <c r="F103" s="153"/>
      <c r="G103" s="153"/>
      <c r="H103" s="153"/>
      <c r="I103" s="153"/>
      <c r="J103" s="154">
        <f>J198</f>
        <v>0</v>
      </c>
      <c r="L103" s="151"/>
    </row>
    <row r="104" spans="2:47" s="11" customFormat="1" ht="19.899999999999999" customHeight="1">
      <c r="B104" s="151"/>
      <c r="D104" s="152" t="s">
        <v>300</v>
      </c>
      <c r="E104" s="153"/>
      <c r="F104" s="153"/>
      <c r="G104" s="153"/>
      <c r="H104" s="153"/>
      <c r="I104" s="153"/>
      <c r="J104" s="154">
        <f>J205</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5145</v>
      </c>
      <c r="F116" s="251"/>
      <c r="G116" s="251"/>
      <c r="H116" s="251"/>
      <c r="L116" s="32"/>
    </row>
    <row r="117" spans="2:63" s="1" customFormat="1" ht="12" customHeight="1">
      <c r="B117" s="32"/>
      <c r="C117" s="27" t="s">
        <v>224</v>
      </c>
      <c r="L117" s="32"/>
    </row>
    <row r="118" spans="2:63" s="1" customFormat="1" ht="16.5" customHeight="1">
      <c r="B118" s="32"/>
      <c r="E118" s="230" t="str">
        <f>E11</f>
        <v>D.1.419.3 - Stavební elektroinstalace</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15.2" customHeight="1">
      <c r="B123" s="32"/>
      <c r="C123" s="27" t="s">
        <v>30</v>
      </c>
      <c r="F123" s="25" t="str">
        <f>IF(E20="","",E20)</f>
        <v>Vyplň údaj</v>
      </c>
      <c r="I123" s="27" t="s">
        <v>37</v>
      </c>
      <c r="J123" s="30" t="str">
        <f>E26</f>
        <v>ing. Jaroslav Bedáň</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f>
        <v>0</v>
      </c>
      <c r="Q126" s="53"/>
      <c r="R126" s="117">
        <f>R127</f>
        <v>0</v>
      </c>
      <c r="S126" s="53"/>
      <c r="T126" s="118">
        <f>T127</f>
        <v>0</v>
      </c>
      <c r="AT126" s="17" t="s">
        <v>79</v>
      </c>
      <c r="AU126" s="17" t="s">
        <v>231</v>
      </c>
      <c r="BK126" s="119">
        <f>BK127</f>
        <v>0</v>
      </c>
    </row>
    <row r="127" spans="2:63" s="10" customFormat="1" ht="25.9" customHeight="1">
      <c r="B127" s="120"/>
      <c r="D127" s="121" t="s">
        <v>79</v>
      </c>
      <c r="E127" s="122" t="s">
        <v>2476</v>
      </c>
      <c r="F127" s="122" t="s">
        <v>136</v>
      </c>
      <c r="I127" s="123"/>
      <c r="J127" s="124">
        <f>BK127</f>
        <v>0</v>
      </c>
      <c r="L127" s="120"/>
      <c r="M127" s="125"/>
      <c r="P127" s="126">
        <f>P128+P148+P151+P198+P205</f>
        <v>0</v>
      </c>
      <c r="R127" s="126">
        <f>R128+R148+R151+R198+R205</f>
        <v>0</v>
      </c>
      <c r="T127" s="127">
        <f>T128+T148+T151+T198+T205</f>
        <v>0</v>
      </c>
      <c r="AR127" s="121" t="s">
        <v>247</v>
      </c>
      <c r="AT127" s="128" t="s">
        <v>79</v>
      </c>
      <c r="AU127" s="128" t="s">
        <v>80</v>
      </c>
      <c r="AY127" s="121" t="s">
        <v>248</v>
      </c>
      <c r="BK127" s="129">
        <f>BK128+BK148+BK151+BK198+BK205</f>
        <v>0</v>
      </c>
    </row>
    <row r="128" spans="2:63" s="10" customFormat="1" ht="22.9" customHeight="1">
      <c r="B128" s="120"/>
      <c r="D128" s="121" t="s">
        <v>79</v>
      </c>
      <c r="E128" s="155" t="s">
        <v>303</v>
      </c>
      <c r="F128" s="155" t="s">
        <v>5276</v>
      </c>
      <c r="I128" s="123"/>
      <c r="J128" s="156">
        <f>BK128</f>
        <v>0</v>
      </c>
      <c r="L128" s="120"/>
      <c r="M128" s="125"/>
      <c r="P128" s="126">
        <f>SUM(P129:P147)</f>
        <v>0</v>
      </c>
      <c r="R128" s="126">
        <f>SUM(R129:R147)</f>
        <v>0</v>
      </c>
      <c r="T128" s="127">
        <f>SUM(T129:T147)</f>
        <v>0</v>
      </c>
      <c r="AR128" s="121" t="s">
        <v>247</v>
      </c>
      <c r="AT128" s="128" t="s">
        <v>79</v>
      </c>
      <c r="AU128" s="128" t="s">
        <v>87</v>
      </c>
      <c r="AY128" s="121" t="s">
        <v>248</v>
      </c>
      <c r="BK128" s="129">
        <f>SUM(BK129:BK147)</f>
        <v>0</v>
      </c>
    </row>
    <row r="129" spans="2:65" s="1" customFormat="1" ht="21.75" customHeight="1">
      <c r="B129" s="32"/>
      <c r="C129" s="130" t="s">
        <v>87</v>
      </c>
      <c r="D129" s="130" t="s">
        <v>249</v>
      </c>
      <c r="E129" s="131" t="s">
        <v>305</v>
      </c>
      <c r="F129" s="132" t="s">
        <v>5277</v>
      </c>
      <c r="G129" s="133" t="s">
        <v>258</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5278</v>
      </c>
    </row>
    <row r="130" spans="2:65" s="1" customFormat="1" ht="58.5">
      <c r="B130" s="32"/>
      <c r="D130" s="143" t="s">
        <v>255</v>
      </c>
      <c r="F130" s="144" t="s">
        <v>5279</v>
      </c>
      <c r="I130" s="145"/>
      <c r="L130" s="32"/>
      <c r="M130" s="146"/>
      <c r="T130" s="56"/>
      <c r="AT130" s="17" t="s">
        <v>255</v>
      </c>
      <c r="AU130" s="17" t="s">
        <v>89</v>
      </c>
    </row>
    <row r="131" spans="2:65" s="1" customFormat="1" ht="21.75" customHeight="1">
      <c r="B131" s="32"/>
      <c r="C131" s="130" t="s">
        <v>89</v>
      </c>
      <c r="D131" s="130" t="s">
        <v>249</v>
      </c>
      <c r="E131" s="131" t="s">
        <v>309</v>
      </c>
      <c r="F131" s="132" t="s">
        <v>5280</v>
      </c>
      <c r="G131" s="133" t="s">
        <v>252</v>
      </c>
      <c r="H131" s="134">
        <v>1</v>
      </c>
      <c r="I131" s="135"/>
      <c r="J131" s="136">
        <f t="shared" ref="J131:J147" si="0">ROUND(I131*H131,2)</f>
        <v>0</v>
      </c>
      <c r="K131" s="132" t="s">
        <v>1</v>
      </c>
      <c r="L131" s="32"/>
      <c r="M131" s="137" t="s">
        <v>1</v>
      </c>
      <c r="N131" s="138" t="s">
        <v>45</v>
      </c>
      <c r="P131" s="139">
        <f t="shared" ref="P131:P147" si="1">O131*H131</f>
        <v>0</v>
      </c>
      <c r="Q131" s="139">
        <v>0</v>
      </c>
      <c r="R131" s="139">
        <f t="shared" ref="R131:R147" si="2">Q131*H131</f>
        <v>0</v>
      </c>
      <c r="S131" s="139">
        <v>0</v>
      </c>
      <c r="T131" s="140">
        <f t="shared" ref="T131:T147" si="3">S131*H131</f>
        <v>0</v>
      </c>
      <c r="AR131" s="141" t="s">
        <v>253</v>
      </c>
      <c r="AT131" s="141" t="s">
        <v>249</v>
      </c>
      <c r="AU131" s="141" t="s">
        <v>89</v>
      </c>
      <c r="AY131" s="17" t="s">
        <v>248</v>
      </c>
      <c r="BE131" s="142">
        <f t="shared" ref="BE131:BE147" si="4">IF(N131="základní",J131,0)</f>
        <v>0</v>
      </c>
      <c r="BF131" s="142">
        <f t="shared" ref="BF131:BF147" si="5">IF(N131="snížená",J131,0)</f>
        <v>0</v>
      </c>
      <c r="BG131" s="142">
        <f t="shared" ref="BG131:BG147" si="6">IF(N131="zákl. přenesená",J131,0)</f>
        <v>0</v>
      </c>
      <c r="BH131" s="142">
        <f t="shared" ref="BH131:BH147" si="7">IF(N131="sníž. přenesená",J131,0)</f>
        <v>0</v>
      </c>
      <c r="BI131" s="142">
        <f t="shared" ref="BI131:BI147" si="8">IF(N131="nulová",J131,0)</f>
        <v>0</v>
      </c>
      <c r="BJ131" s="17" t="s">
        <v>87</v>
      </c>
      <c r="BK131" s="142">
        <f t="shared" ref="BK131:BK147" si="9">ROUND(I131*H131,2)</f>
        <v>0</v>
      </c>
      <c r="BL131" s="17" t="s">
        <v>253</v>
      </c>
      <c r="BM131" s="141" t="s">
        <v>5281</v>
      </c>
    </row>
    <row r="132" spans="2:65" s="1" customFormat="1" ht="16.5" customHeight="1">
      <c r="B132" s="32"/>
      <c r="C132" s="130" t="s">
        <v>247</v>
      </c>
      <c r="D132" s="130" t="s">
        <v>249</v>
      </c>
      <c r="E132" s="131" t="s">
        <v>312</v>
      </c>
      <c r="F132" s="132" t="s">
        <v>4786</v>
      </c>
      <c r="G132" s="133" t="s">
        <v>252</v>
      </c>
      <c r="H132" s="134">
        <v>3</v>
      </c>
      <c r="I132" s="135"/>
      <c r="J132" s="136">
        <f t="shared" si="0"/>
        <v>0</v>
      </c>
      <c r="K132" s="132" t="s">
        <v>1</v>
      </c>
      <c r="L132" s="32"/>
      <c r="M132" s="137" t="s">
        <v>1</v>
      </c>
      <c r="N132" s="138" t="s">
        <v>45</v>
      </c>
      <c r="P132" s="139">
        <f t="shared" si="1"/>
        <v>0</v>
      </c>
      <c r="Q132" s="139">
        <v>0</v>
      </c>
      <c r="R132" s="139">
        <f t="shared" si="2"/>
        <v>0</v>
      </c>
      <c r="S132" s="139">
        <v>0</v>
      </c>
      <c r="T132" s="140">
        <f t="shared" si="3"/>
        <v>0</v>
      </c>
      <c r="AR132" s="141" t="s">
        <v>253</v>
      </c>
      <c r="AT132" s="141" t="s">
        <v>249</v>
      </c>
      <c r="AU132" s="141" t="s">
        <v>89</v>
      </c>
      <c r="AY132" s="17" t="s">
        <v>248</v>
      </c>
      <c r="BE132" s="142">
        <f t="shared" si="4"/>
        <v>0</v>
      </c>
      <c r="BF132" s="142">
        <f t="shared" si="5"/>
        <v>0</v>
      </c>
      <c r="BG132" s="142">
        <f t="shared" si="6"/>
        <v>0</v>
      </c>
      <c r="BH132" s="142">
        <f t="shared" si="7"/>
        <v>0</v>
      </c>
      <c r="BI132" s="142">
        <f t="shared" si="8"/>
        <v>0</v>
      </c>
      <c r="BJ132" s="17" t="s">
        <v>87</v>
      </c>
      <c r="BK132" s="142">
        <f t="shared" si="9"/>
        <v>0</v>
      </c>
      <c r="BL132" s="17" t="s">
        <v>253</v>
      </c>
      <c r="BM132" s="141" t="s">
        <v>5282</v>
      </c>
    </row>
    <row r="133" spans="2:65" s="1" customFormat="1" ht="16.5" customHeight="1">
      <c r="B133" s="32"/>
      <c r="C133" s="130" t="s">
        <v>264</v>
      </c>
      <c r="D133" s="130" t="s">
        <v>249</v>
      </c>
      <c r="E133" s="131" t="s">
        <v>316</v>
      </c>
      <c r="F133" s="132" t="s">
        <v>4788</v>
      </c>
      <c r="G133" s="133" t="s">
        <v>252</v>
      </c>
      <c r="H133" s="134">
        <v>3</v>
      </c>
      <c r="I133" s="135"/>
      <c r="J133" s="136">
        <f t="shared" si="0"/>
        <v>0</v>
      </c>
      <c r="K133" s="132" t="s">
        <v>1</v>
      </c>
      <c r="L133" s="32"/>
      <c r="M133" s="137" t="s">
        <v>1</v>
      </c>
      <c r="N133" s="138" t="s">
        <v>45</v>
      </c>
      <c r="P133" s="139">
        <f t="shared" si="1"/>
        <v>0</v>
      </c>
      <c r="Q133" s="139">
        <v>0</v>
      </c>
      <c r="R133" s="139">
        <f t="shared" si="2"/>
        <v>0</v>
      </c>
      <c r="S133" s="139">
        <v>0</v>
      </c>
      <c r="T133" s="140">
        <f t="shared" si="3"/>
        <v>0</v>
      </c>
      <c r="AR133" s="141" t="s">
        <v>253</v>
      </c>
      <c r="AT133" s="141" t="s">
        <v>249</v>
      </c>
      <c r="AU133" s="141" t="s">
        <v>89</v>
      </c>
      <c r="AY133" s="17" t="s">
        <v>248</v>
      </c>
      <c r="BE133" s="142">
        <f t="shared" si="4"/>
        <v>0</v>
      </c>
      <c r="BF133" s="142">
        <f t="shared" si="5"/>
        <v>0</v>
      </c>
      <c r="BG133" s="142">
        <f t="shared" si="6"/>
        <v>0</v>
      </c>
      <c r="BH133" s="142">
        <f t="shared" si="7"/>
        <v>0</v>
      </c>
      <c r="BI133" s="142">
        <f t="shared" si="8"/>
        <v>0</v>
      </c>
      <c r="BJ133" s="17" t="s">
        <v>87</v>
      </c>
      <c r="BK133" s="142">
        <f t="shared" si="9"/>
        <v>0</v>
      </c>
      <c r="BL133" s="17" t="s">
        <v>253</v>
      </c>
      <c r="BM133" s="141" t="s">
        <v>5283</v>
      </c>
    </row>
    <row r="134" spans="2:65" s="1" customFormat="1" ht="16.5" customHeight="1">
      <c r="B134" s="32"/>
      <c r="C134" s="130" t="s">
        <v>269</v>
      </c>
      <c r="D134" s="130" t="s">
        <v>249</v>
      </c>
      <c r="E134" s="131" t="s">
        <v>320</v>
      </c>
      <c r="F134" s="132" t="s">
        <v>4790</v>
      </c>
      <c r="G134" s="133" t="s">
        <v>252</v>
      </c>
      <c r="H134" s="134">
        <v>2</v>
      </c>
      <c r="I134" s="135"/>
      <c r="J134" s="136">
        <f t="shared" si="0"/>
        <v>0</v>
      </c>
      <c r="K134" s="132" t="s">
        <v>1</v>
      </c>
      <c r="L134" s="32"/>
      <c r="M134" s="137" t="s">
        <v>1</v>
      </c>
      <c r="N134" s="138" t="s">
        <v>45</v>
      </c>
      <c r="P134" s="139">
        <f t="shared" si="1"/>
        <v>0</v>
      </c>
      <c r="Q134" s="139">
        <v>0</v>
      </c>
      <c r="R134" s="139">
        <f t="shared" si="2"/>
        <v>0</v>
      </c>
      <c r="S134" s="139">
        <v>0</v>
      </c>
      <c r="T134" s="140">
        <f t="shared" si="3"/>
        <v>0</v>
      </c>
      <c r="AR134" s="141" t="s">
        <v>253</v>
      </c>
      <c r="AT134" s="141" t="s">
        <v>249</v>
      </c>
      <c r="AU134" s="141" t="s">
        <v>89</v>
      </c>
      <c r="AY134" s="17" t="s">
        <v>248</v>
      </c>
      <c r="BE134" s="142">
        <f t="shared" si="4"/>
        <v>0</v>
      </c>
      <c r="BF134" s="142">
        <f t="shared" si="5"/>
        <v>0</v>
      </c>
      <c r="BG134" s="142">
        <f t="shared" si="6"/>
        <v>0</v>
      </c>
      <c r="BH134" s="142">
        <f t="shared" si="7"/>
        <v>0</v>
      </c>
      <c r="BI134" s="142">
        <f t="shared" si="8"/>
        <v>0</v>
      </c>
      <c r="BJ134" s="17" t="s">
        <v>87</v>
      </c>
      <c r="BK134" s="142">
        <f t="shared" si="9"/>
        <v>0</v>
      </c>
      <c r="BL134" s="17" t="s">
        <v>253</v>
      </c>
      <c r="BM134" s="141" t="s">
        <v>5284</v>
      </c>
    </row>
    <row r="135" spans="2:65" s="1" customFormat="1" ht="16.5" customHeight="1">
      <c r="B135" s="32"/>
      <c r="C135" s="130" t="s">
        <v>274</v>
      </c>
      <c r="D135" s="130" t="s">
        <v>249</v>
      </c>
      <c r="E135" s="131" t="s">
        <v>324</v>
      </c>
      <c r="F135" s="132" t="s">
        <v>4792</v>
      </c>
      <c r="G135" s="133" t="s">
        <v>252</v>
      </c>
      <c r="H135" s="134">
        <v>1</v>
      </c>
      <c r="I135" s="135"/>
      <c r="J135" s="136">
        <f t="shared" si="0"/>
        <v>0</v>
      </c>
      <c r="K135" s="132" t="s">
        <v>1</v>
      </c>
      <c r="L135" s="32"/>
      <c r="M135" s="137" t="s">
        <v>1</v>
      </c>
      <c r="N135" s="138" t="s">
        <v>45</v>
      </c>
      <c r="P135" s="139">
        <f t="shared" si="1"/>
        <v>0</v>
      </c>
      <c r="Q135" s="139">
        <v>0</v>
      </c>
      <c r="R135" s="139">
        <f t="shared" si="2"/>
        <v>0</v>
      </c>
      <c r="S135" s="139">
        <v>0</v>
      </c>
      <c r="T135" s="140">
        <f t="shared" si="3"/>
        <v>0</v>
      </c>
      <c r="AR135" s="141" t="s">
        <v>253</v>
      </c>
      <c r="AT135" s="141" t="s">
        <v>249</v>
      </c>
      <c r="AU135" s="141" t="s">
        <v>89</v>
      </c>
      <c r="AY135" s="17" t="s">
        <v>248</v>
      </c>
      <c r="BE135" s="142">
        <f t="shared" si="4"/>
        <v>0</v>
      </c>
      <c r="BF135" s="142">
        <f t="shared" si="5"/>
        <v>0</v>
      </c>
      <c r="BG135" s="142">
        <f t="shared" si="6"/>
        <v>0</v>
      </c>
      <c r="BH135" s="142">
        <f t="shared" si="7"/>
        <v>0</v>
      </c>
      <c r="BI135" s="142">
        <f t="shared" si="8"/>
        <v>0</v>
      </c>
      <c r="BJ135" s="17" t="s">
        <v>87</v>
      </c>
      <c r="BK135" s="142">
        <f t="shared" si="9"/>
        <v>0</v>
      </c>
      <c r="BL135" s="17" t="s">
        <v>253</v>
      </c>
      <c r="BM135" s="141" t="s">
        <v>5285</v>
      </c>
    </row>
    <row r="136" spans="2:65" s="1" customFormat="1" ht="16.5" customHeight="1">
      <c r="B136" s="32"/>
      <c r="C136" s="130" t="s">
        <v>278</v>
      </c>
      <c r="D136" s="130" t="s">
        <v>249</v>
      </c>
      <c r="E136" s="131" t="s">
        <v>327</v>
      </c>
      <c r="F136" s="132" t="s">
        <v>5286</v>
      </c>
      <c r="G136" s="133" t="s">
        <v>252</v>
      </c>
      <c r="H136" s="134">
        <v>1</v>
      </c>
      <c r="I136" s="135"/>
      <c r="J136" s="136">
        <f t="shared" si="0"/>
        <v>0</v>
      </c>
      <c r="K136" s="132" t="s">
        <v>1</v>
      </c>
      <c r="L136" s="32"/>
      <c r="M136" s="137" t="s">
        <v>1</v>
      </c>
      <c r="N136" s="138" t="s">
        <v>45</v>
      </c>
      <c r="P136" s="139">
        <f t="shared" si="1"/>
        <v>0</v>
      </c>
      <c r="Q136" s="139">
        <v>0</v>
      </c>
      <c r="R136" s="139">
        <f t="shared" si="2"/>
        <v>0</v>
      </c>
      <c r="S136" s="139">
        <v>0</v>
      </c>
      <c r="T136" s="140">
        <f t="shared" si="3"/>
        <v>0</v>
      </c>
      <c r="AR136" s="141" t="s">
        <v>253</v>
      </c>
      <c r="AT136" s="141" t="s">
        <v>249</v>
      </c>
      <c r="AU136" s="141" t="s">
        <v>89</v>
      </c>
      <c r="AY136" s="17" t="s">
        <v>248</v>
      </c>
      <c r="BE136" s="142">
        <f t="shared" si="4"/>
        <v>0</v>
      </c>
      <c r="BF136" s="142">
        <f t="shared" si="5"/>
        <v>0</v>
      </c>
      <c r="BG136" s="142">
        <f t="shared" si="6"/>
        <v>0</v>
      </c>
      <c r="BH136" s="142">
        <f t="shared" si="7"/>
        <v>0</v>
      </c>
      <c r="BI136" s="142">
        <f t="shared" si="8"/>
        <v>0</v>
      </c>
      <c r="BJ136" s="17" t="s">
        <v>87</v>
      </c>
      <c r="BK136" s="142">
        <f t="shared" si="9"/>
        <v>0</v>
      </c>
      <c r="BL136" s="17" t="s">
        <v>253</v>
      </c>
      <c r="BM136" s="141" t="s">
        <v>5287</v>
      </c>
    </row>
    <row r="137" spans="2:65" s="1" customFormat="1" ht="24.2" customHeight="1">
      <c r="B137" s="32"/>
      <c r="C137" s="130" t="s">
        <v>283</v>
      </c>
      <c r="D137" s="130" t="s">
        <v>249</v>
      </c>
      <c r="E137" s="131" t="s">
        <v>330</v>
      </c>
      <c r="F137" s="132" t="s">
        <v>4795</v>
      </c>
      <c r="G137" s="133" t="s">
        <v>252</v>
      </c>
      <c r="H137" s="134">
        <v>2</v>
      </c>
      <c r="I137" s="135"/>
      <c r="J137" s="136">
        <f t="shared" si="0"/>
        <v>0</v>
      </c>
      <c r="K137" s="132" t="s">
        <v>1</v>
      </c>
      <c r="L137" s="32"/>
      <c r="M137" s="137" t="s">
        <v>1</v>
      </c>
      <c r="N137" s="138" t="s">
        <v>45</v>
      </c>
      <c r="P137" s="139">
        <f t="shared" si="1"/>
        <v>0</v>
      </c>
      <c r="Q137" s="139">
        <v>0</v>
      </c>
      <c r="R137" s="139">
        <f t="shared" si="2"/>
        <v>0</v>
      </c>
      <c r="S137" s="139">
        <v>0</v>
      </c>
      <c r="T137" s="140">
        <f t="shared" si="3"/>
        <v>0</v>
      </c>
      <c r="AR137" s="141" t="s">
        <v>253</v>
      </c>
      <c r="AT137" s="141" t="s">
        <v>249</v>
      </c>
      <c r="AU137" s="141" t="s">
        <v>89</v>
      </c>
      <c r="AY137" s="17" t="s">
        <v>248</v>
      </c>
      <c r="BE137" s="142">
        <f t="shared" si="4"/>
        <v>0</v>
      </c>
      <c r="BF137" s="142">
        <f t="shared" si="5"/>
        <v>0</v>
      </c>
      <c r="BG137" s="142">
        <f t="shared" si="6"/>
        <v>0</v>
      </c>
      <c r="BH137" s="142">
        <f t="shared" si="7"/>
        <v>0</v>
      </c>
      <c r="BI137" s="142">
        <f t="shared" si="8"/>
        <v>0</v>
      </c>
      <c r="BJ137" s="17" t="s">
        <v>87</v>
      </c>
      <c r="BK137" s="142">
        <f t="shared" si="9"/>
        <v>0</v>
      </c>
      <c r="BL137" s="17" t="s">
        <v>253</v>
      </c>
      <c r="BM137" s="141" t="s">
        <v>5288</v>
      </c>
    </row>
    <row r="138" spans="2:65" s="1" customFormat="1" ht="16.5" customHeight="1">
      <c r="B138" s="32"/>
      <c r="C138" s="130" t="s">
        <v>288</v>
      </c>
      <c r="D138" s="130" t="s">
        <v>249</v>
      </c>
      <c r="E138" s="131" t="s">
        <v>333</v>
      </c>
      <c r="F138" s="132" t="s">
        <v>4797</v>
      </c>
      <c r="G138" s="133" t="s">
        <v>252</v>
      </c>
      <c r="H138" s="134">
        <v>1</v>
      </c>
      <c r="I138" s="135"/>
      <c r="J138" s="136">
        <f t="shared" si="0"/>
        <v>0</v>
      </c>
      <c r="K138" s="132" t="s">
        <v>1</v>
      </c>
      <c r="L138" s="32"/>
      <c r="M138" s="137" t="s">
        <v>1</v>
      </c>
      <c r="N138" s="138" t="s">
        <v>45</v>
      </c>
      <c r="P138" s="139">
        <f t="shared" si="1"/>
        <v>0</v>
      </c>
      <c r="Q138" s="139">
        <v>0</v>
      </c>
      <c r="R138" s="139">
        <f t="shared" si="2"/>
        <v>0</v>
      </c>
      <c r="S138" s="139">
        <v>0</v>
      </c>
      <c r="T138" s="140">
        <f t="shared" si="3"/>
        <v>0</v>
      </c>
      <c r="AR138" s="141" t="s">
        <v>253</v>
      </c>
      <c r="AT138" s="141" t="s">
        <v>249</v>
      </c>
      <c r="AU138" s="141" t="s">
        <v>89</v>
      </c>
      <c r="AY138" s="17" t="s">
        <v>248</v>
      </c>
      <c r="BE138" s="142">
        <f t="shared" si="4"/>
        <v>0</v>
      </c>
      <c r="BF138" s="142">
        <f t="shared" si="5"/>
        <v>0</v>
      </c>
      <c r="BG138" s="142">
        <f t="shared" si="6"/>
        <v>0</v>
      </c>
      <c r="BH138" s="142">
        <f t="shared" si="7"/>
        <v>0</v>
      </c>
      <c r="BI138" s="142">
        <f t="shared" si="8"/>
        <v>0</v>
      </c>
      <c r="BJ138" s="17" t="s">
        <v>87</v>
      </c>
      <c r="BK138" s="142">
        <f t="shared" si="9"/>
        <v>0</v>
      </c>
      <c r="BL138" s="17" t="s">
        <v>253</v>
      </c>
      <c r="BM138" s="141" t="s">
        <v>5289</v>
      </c>
    </row>
    <row r="139" spans="2:65" s="1" customFormat="1" ht="16.5" customHeight="1">
      <c r="B139" s="32"/>
      <c r="C139" s="130" t="s">
        <v>336</v>
      </c>
      <c r="D139" s="130" t="s">
        <v>249</v>
      </c>
      <c r="E139" s="131" t="s">
        <v>337</v>
      </c>
      <c r="F139" s="132" t="s">
        <v>430</v>
      </c>
      <c r="G139" s="133" t="s">
        <v>252</v>
      </c>
      <c r="H139" s="134">
        <v>30</v>
      </c>
      <c r="I139" s="135"/>
      <c r="J139" s="136">
        <f t="shared" si="0"/>
        <v>0</v>
      </c>
      <c r="K139" s="132" t="s">
        <v>1</v>
      </c>
      <c r="L139" s="32"/>
      <c r="M139" s="137" t="s">
        <v>1</v>
      </c>
      <c r="N139" s="138" t="s">
        <v>45</v>
      </c>
      <c r="P139" s="139">
        <f t="shared" si="1"/>
        <v>0</v>
      </c>
      <c r="Q139" s="139">
        <v>0</v>
      </c>
      <c r="R139" s="139">
        <f t="shared" si="2"/>
        <v>0</v>
      </c>
      <c r="S139" s="139">
        <v>0</v>
      </c>
      <c r="T139" s="140">
        <f t="shared" si="3"/>
        <v>0</v>
      </c>
      <c r="AR139" s="141" t="s">
        <v>253</v>
      </c>
      <c r="AT139" s="141" t="s">
        <v>249</v>
      </c>
      <c r="AU139" s="141" t="s">
        <v>89</v>
      </c>
      <c r="AY139" s="17" t="s">
        <v>248</v>
      </c>
      <c r="BE139" s="142">
        <f t="shared" si="4"/>
        <v>0</v>
      </c>
      <c r="BF139" s="142">
        <f t="shared" si="5"/>
        <v>0</v>
      </c>
      <c r="BG139" s="142">
        <f t="shared" si="6"/>
        <v>0</v>
      </c>
      <c r="BH139" s="142">
        <f t="shared" si="7"/>
        <v>0</v>
      </c>
      <c r="BI139" s="142">
        <f t="shared" si="8"/>
        <v>0</v>
      </c>
      <c r="BJ139" s="17" t="s">
        <v>87</v>
      </c>
      <c r="BK139" s="142">
        <f t="shared" si="9"/>
        <v>0</v>
      </c>
      <c r="BL139" s="17" t="s">
        <v>253</v>
      </c>
      <c r="BM139" s="141" t="s">
        <v>5290</v>
      </c>
    </row>
    <row r="140" spans="2:65" s="1" customFormat="1" ht="16.5" customHeight="1">
      <c r="B140" s="32"/>
      <c r="C140" s="130" t="s">
        <v>340</v>
      </c>
      <c r="D140" s="130" t="s">
        <v>249</v>
      </c>
      <c r="E140" s="131" t="s">
        <v>341</v>
      </c>
      <c r="F140" s="132" t="s">
        <v>434</v>
      </c>
      <c r="G140" s="133" t="s">
        <v>252</v>
      </c>
      <c r="H140" s="134">
        <v>3</v>
      </c>
      <c r="I140" s="135"/>
      <c r="J140" s="136">
        <f t="shared" si="0"/>
        <v>0</v>
      </c>
      <c r="K140" s="132" t="s">
        <v>1</v>
      </c>
      <c r="L140" s="32"/>
      <c r="M140" s="137" t="s">
        <v>1</v>
      </c>
      <c r="N140" s="138" t="s">
        <v>45</v>
      </c>
      <c r="P140" s="139">
        <f t="shared" si="1"/>
        <v>0</v>
      </c>
      <c r="Q140" s="139">
        <v>0</v>
      </c>
      <c r="R140" s="139">
        <f t="shared" si="2"/>
        <v>0</v>
      </c>
      <c r="S140" s="139">
        <v>0</v>
      </c>
      <c r="T140" s="140">
        <f t="shared" si="3"/>
        <v>0</v>
      </c>
      <c r="AR140" s="141" t="s">
        <v>253</v>
      </c>
      <c r="AT140" s="141" t="s">
        <v>249</v>
      </c>
      <c r="AU140" s="141" t="s">
        <v>89</v>
      </c>
      <c r="AY140" s="17" t="s">
        <v>248</v>
      </c>
      <c r="BE140" s="142">
        <f t="shared" si="4"/>
        <v>0</v>
      </c>
      <c r="BF140" s="142">
        <f t="shared" si="5"/>
        <v>0</v>
      </c>
      <c r="BG140" s="142">
        <f t="shared" si="6"/>
        <v>0</v>
      </c>
      <c r="BH140" s="142">
        <f t="shared" si="7"/>
        <v>0</v>
      </c>
      <c r="BI140" s="142">
        <f t="shared" si="8"/>
        <v>0</v>
      </c>
      <c r="BJ140" s="17" t="s">
        <v>87</v>
      </c>
      <c r="BK140" s="142">
        <f t="shared" si="9"/>
        <v>0</v>
      </c>
      <c r="BL140" s="17" t="s">
        <v>253</v>
      </c>
      <c r="BM140" s="141" t="s">
        <v>5291</v>
      </c>
    </row>
    <row r="141" spans="2:65" s="1" customFormat="1" ht="16.5" customHeight="1">
      <c r="B141" s="32"/>
      <c r="C141" s="130" t="s">
        <v>8</v>
      </c>
      <c r="D141" s="130" t="s">
        <v>249</v>
      </c>
      <c r="E141" s="131" t="s">
        <v>344</v>
      </c>
      <c r="F141" s="132" t="s">
        <v>438</v>
      </c>
      <c r="G141" s="133" t="s">
        <v>252</v>
      </c>
      <c r="H141" s="134">
        <v>3</v>
      </c>
      <c r="I141" s="135"/>
      <c r="J141" s="136">
        <f t="shared" si="0"/>
        <v>0</v>
      </c>
      <c r="K141" s="132" t="s">
        <v>1</v>
      </c>
      <c r="L141" s="32"/>
      <c r="M141" s="137" t="s">
        <v>1</v>
      </c>
      <c r="N141" s="138" t="s">
        <v>45</v>
      </c>
      <c r="P141" s="139">
        <f t="shared" si="1"/>
        <v>0</v>
      </c>
      <c r="Q141" s="139">
        <v>0</v>
      </c>
      <c r="R141" s="139">
        <f t="shared" si="2"/>
        <v>0</v>
      </c>
      <c r="S141" s="139">
        <v>0</v>
      </c>
      <c r="T141" s="140">
        <f t="shared" si="3"/>
        <v>0</v>
      </c>
      <c r="AR141" s="141" t="s">
        <v>253</v>
      </c>
      <c r="AT141" s="141" t="s">
        <v>249</v>
      </c>
      <c r="AU141" s="141" t="s">
        <v>89</v>
      </c>
      <c r="AY141" s="17" t="s">
        <v>248</v>
      </c>
      <c r="BE141" s="142">
        <f t="shared" si="4"/>
        <v>0</v>
      </c>
      <c r="BF141" s="142">
        <f t="shared" si="5"/>
        <v>0</v>
      </c>
      <c r="BG141" s="142">
        <f t="shared" si="6"/>
        <v>0</v>
      </c>
      <c r="BH141" s="142">
        <f t="shared" si="7"/>
        <v>0</v>
      </c>
      <c r="BI141" s="142">
        <f t="shared" si="8"/>
        <v>0</v>
      </c>
      <c r="BJ141" s="17" t="s">
        <v>87</v>
      </c>
      <c r="BK141" s="142">
        <f t="shared" si="9"/>
        <v>0</v>
      </c>
      <c r="BL141" s="17" t="s">
        <v>253</v>
      </c>
      <c r="BM141" s="141" t="s">
        <v>5292</v>
      </c>
    </row>
    <row r="142" spans="2:65" s="1" customFormat="1" ht="16.5" customHeight="1">
      <c r="B142" s="32"/>
      <c r="C142" s="130" t="s">
        <v>347</v>
      </c>
      <c r="D142" s="130" t="s">
        <v>249</v>
      </c>
      <c r="E142" s="131" t="s">
        <v>348</v>
      </c>
      <c r="F142" s="132" t="s">
        <v>446</v>
      </c>
      <c r="G142" s="133" t="s">
        <v>447</v>
      </c>
      <c r="H142" s="134">
        <v>1</v>
      </c>
      <c r="I142" s="135"/>
      <c r="J142" s="136">
        <f t="shared" si="0"/>
        <v>0</v>
      </c>
      <c r="K142" s="132" t="s">
        <v>1</v>
      </c>
      <c r="L142" s="32"/>
      <c r="M142" s="137" t="s">
        <v>1</v>
      </c>
      <c r="N142" s="138" t="s">
        <v>45</v>
      </c>
      <c r="P142" s="139">
        <f t="shared" si="1"/>
        <v>0</v>
      </c>
      <c r="Q142" s="139">
        <v>0</v>
      </c>
      <c r="R142" s="139">
        <f t="shared" si="2"/>
        <v>0</v>
      </c>
      <c r="S142" s="139">
        <v>0</v>
      </c>
      <c r="T142" s="140">
        <f t="shared" si="3"/>
        <v>0</v>
      </c>
      <c r="AR142" s="141" t="s">
        <v>253</v>
      </c>
      <c r="AT142" s="141" t="s">
        <v>249</v>
      </c>
      <c r="AU142" s="141" t="s">
        <v>89</v>
      </c>
      <c r="AY142" s="17" t="s">
        <v>248</v>
      </c>
      <c r="BE142" s="142">
        <f t="shared" si="4"/>
        <v>0</v>
      </c>
      <c r="BF142" s="142">
        <f t="shared" si="5"/>
        <v>0</v>
      </c>
      <c r="BG142" s="142">
        <f t="shared" si="6"/>
        <v>0</v>
      </c>
      <c r="BH142" s="142">
        <f t="shared" si="7"/>
        <v>0</v>
      </c>
      <c r="BI142" s="142">
        <f t="shared" si="8"/>
        <v>0</v>
      </c>
      <c r="BJ142" s="17" t="s">
        <v>87</v>
      </c>
      <c r="BK142" s="142">
        <f t="shared" si="9"/>
        <v>0</v>
      </c>
      <c r="BL142" s="17" t="s">
        <v>253</v>
      </c>
      <c r="BM142" s="141" t="s">
        <v>5293</v>
      </c>
    </row>
    <row r="143" spans="2:65" s="1" customFormat="1" ht="16.5" customHeight="1">
      <c r="B143" s="32"/>
      <c r="C143" s="130" t="s">
        <v>351</v>
      </c>
      <c r="D143" s="130" t="s">
        <v>249</v>
      </c>
      <c r="E143" s="131" t="s">
        <v>352</v>
      </c>
      <c r="F143" s="132" t="s">
        <v>451</v>
      </c>
      <c r="G143" s="133" t="s">
        <v>447</v>
      </c>
      <c r="H143" s="134">
        <v>1</v>
      </c>
      <c r="I143" s="135"/>
      <c r="J143" s="136">
        <f t="shared" si="0"/>
        <v>0</v>
      </c>
      <c r="K143" s="132" t="s">
        <v>1</v>
      </c>
      <c r="L143" s="32"/>
      <c r="M143" s="137" t="s">
        <v>1</v>
      </c>
      <c r="N143" s="138" t="s">
        <v>45</v>
      </c>
      <c r="P143" s="139">
        <f t="shared" si="1"/>
        <v>0</v>
      </c>
      <c r="Q143" s="139">
        <v>0</v>
      </c>
      <c r="R143" s="139">
        <f t="shared" si="2"/>
        <v>0</v>
      </c>
      <c r="S143" s="139">
        <v>0</v>
      </c>
      <c r="T143" s="140">
        <f t="shared" si="3"/>
        <v>0</v>
      </c>
      <c r="AR143" s="141" t="s">
        <v>253</v>
      </c>
      <c r="AT143" s="141" t="s">
        <v>249</v>
      </c>
      <c r="AU143" s="141" t="s">
        <v>89</v>
      </c>
      <c r="AY143" s="17" t="s">
        <v>248</v>
      </c>
      <c r="BE143" s="142">
        <f t="shared" si="4"/>
        <v>0</v>
      </c>
      <c r="BF143" s="142">
        <f t="shared" si="5"/>
        <v>0</v>
      </c>
      <c r="BG143" s="142">
        <f t="shared" si="6"/>
        <v>0</v>
      </c>
      <c r="BH143" s="142">
        <f t="shared" si="7"/>
        <v>0</v>
      </c>
      <c r="BI143" s="142">
        <f t="shared" si="8"/>
        <v>0</v>
      </c>
      <c r="BJ143" s="17" t="s">
        <v>87</v>
      </c>
      <c r="BK143" s="142">
        <f t="shared" si="9"/>
        <v>0</v>
      </c>
      <c r="BL143" s="17" t="s">
        <v>253</v>
      </c>
      <c r="BM143" s="141" t="s">
        <v>5294</v>
      </c>
    </row>
    <row r="144" spans="2:65" s="1" customFormat="1" ht="16.5" customHeight="1">
      <c r="B144" s="32"/>
      <c r="C144" s="130" t="s">
        <v>355</v>
      </c>
      <c r="D144" s="130" t="s">
        <v>249</v>
      </c>
      <c r="E144" s="131" t="s">
        <v>356</v>
      </c>
      <c r="F144" s="132" t="s">
        <v>4813</v>
      </c>
      <c r="G144" s="133" t="s">
        <v>447</v>
      </c>
      <c r="H144" s="134">
        <v>1</v>
      </c>
      <c r="I144" s="135"/>
      <c r="J144" s="136">
        <f t="shared" si="0"/>
        <v>0</v>
      </c>
      <c r="K144" s="132" t="s">
        <v>1</v>
      </c>
      <c r="L144" s="32"/>
      <c r="M144" s="137" t="s">
        <v>1</v>
      </c>
      <c r="N144" s="138" t="s">
        <v>45</v>
      </c>
      <c r="P144" s="139">
        <f t="shared" si="1"/>
        <v>0</v>
      </c>
      <c r="Q144" s="139">
        <v>0</v>
      </c>
      <c r="R144" s="139">
        <f t="shared" si="2"/>
        <v>0</v>
      </c>
      <c r="S144" s="139">
        <v>0</v>
      </c>
      <c r="T144" s="140">
        <f t="shared" si="3"/>
        <v>0</v>
      </c>
      <c r="AR144" s="141" t="s">
        <v>253</v>
      </c>
      <c r="AT144" s="141" t="s">
        <v>249</v>
      </c>
      <c r="AU144" s="141" t="s">
        <v>89</v>
      </c>
      <c r="AY144" s="17" t="s">
        <v>248</v>
      </c>
      <c r="BE144" s="142">
        <f t="shared" si="4"/>
        <v>0</v>
      </c>
      <c r="BF144" s="142">
        <f t="shared" si="5"/>
        <v>0</v>
      </c>
      <c r="BG144" s="142">
        <f t="shared" si="6"/>
        <v>0</v>
      </c>
      <c r="BH144" s="142">
        <f t="shared" si="7"/>
        <v>0</v>
      </c>
      <c r="BI144" s="142">
        <f t="shared" si="8"/>
        <v>0</v>
      </c>
      <c r="BJ144" s="17" t="s">
        <v>87</v>
      </c>
      <c r="BK144" s="142">
        <f t="shared" si="9"/>
        <v>0</v>
      </c>
      <c r="BL144" s="17" t="s">
        <v>253</v>
      </c>
      <c r="BM144" s="141" t="s">
        <v>5295</v>
      </c>
    </row>
    <row r="145" spans="2:65" s="1" customFormat="1" ht="16.5" customHeight="1">
      <c r="B145" s="32"/>
      <c r="C145" s="130" t="s">
        <v>359</v>
      </c>
      <c r="D145" s="130" t="s">
        <v>249</v>
      </c>
      <c r="E145" s="131" t="s">
        <v>360</v>
      </c>
      <c r="F145" s="132" t="s">
        <v>459</v>
      </c>
      <c r="G145" s="133" t="s">
        <v>447</v>
      </c>
      <c r="H145" s="134">
        <v>1</v>
      </c>
      <c r="I145" s="135"/>
      <c r="J145" s="136">
        <f t="shared" si="0"/>
        <v>0</v>
      </c>
      <c r="K145" s="132" t="s">
        <v>1</v>
      </c>
      <c r="L145" s="32"/>
      <c r="M145" s="137" t="s">
        <v>1</v>
      </c>
      <c r="N145" s="138" t="s">
        <v>45</v>
      </c>
      <c r="P145" s="139">
        <f t="shared" si="1"/>
        <v>0</v>
      </c>
      <c r="Q145" s="139">
        <v>0</v>
      </c>
      <c r="R145" s="139">
        <f t="shared" si="2"/>
        <v>0</v>
      </c>
      <c r="S145" s="139">
        <v>0</v>
      </c>
      <c r="T145" s="140">
        <f t="shared" si="3"/>
        <v>0</v>
      </c>
      <c r="AR145" s="141" t="s">
        <v>253</v>
      </c>
      <c r="AT145" s="141" t="s">
        <v>249</v>
      </c>
      <c r="AU145" s="141" t="s">
        <v>89</v>
      </c>
      <c r="AY145" s="17" t="s">
        <v>248</v>
      </c>
      <c r="BE145" s="142">
        <f t="shared" si="4"/>
        <v>0</v>
      </c>
      <c r="BF145" s="142">
        <f t="shared" si="5"/>
        <v>0</v>
      </c>
      <c r="BG145" s="142">
        <f t="shared" si="6"/>
        <v>0</v>
      </c>
      <c r="BH145" s="142">
        <f t="shared" si="7"/>
        <v>0</v>
      </c>
      <c r="BI145" s="142">
        <f t="shared" si="8"/>
        <v>0</v>
      </c>
      <c r="BJ145" s="17" t="s">
        <v>87</v>
      </c>
      <c r="BK145" s="142">
        <f t="shared" si="9"/>
        <v>0</v>
      </c>
      <c r="BL145" s="17" t="s">
        <v>253</v>
      </c>
      <c r="BM145" s="141" t="s">
        <v>5296</v>
      </c>
    </row>
    <row r="146" spans="2:65" s="1" customFormat="1" ht="21.75" customHeight="1">
      <c r="B146" s="32"/>
      <c r="C146" s="130" t="s">
        <v>363</v>
      </c>
      <c r="D146" s="130" t="s">
        <v>249</v>
      </c>
      <c r="E146" s="131" t="s">
        <v>364</v>
      </c>
      <c r="F146" s="132" t="s">
        <v>463</v>
      </c>
      <c r="G146" s="133" t="s">
        <v>447</v>
      </c>
      <c r="H146" s="134">
        <v>1</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5297</v>
      </c>
    </row>
    <row r="147" spans="2:65" s="1" customFormat="1" ht="24.2" customHeight="1">
      <c r="B147" s="32"/>
      <c r="C147" s="130" t="s">
        <v>367</v>
      </c>
      <c r="D147" s="130" t="s">
        <v>249</v>
      </c>
      <c r="E147" s="131" t="s">
        <v>368</v>
      </c>
      <c r="F147" s="132" t="s">
        <v>5298</v>
      </c>
      <c r="G147" s="133" t="s">
        <v>447</v>
      </c>
      <c r="H147" s="134">
        <v>1</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5299</v>
      </c>
    </row>
    <row r="148" spans="2:65" s="10" customFormat="1" ht="22.9" customHeight="1">
      <c r="B148" s="120"/>
      <c r="D148" s="121" t="s">
        <v>79</v>
      </c>
      <c r="E148" s="155" t="s">
        <v>469</v>
      </c>
      <c r="F148" s="155" t="s">
        <v>5300</v>
      </c>
      <c r="I148" s="123"/>
      <c r="J148" s="156">
        <f>BK148</f>
        <v>0</v>
      </c>
      <c r="L148" s="120"/>
      <c r="M148" s="125"/>
      <c r="P148" s="126">
        <f>SUM(P149:P150)</f>
        <v>0</v>
      </c>
      <c r="R148" s="126">
        <f>SUM(R149:R150)</f>
        <v>0</v>
      </c>
      <c r="T148" s="127">
        <f>SUM(T149:T150)</f>
        <v>0</v>
      </c>
      <c r="AR148" s="121" t="s">
        <v>247</v>
      </c>
      <c r="AT148" s="128" t="s">
        <v>79</v>
      </c>
      <c r="AU148" s="128" t="s">
        <v>87</v>
      </c>
      <c r="AY148" s="121" t="s">
        <v>248</v>
      </c>
      <c r="BK148" s="129">
        <f>SUM(BK149:BK150)</f>
        <v>0</v>
      </c>
    </row>
    <row r="149" spans="2:65" s="1" customFormat="1" ht="24.2" customHeight="1">
      <c r="B149" s="32"/>
      <c r="C149" s="130" t="s">
        <v>371</v>
      </c>
      <c r="D149" s="130" t="s">
        <v>249</v>
      </c>
      <c r="E149" s="131" t="s">
        <v>472</v>
      </c>
      <c r="F149" s="132" t="s">
        <v>2478</v>
      </c>
      <c r="G149" s="133" t="s">
        <v>252</v>
      </c>
      <c r="H149" s="134">
        <v>1</v>
      </c>
      <c r="I149" s="135"/>
      <c r="J149" s="136">
        <f>ROUND(I149*H149,2)</f>
        <v>0</v>
      </c>
      <c r="K149" s="132" t="s">
        <v>1</v>
      </c>
      <c r="L149" s="32"/>
      <c r="M149" s="137" t="s">
        <v>1</v>
      </c>
      <c r="N149" s="138" t="s">
        <v>45</v>
      </c>
      <c r="P149" s="139">
        <f>O149*H149</f>
        <v>0</v>
      </c>
      <c r="Q149" s="139">
        <v>0</v>
      </c>
      <c r="R149" s="139">
        <f>Q149*H149</f>
        <v>0</v>
      </c>
      <c r="S149" s="139">
        <v>0</v>
      </c>
      <c r="T149" s="140">
        <f>S149*H149</f>
        <v>0</v>
      </c>
      <c r="AR149" s="141" t="s">
        <v>253</v>
      </c>
      <c r="AT149" s="141" t="s">
        <v>249</v>
      </c>
      <c r="AU149" s="141" t="s">
        <v>89</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253</v>
      </c>
      <c r="BM149" s="141" t="s">
        <v>5301</v>
      </c>
    </row>
    <row r="150" spans="2:65" s="1" customFormat="1" ht="39">
      <c r="B150" s="32"/>
      <c r="D150" s="143" t="s">
        <v>255</v>
      </c>
      <c r="F150" s="144" t="s">
        <v>2480</v>
      </c>
      <c r="I150" s="145"/>
      <c r="L150" s="32"/>
      <c r="M150" s="146"/>
      <c r="T150" s="56"/>
      <c r="AT150" s="17" t="s">
        <v>255</v>
      </c>
      <c r="AU150" s="17" t="s">
        <v>89</v>
      </c>
    </row>
    <row r="151" spans="2:65" s="10" customFormat="1" ht="22.9" customHeight="1">
      <c r="B151" s="120"/>
      <c r="D151" s="121" t="s">
        <v>79</v>
      </c>
      <c r="E151" s="155" t="s">
        <v>481</v>
      </c>
      <c r="F151" s="155" t="s">
        <v>482</v>
      </c>
      <c r="I151" s="123"/>
      <c r="J151" s="156">
        <f>BK151</f>
        <v>0</v>
      </c>
      <c r="L151" s="120"/>
      <c r="M151" s="125"/>
      <c r="P151" s="126">
        <f>SUM(P152:P197)</f>
        <v>0</v>
      </c>
      <c r="R151" s="126">
        <f>SUM(R152:R197)</f>
        <v>0</v>
      </c>
      <c r="T151" s="127">
        <f>SUM(T152:T197)</f>
        <v>0</v>
      </c>
      <c r="AR151" s="121" t="s">
        <v>247</v>
      </c>
      <c r="AT151" s="128" t="s">
        <v>79</v>
      </c>
      <c r="AU151" s="128" t="s">
        <v>87</v>
      </c>
      <c r="AY151" s="121" t="s">
        <v>248</v>
      </c>
      <c r="BK151" s="129">
        <f>SUM(BK152:BK197)</f>
        <v>0</v>
      </c>
    </row>
    <row r="152" spans="2:65" s="1" customFormat="1" ht="16.5" customHeight="1">
      <c r="B152" s="32"/>
      <c r="C152" s="130" t="s">
        <v>375</v>
      </c>
      <c r="D152" s="130" t="s">
        <v>249</v>
      </c>
      <c r="E152" s="131" t="s">
        <v>484</v>
      </c>
      <c r="F152" s="132" t="s">
        <v>1475</v>
      </c>
      <c r="G152" s="133" t="s">
        <v>528</v>
      </c>
      <c r="H152" s="134">
        <v>5</v>
      </c>
      <c r="I152" s="135"/>
      <c r="J152" s="136">
        <f t="shared" ref="J152:J162" si="10">ROUND(I152*H152,2)</f>
        <v>0</v>
      </c>
      <c r="K152" s="132" t="s">
        <v>1</v>
      </c>
      <c r="L152" s="32"/>
      <c r="M152" s="137" t="s">
        <v>1</v>
      </c>
      <c r="N152" s="138" t="s">
        <v>45</v>
      </c>
      <c r="P152" s="139">
        <f t="shared" ref="P152:P162" si="11">O152*H152</f>
        <v>0</v>
      </c>
      <c r="Q152" s="139">
        <v>0</v>
      </c>
      <c r="R152" s="139">
        <f t="shared" ref="R152:R162" si="12">Q152*H152</f>
        <v>0</v>
      </c>
      <c r="S152" s="139">
        <v>0</v>
      </c>
      <c r="T152" s="140">
        <f t="shared" ref="T152:T162" si="13">S152*H152</f>
        <v>0</v>
      </c>
      <c r="AR152" s="141" t="s">
        <v>253</v>
      </c>
      <c r="AT152" s="141" t="s">
        <v>249</v>
      </c>
      <c r="AU152" s="141" t="s">
        <v>89</v>
      </c>
      <c r="AY152" s="17" t="s">
        <v>248</v>
      </c>
      <c r="BE152" s="142">
        <f t="shared" ref="BE152:BE162" si="14">IF(N152="základní",J152,0)</f>
        <v>0</v>
      </c>
      <c r="BF152" s="142">
        <f t="shared" ref="BF152:BF162" si="15">IF(N152="snížená",J152,0)</f>
        <v>0</v>
      </c>
      <c r="BG152" s="142">
        <f t="shared" ref="BG152:BG162" si="16">IF(N152="zákl. přenesená",J152,0)</f>
        <v>0</v>
      </c>
      <c r="BH152" s="142">
        <f t="shared" ref="BH152:BH162" si="17">IF(N152="sníž. přenesená",J152,0)</f>
        <v>0</v>
      </c>
      <c r="BI152" s="142">
        <f t="shared" ref="BI152:BI162" si="18">IF(N152="nulová",J152,0)</f>
        <v>0</v>
      </c>
      <c r="BJ152" s="17" t="s">
        <v>87</v>
      </c>
      <c r="BK152" s="142">
        <f t="shared" ref="BK152:BK162" si="19">ROUND(I152*H152,2)</f>
        <v>0</v>
      </c>
      <c r="BL152" s="17" t="s">
        <v>253</v>
      </c>
      <c r="BM152" s="141" t="s">
        <v>5302</v>
      </c>
    </row>
    <row r="153" spans="2:65" s="1" customFormat="1" ht="16.5" customHeight="1">
      <c r="B153" s="32"/>
      <c r="C153" s="130" t="s">
        <v>7</v>
      </c>
      <c r="D153" s="130" t="s">
        <v>249</v>
      </c>
      <c r="E153" s="131" t="s">
        <v>489</v>
      </c>
      <c r="F153" s="132" t="s">
        <v>2481</v>
      </c>
      <c r="G153" s="133" t="s">
        <v>528</v>
      </c>
      <c r="H153" s="134">
        <v>69</v>
      </c>
      <c r="I153" s="135"/>
      <c r="J153" s="136">
        <f t="shared" si="10"/>
        <v>0</v>
      </c>
      <c r="K153" s="132" t="s">
        <v>1</v>
      </c>
      <c r="L153" s="32"/>
      <c r="M153" s="137" t="s">
        <v>1</v>
      </c>
      <c r="N153" s="138" t="s">
        <v>45</v>
      </c>
      <c r="P153" s="139">
        <f t="shared" si="11"/>
        <v>0</v>
      </c>
      <c r="Q153" s="139">
        <v>0</v>
      </c>
      <c r="R153" s="139">
        <f t="shared" si="12"/>
        <v>0</v>
      </c>
      <c r="S153" s="139">
        <v>0</v>
      </c>
      <c r="T153" s="140">
        <f t="shared" si="13"/>
        <v>0</v>
      </c>
      <c r="AR153" s="141" t="s">
        <v>253</v>
      </c>
      <c r="AT153" s="141" t="s">
        <v>249</v>
      </c>
      <c r="AU153" s="141" t="s">
        <v>89</v>
      </c>
      <c r="AY153" s="17" t="s">
        <v>248</v>
      </c>
      <c r="BE153" s="142">
        <f t="shared" si="14"/>
        <v>0</v>
      </c>
      <c r="BF153" s="142">
        <f t="shared" si="15"/>
        <v>0</v>
      </c>
      <c r="BG153" s="142">
        <f t="shared" si="16"/>
        <v>0</v>
      </c>
      <c r="BH153" s="142">
        <f t="shared" si="17"/>
        <v>0</v>
      </c>
      <c r="BI153" s="142">
        <f t="shared" si="18"/>
        <v>0</v>
      </c>
      <c r="BJ153" s="17" t="s">
        <v>87</v>
      </c>
      <c r="BK153" s="142">
        <f t="shared" si="19"/>
        <v>0</v>
      </c>
      <c r="BL153" s="17" t="s">
        <v>253</v>
      </c>
      <c r="BM153" s="141" t="s">
        <v>5303</v>
      </c>
    </row>
    <row r="154" spans="2:65" s="1" customFormat="1" ht="16.5" customHeight="1">
      <c r="B154" s="32"/>
      <c r="C154" s="130" t="s">
        <v>382</v>
      </c>
      <c r="D154" s="130" t="s">
        <v>249</v>
      </c>
      <c r="E154" s="131" t="s">
        <v>494</v>
      </c>
      <c r="F154" s="132" t="s">
        <v>1105</v>
      </c>
      <c r="G154" s="133" t="s">
        <v>528</v>
      </c>
      <c r="H154" s="134">
        <v>196</v>
      </c>
      <c r="I154" s="135"/>
      <c r="J154" s="136">
        <f t="shared" si="10"/>
        <v>0</v>
      </c>
      <c r="K154" s="132" t="s">
        <v>1</v>
      </c>
      <c r="L154" s="32"/>
      <c r="M154" s="137" t="s">
        <v>1</v>
      </c>
      <c r="N154" s="138" t="s">
        <v>45</v>
      </c>
      <c r="P154" s="139">
        <f t="shared" si="11"/>
        <v>0</v>
      </c>
      <c r="Q154" s="139">
        <v>0</v>
      </c>
      <c r="R154" s="139">
        <f t="shared" si="12"/>
        <v>0</v>
      </c>
      <c r="S154" s="139">
        <v>0</v>
      </c>
      <c r="T154" s="140">
        <f t="shared" si="13"/>
        <v>0</v>
      </c>
      <c r="AR154" s="141" t="s">
        <v>253</v>
      </c>
      <c r="AT154" s="141" t="s">
        <v>249</v>
      </c>
      <c r="AU154" s="141" t="s">
        <v>89</v>
      </c>
      <c r="AY154" s="17" t="s">
        <v>248</v>
      </c>
      <c r="BE154" s="142">
        <f t="shared" si="14"/>
        <v>0</v>
      </c>
      <c r="BF154" s="142">
        <f t="shared" si="15"/>
        <v>0</v>
      </c>
      <c r="BG154" s="142">
        <f t="shared" si="16"/>
        <v>0</v>
      </c>
      <c r="BH154" s="142">
        <f t="shared" si="17"/>
        <v>0</v>
      </c>
      <c r="BI154" s="142">
        <f t="shared" si="18"/>
        <v>0</v>
      </c>
      <c r="BJ154" s="17" t="s">
        <v>87</v>
      </c>
      <c r="BK154" s="142">
        <f t="shared" si="19"/>
        <v>0</v>
      </c>
      <c r="BL154" s="17" t="s">
        <v>253</v>
      </c>
      <c r="BM154" s="141" t="s">
        <v>5304</v>
      </c>
    </row>
    <row r="155" spans="2:65" s="1" customFormat="1" ht="16.5" customHeight="1">
      <c r="B155" s="32"/>
      <c r="C155" s="130" t="s">
        <v>386</v>
      </c>
      <c r="D155" s="130" t="s">
        <v>249</v>
      </c>
      <c r="E155" s="131" t="s">
        <v>499</v>
      </c>
      <c r="F155" s="132" t="s">
        <v>548</v>
      </c>
      <c r="G155" s="133" t="s">
        <v>528</v>
      </c>
      <c r="H155" s="134">
        <v>46</v>
      </c>
      <c r="I155" s="135"/>
      <c r="J155" s="136">
        <f t="shared" si="10"/>
        <v>0</v>
      </c>
      <c r="K155" s="132" t="s">
        <v>1</v>
      </c>
      <c r="L155" s="32"/>
      <c r="M155" s="137" t="s">
        <v>1</v>
      </c>
      <c r="N155" s="138" t="s">
        <v>45</v>
      </c>
      <c r="P155" s="139">
        <f t="shared" si="11"/>
        <v>0</v>
      </c>
      <c r="Q155" s="139">
        <v>0</v>
      </c>
      <c r="R155" s="139">
        <f t="shared" si="12"/>
        <v>0</v>
      </c>
      <c r="S155" s="139">
        <v>0</v>
      </c>
      <c r="T155" s="140">
        <f t="shared" si="13"/>
        <v>0</v>
      </c>
      <c r="AR155" s="141" t="s">
        <v>253</v>
      </c>
      <c r="AT155" s="141" t="s">
        <v>249</v>
      </c>
      <c r="AU155" s="141" t="s">
        <v>89</v>
      </c>
      <c r="AY155" s="17" t="s">
        <v>248</v>
      </c>
      <c r="BE155" s="142">
        <f t="shared" si="14"/>
        <v>0</v>
      </c>
      <c r="BF155" s="142">
        <f t="shared" si="15"/>
        <v>0</v>
      </c>
      <c r="BG155" s="142">
        <f t="shared" si="16"/>
        <v>0</v>
      </c>
      <c r="BH155" s="142">
        <f t="shared" si="17"/>
        <v>0</v>
      </c>
      <c r="BI155" s="142">
        <f t="shared" si="18"/>
        <v>0</v>
      </c>
      <c r="BJ155" s="17" t="s">
        <v>87</v>
      </c>
      <c r="BK155" s="142">
        <f t="shared" si="19"/>
        <v>0</v>
      </c>
      <c r="BL155" s="17" t="s">
        <v>253</v>
      </c>
      <c r="BM155" s="141" t="s">
        <v>5305</v>
      </c>
    </row>
    <row r="156" spans="2:65" s="1" customFormat="1" ht="16.5" customHeight="1">
      <c r="B156" s="32"/>
      <c r="C156" s="130" t="s">
        <v>390</v>
      </c>
      <c r="D156" s="130" t="s">
        <v>249</v>
      </c>
      <c r="E156" s="131" t="s">
        <v>504</v>
      </c>
      <c r="F156" s="132" t="s">
        <v>1097</v>
      </c>
      <c r="G156" s="133" t="s">
        <v>528</v>
      </c>
      <c r="H156" s="134">
        <v>29</v>
      </c>
      <c r="I156" s="135"/>
      <c r="J156" s="136">
        <f t="shared" si="10"/>
        <v>0</v>
      </c>
      <c r="K156" s="132" t="s">
        <v>1</v>
      </c>
      <c r="L156" s="32"/>
      <c r="M156" s="137" t="s">
        <v>1</v>
      </c>
      <c r="N156" s="138" t="s">
        <v>45</v>
      </c>
      <c r="P156" s="139">
        <f t="shared" si="11"/>
        <v>0</v>
      </c>
      <c r="Q156" s="139">
        <v>0</v>
      </c>
      <c r="R156" s="139">
        <f t="shared" si="12"/>
        <v>0</v>
      </c>
      <c r="S156" s="139">
        <v>0</v>
      </c>
      <c r="T156" s="140">
        <f t="shared" si="13"/>
        <v>0</v>
      </c>
      <c r="AR156" s="141" t="s">
        <v>253</v>
      </c>
      <c r="AT156" s="141" t="s">
        <v>249</v>
      </c>
      <c r="AU156" s="141" t="s">
        <v>89</v>
      </c>
      <c r="AY156" s="17" t="s">
        <v>248</v>
      </c>
      <c r="BE156" s="142">
        <f t="shared" si="14"/>
        <v>0</v>
      </c>
      <c r="BF156" s="142">
        <f t="shared" si="15"/>
        <v>0</v>
      </c>
      <c r="BG156" s="142">
        <f t="shared" si="16"/>
        <v>0</v>
      </c>
      <c r="BH156" s="142">
        <f t="shared" si="17"/>
        <v>0</v>
      </c>
      <c r="BI156" s="142">
        <f t="shared" si="18"/>
        <v>0</v>
      </c>
      <c r="BJ156" s="17" t="s">
        <v>87</v>
      </c>
      <c r="BK156" s="142">
        <f t="shared" si="19"/>
        <v>0</v>
      </c>
      <c r="BL156" s="17" t="s">
        <v>253</v>
      </c>
      <c r="BM156" s="141" t="s">
        <v>5306</v>
      </c>
    </row>
    <row r="157" spans="2:65" s="1" customFormat="1" ht="16.5" customHeight="1">
      <c r="B157" s="32"/>
      <c r="C157" s="130" t="s">
        <v>394</v>
      </c>
      <c r="D157" s="130" t="s">
        <v>249</v>
      </c>
      <c r="E157" s="131" t="s">
        <v>509</v>
      </c>
      <c r="F157" s="132" t="s">
        <v>536</v>
      </c>
      <c r="G157" s="133" t="s">
        <v>528</v>
      </c>
      <c r="H157" s="134">
        <v>56</v>
      </c>
      <c r="I157" s="135"/>
      <c r="J157" s="136">
        <f t="shared" si="10"/>
        <v>0</v>
      </c>
      <c r="K157" s="132" t="s">
        <v>1</v>
      </c>
      <c r="L157" s="32"/>
      <c r="M157" s="137" t="s">
        <v>1</v>
      </c>
      <c r="N157" s="138" t="s">
        <v>45</v>
      </c>
      <c r="P157" s="139">
        <f t="shared" si="11"/>
        <v>0</v>
      </c>
      <c r="Q157" s="139">
        <v>0</v>
      </c>
      <c r="R157" s="139">
        <f t="shared" si="12"/>
        <v>0</v>
      </c>
      <c r="S157" s="139">
        <v>0</v>
      </c>
      <c r="T157" s="140">
        <f t="shared" si="13"/>
        <v>0</v>
      </c>
      <c r="AR157" s="141" t="s">
        <v>253</v>
      </c>
      <c r="AT157" s="141" t="s">
        <v>249</v>
      </c>
      <c r="AU157" s="141" t="s">
        <v>89</v>
      </c>
      <c r="AY157" s="17" t="s">
        <v>248</v>
      </c>
      <c r="BE157" s="142">
        <f t="shared" si="14"/>
        <v>0</v>
      </c>
      <c r="BF157" s="142">
        <f t="shared" si="15"/>
        <v>0</v>
      </c>
      <c r="BG157" s="142">
        <f t="shared" si="16"/>
        <v>0</v>
      </c>
      <c r="BH157" s="142">
        <f t="shared" si="17"/>
        <v>0</v>
      </c>
      <c r="BI157" s="142">
        <f t="shared" si="18"/>
        <v>0</v>
      </c>
      <c r="BJ157" s="17" t="s">
        <v>87</v>
      </c>
      <c r="BK157" s="142">
        <f t="shared" si="19"/>
        <v>0</v>
      </c>
      <c r="BL157" s="17" t="s">
        <v>253</v>
      </c>
      <c r="BM157" s="141" t="s">
        <v>5307</v>
      </c>
    </row>
    <row r="158" spans="2:65" s="1" customFormat="1" ht="16.5" customHeight="1">
      <c r="B158" s="32"/>
      <c r="C158" s="130" t="s">
        <v>398</v>
      </c>
      <c r="D158" s="130" t="s">
        <v>249</v>
      </c>
      <c r="E158" s="131" t="s">
        <v>514</v>
      </c>
      <c r="F158" s="132" t="s">
        <v>527</v>
      </c>
      <c r="G158" s="133" t="s">
        <v>528</v>
      </c>
      <c r="H158" s="134">
        <v>42</v>
      </c>
      <c r="I158" s="135"/>
      <c r="J158" s="136">
        <f t="shared" si="10"/>
        <v>0</v>
      </c>
      <c r="K158" s="132" t="s">
        <v>1</v>
      </c>
      <c r="L158" s="32"/>
      <c r="M158" s="137" t="s">
        <v>1</v>
      </c>
      <c r="N158" s="138" t="s">
        <v>45</v>
      </c>
      <c r="P158" s="139">
        <f t="shared" si="11"/>
        <v>0</v>
      </c>
      <c r="Q158" s="139">
        <v>0</v>
      </c>
      <c r="R158" s="139">
        <f t="shared" si="12"/>
        <v>0</v>
      </c>
      <c r="S158" s="139">
        <v>0</v>
      </c>
      <c r="T158" s="140">
        <f t="shared" si="13"/>
        <v>0</v>
      </c>
      <c r="AR158" s="141" t="s">
        <v>253</v>
      </c>
      <c r="AT158" s="141" t="s">
        <v>249</v>
      </c>
      <c r="AU158" s="141" t="s">
        <v>89</v>
      </c>
      <c r="AY158" s="17" t="s">
        <v>248</v>
      </c>
      <c r="BE158" s="142">
        <f t="shared" si="14"/>
        <v>0</v>
      </c>
      <c r="BF158" s="142">
        <f t="shared" si="15"/>
        <v>0</v>
      </c>
      <c r="BG158" s="142">
        <f t="shared" si="16"/>
        <v>0</v>
      </c>
      <c r="BH158" s="142">
        <f t="shared" si="17"/>
        <v>0</v>
      </c>
      <c r="BI158" s="142">
        <f t="shared" si="18"/>
        <v>0</v>
      </c>
      <c r="BJ158" s="17" t="s">
        <v>87</v>
      </c>
      <c r="BK158" s="142">
        <f t="shared" si="19"/>
        <v>0</v>
      </c>
      <c r="BL158" s="17" t="s">
        <v>253</v>
      </c>
      <c r="BM158" s="141" t="s">
        <v>5308</v>
      </c>
    </row>
    <row r="159" spans="2:65" s="1" customFormat="1" ht="16.5" customHeight="1">
      <c r="B159" s="32"/>
      <c r="C159" s="130" t="s">
        <v>402</v>
      </c>
      <c r="D159" s="130" t="s">
        <v>249</v>
      </c>
      <c r="E159" s="131" t="s">
        <v>518</v>
      </c>
      <c r="F159" s="132" t="s">
        <v>623</v>
      </c>
      <c r="G159" s="133" t="s">
        <v>252</v>
      </c>
      <c r="H159" s="134">
        <v>3</v>
      </c>
      <c r="I159" s="135"/>
      <c r="J159" s="136">
        <f t="shared" si="10"/>
        <v>0</v>
      </c>
      <c r="K159" s="132" t="s">
        <v>1</v>
      </c>
      <c r="L159" s="32"/>
      <c r="M159" s="137" t="s">
        <v>1</v>
      </c>
      <c r="N159" s="138" t="s">
        <v>45</v>
      </c>
      <c r="P159" s="139">
        <f t="shared" si="11"/>
        <v>0</v>
      </c>
      <c r="Q159" s="139">
        <v>0</v>
      </c>
      <c r="R159" s="139">
        <f t="shared" si="12"/>
        <v>0</v>
      </c>
      <c r="S159" s="139">
        <v>0</v>
      </c>
      <c r="T159" s="140">
        <f t="shared" si="13"/>
        <v>0</v>
      </c>
      <c r="AR159" s="141" t="s">
        <v>253</v>
      </c>
      <c r="AT159" s="141" t="s">
        <v>249</v>
      </c>
      <c r="AU159" s="141" t="s">
        <v>89</v>
      </c>
      <c r="AY159" s="17" t="s">
        <v>248</v>
      </c>
      <c r="BE159" s="142">
        <f t="shared" si="14"/>
        <v>0</v>
      </c>
      <c r="BF159" s="142">
        <f t="shared" si="15"/>
        <v>0</v>
      </c>
      <c r="BG159" s="142">
        <f t="shared" si="16"/>
        <v>0</v>
      </c>
      <c r="BH159" s="142">
        <f t="shared" si="17"/>
        <v>0</v>
      </c>
      <c r="BI159" s="142">
        <f t="shared" si="18"/>
        <v>0</v>
      </c>
      <c r="BJ159" s="17" t="s">
        <v>87</v>
      </c>
      <c r="BK159" s="142">
        <f t="shared" si="19"/>
        <v>0</v>
      </c>
      <c r="BL159" s="17" t="s">
        <v>253</v>
      </c>
      <c r="BM159" s="141" t="s">
        <v>5309</v>
      </c>
    </row>
    <row r="160" spans="2:65" s="1" customFormat="1" ht="16.5" customHeight="1">
      <c r="B160" s="32"/>
      <c r="C160" s="130" t="s">
        <v>406</v>
      </c>
      <c r="D160" s="130" t="s">
        <v>249</v>
      </c>
      <c r="E160" s="131" t="s">
        <v>522</v>
      </c>
      <c r="F160" s="132" t="s">
        <v>5310</v>
      </c>
      <c r="G160" s="133" t="s">
        <v>252</v>
      </c>
      <c r="H160" s="134">
        <v>1</v>
      </c>
      <c r="I160" s="135"/>
      <c r="J160" s="136">
        <f t="shared" si="10"/>
        <v>0</v>
      </c>
      <c r="K160" s="132" t="s">
        <v>1</v>
      </c>
      <c r="L160" s="32"/>
      <c r="M160" s="137" t="s">
        <v>1</v>
      </c>
      <c r="N160" s="138" t="s">
        <v>45</v>
      </c>
      <c r="P160" s="139">
        <f t="shared" si="11"/>
        <v>0</v>
      </c>
      <c r="Q160" s="139">
        <v>0</v>
      </c>
      <c r="R160" s="139">
        <f t="shared" si="12"/>
        <v>0</v>
      </c>
      <c r="S160" s="139">
        <v>0</v>
      </c>
      <c r="T160" s="140">
        <f t="shared" si="13"/>
        <v>0</v>
      </c>
      <c r="AR160" s="141" t="s">
        <v>253</v>
      </c>
      <c r="AT160" s="141" t="s">
        <v>249</v>
      </c>
      <c r="AU160" s="141" t="s">
        <v>89</v>
      </c>
      <c r="AY160" s="17" t="s">
        <v>248</v>
      </c>
      <c r="BE160" s="142">
        <f t="shared" si="14"/>
        <v>0</v>
      </c>
      <c r="BF160" s="142">
        <f t="shared" si="15"/>
        <v>0</v>
      </c>
      <c r="BG160" s="142">
        <f t="shared" si="16"/>
        <v>0</v>
      </c>
      <c r="BH160" s="142">
        <f t="shared" si="17"/>
        <v>0</v>
      </c>
      <c r="BI160" s="142">
        <f t="shared" si="18"/>
        <v>0</v>
      </c>
      <c r="BJ160" s="17" t="s">
        <v>87</v>
      </c>
      <c r="BK160" s="142">
        <f t="shared" si="19"/>
        <v>0</v>
      </c>
      <c r="BL160" s="17" t="s">
        <v>253</v>
      </c>
      <c r="BM160" s="141" t="s">
        <v>5311</v>
      </c>
    </row>
    <row r="161" spans="2:65" s="1" customFormat="1" ht="16.5" customHeight="1">
      <c r="B161" s="32"/>
      <c r="C161" s="130" t="s">
        <v>410</v>
      </c>
      <c r="D161" s="130" t="s">
        <v>249</v>
      </c>
      <c r="E161" s="131" t="s">
        <v>526</v>
      </c>
      <c r="F161" s="132" t="s">
        <v>619</v>
      </c>
      <c r="G161" s="133" t="s">
        <v>252</v>
      </c>
      <c r="H161" s="134">
        <v>5</v>
      </c>
      <c r="I161" s="135"/>
      <c r="J161" s="136">
        <f t="shared" si="10"/>
        <v>0</v>
      </c>
      <c r="K161" s="132" t="s">
        <v>1</v>
      </c>
      <c r="L161" s="32"/>
      <c r="M161" s="137" t="s">
        <v>1</v>
      </c>
      <c r="N161" s="138" t="s">
        <v>45</v>
      </c>
      <c r="P161" s="139">
        <f t="shared" si="11"/>
        <v>0</v>
      </c>
      <c r="Q161" s="139">
        <v>0</v>
      </c>
      <c r="R161" s="139">
        <f t="shared" si="12"/>
        <v>0</v>
      </c>
      <c r="S161" s="139">
        <v>0</v>
      </c>
      <c r="T161" s="140">
        <f t="shared" si="13"/>
        <v>0</v>
      </c>
      <c r="AR161" s="141" t="s">
        <v>253</v>
      </c>
      <c r="AT161" s="141" t="s">
        <v>249</v>
      </c>
      <c r="AU161" s="141" t="s">
        <v>89</v>
      </c>
      <c r="AY161" s="17" t="s">
        <v>248</v>
      </c>
      <c r="BE161" s="142">
        <f t="shared" si="14"/>
        <v>0</v>
      </c>
      <c r="BF161" s="142">
        <f t="shared" si="15"/>
        <v>0</v>
      </c>
      <c r="BG161" s="142">
        <f t="shared" si="16"/>
        <v>0</v>
      </c>
      <c r="BH161" s="142">
        <f t="shared" si="17"/>
        <v>0</v>
      </c>
      <c r="BI161" s="142">
        <f t="shared" si="18"/>
        <v>0</v>
      </c>
      <c r="BJ161" s="17" t="s">
        <v>87</v>
      </c>
      <c r="BK161" s="142">
        <f t="shared" si="19"/>
        <v>0</v>
      </c>
      <c r="BL161" s="17" t="s">
        <v>253</v>
      </c>
      <c r="BM161" s="141" t="s">
        <v>5312</v>
      </c>
    </row>
    <row r="162" spans="2:65" s="1" customFormat="1" ht="24.2" customHeight="1">
      <c r="B162" s="32"/>
      <c r="C162" s="130" t="s">
        <v>414</v>
      </c>
      <c r="D162" s="130" t="s">
        <v>249</v>
      </c>
      <c r="E162" s="131" t="s">
        <v>531</v>
      </c>
      <c r="F162" s="132" t="s">
        <v>1529</v>
      </c>
      <c r="G162" s="133" t="s">
        <v>528</v>
      </c>
      <c r="H162" s="134">
        <v>78</v>
      </c>
      <c r="I162" s="135"/>
      <c r="J162" s="136">
        <f t="shared" si="10"/>
        <v>0</v>
      </c>
      <c r="K162" s="132" t="s">
        <v>1</v>
      </c>
      <c r="L162" s="32"/>
      <c r="M162" s="137" t="s">
        <v>1</v>
      </c>
      <c r="N162" s="138" t="s">
        <v>45</v>
      </c>
      <c r="P162" s="139">
        <f t="shared" si="11"/>
        <v>0</v>
      </c>
      <c r="Q162" s="139">
        <v>0</v>
      </c>
      <c r="R162" s="139">
        <f t="shared" si="12"/>
        <v>0</v>
      </c>
      <c r="S162" s="139">
        <v>0</v>
      </c>
      <c r="T162" s="140">
        <f t="shared" si="13"/>
        <v>0</v>
      </c>
      <c r="AR162" s="141" t="s">
        <v>253</v>
      </c>
      <c r="AT162" s="141" t="s">
        <v>249</v>
      </c>
      <c r="AU162" s="141" t="s">
        <v>89</v>
      </c>
      <c r="AY162" s="17" t="s">
        <v>248</v>
      </c>
      <c r="BE162" s="142">
        <f t="shared" si="14"/>
        <v>0</v>
      </c>
      <c r="BF162" s="142">
        <f t="shared" si="15"/>
        <v>0</v>
      </c>
      <c r="BG162" s="142">
        <f t="shared" si="16"/>
        <v>0</v>
      </c>
      <c r="BH162" s="142">
        <f t="shared" si="17"/>
        <v>0</v>
      </c>
      <c r="BI162" s="142">
        <f t="shared" si="18"/>
        <v>0</v>
      </c>
      <c r="BJ162" s="17" t="s">
        <v>87</v>
      </c>
      <c r="BK162" s="142">
        <f t="shared" si="19"/>
        <v>0</v>
      </c>
      <c r="BL162" s="17" t="s">
        <v>253</v>
      </c>
      <c r="BM162" s="141" t="s">
        <v>5313</v>
      </c>
    </row>
    <row r="163" spans="2:65" s="1" customFormat="1" ht="29.25">
      <c r="B163" s="32"/>
      <c r="D163" s="143" t="s">
        <v>255</v>
      </c>
      <c r="F163" s="144" t="s">
        <v>649</v>
      </c>
      <c r="I163" s="145"/>
      <c r="L163" s="32"/>
      <c r="M163" s="146"/>
      <c r="T163" s="56"/>
      <c r="AT163" s="17" t="s">
        <v>255</v>
      </c>
      <c r="AU163" s="17" t="s">
        <v>89</v>
      </c>
    </row>
    <row r="164" spans="2:65" s="1" customFormat="1" ht="24.2" customHeight="1">
      <c r="B164" s="32"/>
      <c r="C164" s="130" t="s">
        <v>419</v>
      </c>
      <c r="D164" s="130" t="s">
        <v>249</v>
      </c>
      <c r="E164" s="131" t="s">
        <v>535</v>
      </c>
      <c r="F164" s="132" t="s">
        <v>652</v>
      </c>
      <c r="G164" s="133" t="s">
        <v>528</v>
      </c>
      <c r="H164" s="134">
        <v>72</v>
      </c>
      <c r="I164" s="135"/>
      <c r="J164" s="136">
        <f>ROUND(I164*H164,2)</f>
        <v>0</v>
      </c>
      <c r="K164" s="132" t="s">
        <v>1</v>
      </c>
      <c r="L164" s="32"/>
      <c r="M164" s="137" t="s">
        <v>1</v>
      </c>
      <c r="N164" s="138" t="s">
        <v>45</v>
      </c>
      <c r="P164" s="139">
        <f>O164*H164</f>
        <v>0</v>
      </c>
      <c r="Q164" s="139">
        <v>0</v>
      </c>
      <c r="R164" s="139">
        <f>Q164*H164</f>
        <v>0</v>
      </c>
      <c r="S164" s="139">
        <v>0</v>
      </c>
      <c r="T164" s="140">
        <f>S164*H164</f>
        <v>0</v>
      </c>
      <c r="AR164" s="141" t="s">
        <v>253</v>
      </c>
      <c r="AT164" s="141" t="s">
        <v>249</v>
      </c>
      <c r="AU164" s="141" t="s">
        <v>89</v>
      </c>
      <c r="AY164" s="17" t="s">
        <v>248</v>
      </c>
      <c r="BE164" s="142">
        <f>IF(N164="základní",J164,0)</f>
        <v>0</v>
      </c>
      <c r="BF164" s="142">
        <f>IF(N164="snížená",J164,0)</f>
        <v>0</v>
      </c>
      <c r="BG164" s="142">
        <f>IF(N164="zákl. přenesená",J164,0)</f>
        <v>0</v>
      </c>
      <c r="BH164" s="142">
        <f>IF(N164="sníž. přenesená",J164,0)</f>
        <v>0</v>
      </c>
      <c r="BI164" s="142">
        <f>IF(N164="nulová",J164,0)</f>
        <v>0</v>
      </c>
      <c r="BJ164" s="17" t="s">
        <v>87</v>
      </c>
      <c r="BK164" s="142">
        <f>ROUND(I164*H164,2)</f>
        <v>0</v>
      </c>
      <c r="BL164" s="17" t="s">
        <v>253</v>
      </c>
      <c r="BM164" s="141" t="s">
        <v>5314</v>
      </c>
    </row>
    <row r="165" spans="2:65" s="1" customFormat="1" ht="29.25">
      <c r="B165" s="32"/>
      <c r="D165" s="143" t="s">
        <v>255</v>
      </c>
      <c r="F165" s="144" t="s">
        <v>649</v>
      </c>
      <c r="I165" s="145"/>
      <c r="L165" s="32"/>
      <c r="M165" s="146"/>
      <c r="T165" s="56"/>
      <c r="AT165" s="17" t="s">
        <v>255</v>
      </c>
      <c r="AU165" s="17" t="s">
        <v>89</v>
      </c>
    </row>
    <row r="166" spans="2:65" s="1" customFormat="1" ht="24.2" customHeight="1">
      <c r="B166" s="32"/>
      <c r="C166" s="130" t="s">
        <v>424</v>
      </c>
      <c r="D166" s="130" t="s">
        <v>249</v>
      </c>
      <c r="E166" s="131" t="s">
        <v>539</v>
      </c>
      <c r="F166" s="132" t="s">
        <v>2488</v>
      </c>
      <c r="G166" s="133" t="s">
        <v>528</v>
      </c>
      <c r="H166" s="134">
        <v>55</v>
      </c>
      <c r="I166" s="135"/>
      <c r="J166" s="136">
        <f>ROUND(I166*H166,2)</f>
        <v>0</v>
      </c>
      <c r="K166" s="132" t="s">
        <v>1</v>
      </c>
      <c r="L166" s="32"/>
      <c r="M166" s="137" t="s">
        <v>1</v>
      </c>
      <c r="N166" s="138" t="s">
        <v>45</v>
      </c>
      <c r="P166" s="139">
        <f>O166*H166</f>
        <v>0</v>
      </c>
      <c r="Q166" s="139">
        <v>0</v>
      </c>
      <c r="R166" s="139">
        <f>Q166*H166</f>
        <v>0</v>
      </c>
      <c r="S166" s="139">
        <v>0</v>
      </c>
      <c r="T166" s="140">
        <f>S166*H166</f>
        <v>0</v>
      </c>
      <c r="AR166" s="141" t="s">
        <v>253</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253</v>
      </c>
      <c r="BM166" s="141" t="s">
        <v>5315</v>
      </c>
    </row>
    <row r="167" spans="2:65" s="1" customFormat="1" ht="29.25">
      <c r="B167" s="32"/>
      <c r="D167" s="143" t="s">
        <v>255</v>
      </c>
      <c r="F167" s="144" t="s">
        <v>2490</v>
      </c>
      <c r="I167" s="145"/>
      <c r="L167" s="32"/>
      <c r="M167" s="146"/>
      <c r="T167" s="56"/>
      <c r="AT167" s="17" t="s">
        <v>255</v>
      </c>
      <c r="AU167" s="17" t="s">
        <v>89</v>
      </c>
    </row>
    <row r="168" spans="2:65" s="1" customFormat="1" ht="24.2" customHeight="1">
      <c r="B168" s="32"/>
      <c r="C168" s="130" t="s">
        <v>428</v>
      </c>
      <c r="D168" s="130" t="s">
        <v>249</v>
      </c>
      <c r="E168" s="131" t="s">
        <v>543</v>
      </c>
      <c r="F168" s="132" t="s">
        <v>2491</v>
      </c>
      <c r="G168" s="133" t="s">
        <v>528</v>
      </c>
      <c r="H168" s="134">
        <v>20</v>
      </c>
      <c r="I168" s="135"/>
      <c r="J168" s="136">
        <f>ROUND(I168*H168,2)</f>
        <v>0</v>
      </c>
      <c r="K168" s="132" t="s">
        <v>1</v>
      </c>
      <c r="L168" s="32"/>
      <c r="M168" s="137" t="s">
        <v>1</v>
      </c>
      <c r="N168" s="138" t="s">
        <v>45</v>
      </c>
      <c r="P168" s="139">
        <f>O168*H168</f>
        <v>0</v>
      </c>
      <c r="Q168" s="139">
        <v>0</v>
      </c>
      <c r="R168" s="139">
        <f>Q168*H168</f>
        <v>0</v>
      </c>
      <c r="S168" s="139">
        <v>0</v>
      </c>
      <c r="T168" s="140">
        <f>S168*H168</f>
        <v>0</v>
      </c>
      <c r="AR168" s="141" t="s">
        <v>253</v>
      </c>
      <c r="AT168" s="141" t="s">
        <v>249</v>
      </c>
      <c r="AU168" s="141" t="s">
        <v>89</v>
      </c>
      <c r="AY168" s="17" t="s">
        <v>248</v>
      </c>
      <c r="BE168" s="142">
        <f>IF(N168="základní",J168,0)</f>
        <v>0</v>
      </c>
      <c r="BF168" s="142">
        <f>IF(N168="snížená",J168,0)</f>
        <v>0</v>
      </c>
      <c r="BG168" s="142">
        <f>IF(N168="zákl. přenesená",J168,0)</f>
        <v>0</v>
      </c>
      <c r="BH168" s="142">
        <f>IF(N168="sníž. přenesená",J168,0)</f>
        <v>0</v>
      </c>
      <c r="BI168" s="142">
        <f>IF(N168="nulová",J168,0)</f>
        <v>0</v>
      </c>
      <c r="BJ168" s="17" t="s">
        <v>87</v>
      </c>
      <c r="BK168" s="142">
        <f>ROUND(I168*H168,2)</f>
        <v>0</v>
      </c>
      <c r="BL168" s="17" t="s">
        <v>253</v>
      </c>
      <c r="BM168" s="141" t="s">
        <v>5316</v>
      </c>
    </row>
    <row r="169" spans="2:65" s="1" customFormat="1" ht="29.25">
      <c r="B169" s="32"/>
      <c r="D169" s="143" t="s">
        <v>255</v>
      </c>
      <c r="F169" s="144" t="s">
        <v>705</v>
      </c>
      <c r="I169" s="145"/>
      <c r="L169" s="32"/>
      <c r="M169" s="146"/>
      <c r="T169" s="56"/>
      <c r="AT169" s="17" t="s">
        <v>255</v>
      </c>
      <c r="AU169" s="17" t="s">
        <v>89</v>
      </c>
    </row>
    <row r="170" spans="2:65" s="1" customFormat="1" ht="33" customHeight="1">
      <c r="B170" s="32"/>
      <c r="C170" s="130" t="s">
        <v>432</v>
      </c>
      <c r="D170" s="130" t="s">
        <v>249</v>
      </c>
      <c r="E170" s="131" t="s">
        <v>547</v>
      </c>
      <c r="F170" s="132" t="s">
        <v>708</v>
      </c>
      <c r="G170" s="133" t="s">
        <v>528</v>
      </c>
      <c r="H170" s="134">
        <v>2</v>
      </c>
      <c r="I170" s="135"/>
      <c r="J170" s="136">
        <f>ROUND(I170*H170,2)</f>
        <v>0</v>
      </c>
      <c r="K170" s="132" t="s">
        <v>1</v>
      </c>
      <c r="L170" s="32"/>
      <c r="M170" s="137" t="s">
        <v>1</v>
      </c>
      <c r="N170" s="138" t="s">
        <v>45</v>
      </c>
      <c r="P170" s="139">
        <f>O170*H170</f>
        <v>0</v>
      </c>
      <c r="Q170" s="139">
        <v>0</v>
      </c>
      <c r="R170" s="139">
        <f>Q170*H170</f>
        <v>0</v>
      </c>
      <c r="S170" s="139">
        <v>0</v>
      </c>
      <c r="T170" s="140">
        <f>S170*H170</f>
        <v>0</v>
      </c>
      <c r="AR170" s="141" t="s">
        <v>253</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253</v>
      </c>
      <c r="BM170" s="141" t="s">
        <v>5317</v>
      </c>
    </row>
    <row r="171" spans="2:65" s="1" customFormat="1" ht="29.25">
      <c r="B171" s="32"/>
      <c r="D171" s="143" t="s">
        <v>255</v>
      </c>
      <c r="F171" s="144" t="s">
        <v>710</v>
      </c>
      <c r="I171" s="145"/>
      <c r="L171" s="32"/>
      <c r="M171" s="146"/>
      <c r="T171" s="56"/>
      <c r="AT171" s="17" t="s">
        <v>255</v>
      </c>
      <c r="AU171" s="17" t="s">
        <v>89</v>
      </c>
    </row>
    <row r="172" spans="2:65" s="1" customFormat="1" ht="33" customHeight="1">
      <c r="B172" s="32"/>
      <c r="C172" s="130" t="s">
        <v>436</v>
      </c>
      <c r="D172" s="130" t="s">
        <v>249</v>
      </c>
      <c r="E172" s="131" t="s">
        <v>551</v>
      </c>
      <c r="F172" s="132" t="s">
        <v>713</v>
      </c>
      <c r="G172" s="133" t="s">
        <v>528</v>
      </c>
      <c r="H172" s="134">
        <v>2</v>
      </c>
      <c r="I172" s="135"/>
      <c r="J172" s="136">
        <f>ROUND(I172*H172,2)</f>
        <v>0</v>
      </c>
      <c r="K172" s="132" t="s">
        <v>1</v>
      </c>
      <c r="L172" s="32"/>
      <c r="M172" s="137" t="s">
        <v>1</v>
      </c>
      <c r="N172" s="138" t="s">
        <v>45</v>
      </c>
      <c r="P172" s="139">
        <f>O172*H172</f>
        <v>0</v>
      </c>
      <c r="Q172" s="139">
        <v>0</v>
      </c>
      <c r="R172" s="139">
        <f>Q172*H172</f>
        <v>0</v>
      </c>
      <c r="S172" s="139">
        <v>0</v>
      </c>
      <c r="T172" s="140">
        <f>S172*H172</f>
        <v>0</v>
      </c>
      <c r="AR172" s="141" t="s">
        <v>253</v>
      </c>
      <c r="AT172" s="141" t="s">
        <v>249</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253</v>
      </c>
      <c r="BM172" s="141" t="s">
        <v>5318</v>
      </c>
    </row>
    <row r="173" spans="2:65" s="1" customFormat="1" ht="29.25">
      <c r="B173" s="32"/>
      <c r="D173" s="143" t="s">
        <v>255</v>
      </c>
      <c r="F173" s="144" t="s">
        <v>705</v>
      </c>
      <c r="I173" s="145"/>
      <c r="L173" s="32"/>
      <c r="M173" s="146"/>
      <c r="T173" s="56"/>
      <c r="AT173" s="17" t="s">
        <v>255</v>
      </c>
      <c r="AU173" s="17" t="s">
        <v>89</v>
      </c>
    </row>
    <row r="174" spans="2:65" s="1" customFormat="1" ht="24.2" customHeight="1">
      <c r="B174" s="32"/>
      <c r="C174" s="130" t="s">
        <v>440</v>
      </c>
      <c r="D174" s="130" t="s">
        <v>249</v>
      </c>
      <c r="E174" s="131" t="s">
        <v>555</v>
      </c>
      <c r="F174" s="132" t="s">
        <v>5319</v>
      </c>
      <c r="G174" s="133" t="s">
        <v>258</v>
      </c>
      <c r="H174" s="134">
        <v>1</v>
      </c>
      <c r="I174" s="135"/>
      <c r="J174" s="136">
        <f t="shared" ref="J174:J181" si="20">ROUND(I174*H174,2)</f>
        <v>0</v>
      </c>
      <c r="K174" s="132" t="s">
        <v>1</v>
      </c>
      <c r="L174" s="32"/>
      <c r="M174" s="137" t="s">
        <v>1</v>
      </c>
      <c r="N174" s="138" t="s">
        <v>45</v>
      </c>
      <c r="P174" s="139">
        <f t="shared" ref="P174:P181" si="21">O174*H174</f>
        <v>0</v>
      </c>
      <c r="Q174" s="139">
        <v>0</v>
      </c>
      <c r="R174" s="139">
        <f t="shared" ref="R174:R181" si="22">Q174*H174</f>
        <v>0</v>
      </c>
      <c r="S174" s="139">
        <v>0</v>
      </c>
      <c r="T174" s="140">
        <f t="shared" ref="T174:T181" si="23">S174*H174</f>
        <v>0</v>
      </c>
      <c r="AR174" s="141" t="s">
        <v>253</v>
      </c>
      <c r="AT174" s="141" t="s">
        <v>249</v>
      </c>
      <c r="AU174" s="141" t="s">
        <v>89</v>
      </c>
      <c r="AY174" s="17" t="s">
        <v>248</v>
      </c>
      <c r="BE174" s="142">
        <f t="shared" ref="BE174:BE181" si="24">IF(N174="základní",J174,0)</f>
        <v>0</v>
      </c>
      <c r="BF174" s="142">
        <f t="shared" ref="BF174:BF181" si="25">IF(N174="snížená",J174,0)</f>
        <v>0</v>
      </c>
      <c r="BG174" s="142">
        <f t="shared" ref="BG174:BG181" si="26">IF(N174="zákl. přenesená",J174,0)</f>
        <v>0</v>
      </c>
      <c r="BH174" s="142">
        <f t="shared" ref="BH174:BH181" si="27">IF(N174="sníž. přenesená",J174,0)</f>
        <v>0</v>
      </c>
      <c r="BI174" s="142">
        <f t="shared" ref="BI174:BI181" si="28">IF(N174="nulová",J174,0)</f>
        <v>0</v>
      </c>
      <c r="BJ174" s="17" t="s">
        <v>87</v>
      </c>
      <c r="BK174" s="142">
        <f t="shared" ref="BK174:BK181" si="29">ROUND(I174*H174,2)</f>
        <v>0</v>
      </c>
      <c r="BL174" s="17" t="s">
        <v>253</v>
      </c>
      <c r="BM174" s="141" t="s">
        <v>5320</v>
      </c>
    </row>
    <row r="175" spans="2:65" s="1" customFormat="1" ht="16.5" customHeight="1">
      <c r="B175" s="32"/>
      <c r="C175" s="130" t="s">
        <v>444</v>
      </c>
      <c r="D175" s="130" t="s">
        <v>249</v>
      </c>
      <c r="E175" s="131" t="s">
        <v>559</v>
      </c>
      <c r="F175" s="132" t="s">
        <v>725</v>
      </c>
      <c r="G175" s="133" t="s">
        <v>258</v>
      </c>
      <c r="H175" s="134">
        <v>1</v>
      </c>
      <c r="I175" s="135"/>
      <c r="J175" s="136">
        <f t="shared" si="20"/>
        <v>0</v>
      </c>
      <c r="K175" s="132" t="s">
        <v>1</v>
      </c>
      <c r="L175" s="32"/>
      <c r="M175" s="137" t="s">
        <v>1</v>
      </c>
      <c r="N175" s="138" t="s">
        <v>45</v>
      </c>
      <c r="P175" s="139">
        <f t="shared" si="21"/>
        <v>0</v>
      </c>
      <c r="Q175" s="139">
        <v>0</v>
      </c>
      <c r="R175" s="139">
        <f t="shared" si="22"/>
        <v>0</v>
      </c>
      <c r="S175" s="139">
        <v>0</v>
      </c>
      <c r="T175" s="140">
        <f t="shared" si="23"/>
        <v>0</v>
      </c>
      <c r="AR175" s="141" t="s">
        <v>253</v>
      </c>
      <c r="AT175" s="141" t="s">
        <v>249</v>
      </c>
      <c r="AU175" s="141" t="s">
        <v>89</v>
      </c>
      <c r="AY175" s="17" t="s">
        <v>248</v>
      </c>
      <c r="BE175" s="142">
        <f t="shared" si="24"/>
        <v>0</v>
      </c>
      <c r="BF175" s="142">
        <f t="shared" si="25"/>
        <v>0</v>
      </c>
      <c r="BG175" s="142">
        <f t="shared" si="26"/>
        <v>0</v>
      </c>
      <c r="BH175" s="142">
        <f t="shared" si="27"/>
        <v>0</v>
      </c>
      <c r="BI175" s="142">
        <f t="shared" si="28"/>
        <v>0</v>
      </c>
      <c r="BJ175" s="17" t="s">
        <v>87</v>
      </c>
      <c r="BK175" s="142">
        <f t="shared" si="29"/>
        <v>0</v>
      </c>
      <c r="BL175" s="17" t="s">
        <v>253</v>
      </c>
      <c r="BM175" s="141" t="s">
        <v>5321</v>
      </c>
    </row>
    <row r="176" spans="2:65" s="1" customFormat="1" ht="24.2" customHeight="1">
      <c r="B176" s="32"/>
      <c r="C176" s="130" t="s">
        <v>449</v>
      </c>
      <c r="D176" s="130" t="s">
        <v>249</v>
      </c>
      <c r="E176" s="131" t="s">
        <v>563</v>
      </c>
      <c r="F176" s="132" t="s">
        <v>5322</v>
      </c>
      <c r="G176" s="133" t="s">
        <v>258</v>
      </c>
      <c r="H176" s="134">
        <v>1</v>
      </c>
      <c r="I176" s="135"/>
      <c r="J176" s="136">
        <f t="shared" si="20"/>
        <v>0</v>
      </c>
      <c r="K176" s="132" t="s">
        <v>1</v>
      </c>
      <c r="L176" s="32"/>
      <c r="M176" s="137" t="s">
        <v>1</v>
      </c>
      <c r="N176" s="138" t="s">
        <v>45</v>
      </c>
      <c r="P176" s="139">
        <f t="shared" si="21"/>
        <v>0</v>
      </c>
      <c r="Q176" s="139">
        <v>0</v>
      </c>
      <c r="R176" s="139">
        <f t="shared" si="22"/>
        <v>0</v>
      </c>
      <c r="S176" s="139">
        <v>0</v>
      </c>
      <c r="T176" s="140">
        <f t="shared" si="23"/>
        <v>0</v>
      </c>
      <c r="AR176" s="141" t="s">
        <v>253</v>
      </c>
      <c r="AT176" s="141" t="s">
        <v>249</v>
      </c>
      <c r="AU176" s="141" t="s">
        <v>89</v>
      </c>
      <c r="AY176" s="17" t="s">
        <v>248</v>
      </c>
      <c r="BE176" s="142">
        <f t="shared" si="24"/>
        <v>0</v>
      </c>
      <c r="BF176" s="142">
        <f t="shared" si="25"/>
        <v>0</v>
      </c>
      <c r="BG176" s="142">
        <f t="shared" si="26"/>
        <v>0</v>
      </c>
      <c r="BH176" s="142">
        <f t="shared" si="27"/>
        <v>0</v>
      </c>
      <c r="BI176" s="142">
        <f t="shared" si="28"/>
        <v>0</v>
      </c>
      <c r="BJ176" s="17" t="s">
        <v>87</v>
      </c>
      <c r="BK176" s="142">
        <f t="shared" si="29"/>
        <v>0</v>
      </c>
      <c r="BL176" s="17" t="s">
        <v>253</v>
      </c>
      <c r="BM176" s="141" t="s">
        <v>5323</v>
      </c>
    </row>
    <row r="177" spans="2:65" s="1" customFormat="1" ht="16.5" customHeight="1">
      <c r="B177" s="32"/>
      <c r="C177" s="130" t="s">
        <v>453</v>
      </c>
      <c r="D177" s="130" t="s">
        <v>249</v>
      </c>
      <c r="E177" s="131" t="s">
        <v>566</v>
      </c>
      <c r="F177" s="132" t="s">
        <v>4869</v>
      </c>
      <c r="G177" s="133" t="s">
        <v>252</v>
      </c>
      <c r="H177" s="134">
        <v>1</v>
      </c>
      <c r="I177" s="135"/>
      <c r="J177" s="136">
        <f t="shared" si="20"/>
        <v>0</v>
      </c>
      <c r="K177" s="132" t="s">
        <v>1</v>
      </c>
      <c r="L177" s="32"/>
      <c r="M177" s="137" t="s">
        <v>1</v>
      </c>
      <c r="N177" s="138" t="s">
        <v>45</v>
      </c>
      <c r="P177" s="139">
        <f t="shared" si="21"/>
        <v>0</v>
      </c>
      <c r="Q177" s="139">
        <v>0</v>
      </c>
      <c r="R177" s="139">
        <f t="shared" si="22"/>
        <v>0</v>
      </c>
      <c r="S177" s="139">
        <v>0</v>
      </c>
      <c r="T177" s="140">
        <f t="shared" si="23"/>
        <v>0</v>
      </c>
      <c r="AR177" s="141" t="s">
        <v>253</v>
      </c>
      <c r="AT177" s="141" t="s">
        <v>249</v>
      </c>
      <c r="AU177" s="141" t="s">
        <v>89</v>
      </c>
      <c r="AY177" s="17" t="s">
        <v>248</v>
      </c>
      <c r="BE177" s="142">
        <f t="shared" si="24"/>
        <v>0</v>
      </c>
      <c r="BF177" s="142">
        <f t="shared" si="25"/>
        <v>0</v>
      </c>
      <c r="BG177" s="142">
        <f t="shared" si="26"/>
        <v>0</v>
      </c>
      <c r="BH177" s="142">
        <f t="shared" si="27"/>
        <v>0</v>
      </c>
      <c r="BI177" s="142">
        <f t="shared" si="28"/>
        <v>0</v>
      </c>
      <c r="BJ177" s="17" t="s">
        <v>87</v>
      </c>
      <c r="BK177" s="142">
        <f t="shared" si="29"/>
        <v>0</v>
      </c>
      <c r="BL177" s="17" t="s">
        <v>253</v>
      </c>
      <c r="BM177" s="141" t="s">
        <v>5324</v>
      </c>
    </row>
    <row r="178" spans="2:65" s="1" customFormat="1" ht="16.5" customHeight="1">
      <c r="B178" s="32"/>
      <c r="C178" s="130" t="s">
        <v>457</v>
      </c>
      <c r="D178" s="130" t="s">
        <v>249</v>
      </c>
      <c r="E178" s="131" t="s">
        <v>570</v>
      </c>
      <c r="F178" s="132" t="s">
        <v>4873</v>
      </c>
      <c r="G178" s="133" t="s">
        <v>252</v>
      </c>
      <c r="H178" s="134">
        <v>4</v>
      </c>
      <c r="I178" s="135"/>
      <c r="J178" s="136">
        <f t="shared" si="20"/>
        <v>0</v>
      </c>
      <c r="K178" s="132" t="s">
        <v>1</v>
      </c>
      <c r="L178" s="32"/>
      <c r="M178" s="137" t="s">
        <v>1</v>
      </c>
      <c r="N178" s="138" t="s">
        <v>45</v>
      </c>
      <c r="P178" s="139">
        <f t="shared" si="21"/>
        <v>0</v>
      </c>
      <c r="Q178" s="139">
        <v>0</v>
      </c>
      <c r="R178" s="139">
        <f t="shared" si="22"/>
        <v>0</v>
      </c>
      <c r="S178" s="139">
        <v>0</v>
      </c>
      <c r="T178" s="140">
        <f t="shared" si="23"/>
        <v>0</v>
      </c>
      <c r="AR178" s="141" t="s">
        <v>253</v>
      </c>
      <c r="AT178" s="141" t="s">
        <v>249</v>
      </c>
      <c r="AU178" s="141" t="s">
        <v>89</v>
      </c>
      <c r="AY178" s="17" t="s">
        <v>248</v>
      </c>
      <c r="BE178" s="142">
        <f t="shared" si="24"/>
        <v>0</v>
      </c>
      <c r="BF178" s="142">
        <f t="shared" si="25"/>
        <v>0</v>
      </c>
      <c r="BG178" s="142">
        <f t="shared" si="26"/>
        <v>0</v>
      </c>
      <c r="BH178" s="142">
        <f t="shared" si="27"/>
        <v>0</v>
      </c>
      <c r="BI178" s="142">
        <f t="shared" si="28"/>
        <v>0</v>
      </c>
      <c r="BJ178" s="17" t="s">
        <v>87</v>
      </c>
      <c r="BK178" s="142">
        <f t="shared" si="29"/>
        <v>0</v>
      </c>
      <c r="BL178" s="17" t="s">
        <v>253</v>
      </c>
      <c r="BM178" s="141" t="s">
        <v>5325</v>
      </c>
    </row>
    <row r="179" spans="2:65" s="1" customFormat="1" ht="16.5" customHeight="1">
      <c r="B179" s="32"/>
      <c r="C179" s="130" t="s">
        <v>461</v>
      </c>
      <c r="D179" s="130" t="s">
        <v>249</v>
      </c>
      <c r="E179" s="131" t="s">
        <v>574</v>
      </c>
      <c r="F179" s="132" t="s">
        <v>5326</v>
      </c>
      <c r="G179" s="133" t="s">
        <v>252</v>
      </c>
      <c r="H179" s="134">
        <v>2</v>
      </c>
      <c r="I179" s="135"/>
      <c r="J179" s="136">
        <f t="shared" si="20"/>
        <v>0</v>
      </c>
      <c r="K179" s="132" t="s">
        <v>1</v>
      </c>
      <c r="L179" s="32"/>
      <c r="M179" s="137" t="s">
        <v>1</v>
      </c>
      <c r="N179" s="138" t="s">
        <v>45</v>
      </c>
      <c r="P179" s="139">
        <f t="shared" si="21"/>
        <v>0</v>
      </c>
      <c r="Q179" s="139">
        <v>0</v>
      </c>
      <c r="R179" s="139">
        <f t="shared" si="22"/>
        <v>0</v>
      </c>
      <c r="S179" s="139">
        <v>0</v>
      </c>
      <c r="T179" s="140">
        <f t="shared" si="23"/>
        <v>0</v>
      </c>
      <c r="AR179" s="141" t="s">
        <v>253</v>
      </c>
      <c r="AT179" s="141" t="s">
        <v>249</v>
      </c>
      <c r="AU179" s="141" t="s">
        <v>89</v>
      </c>
      <c r="AY179" s="17" t="s">
        <v>248</v>
      </c>
      <c r="BE179" s="142">
        <f t="shared" si="24"/>
        <v>0</v>
      </c>
      <c r="BF179" s="142">
        <f t="shared" si="25"/>
        <v>0</v>
      </c>
      <c r="BG179" s="142">
        <f t="shared" si="26"/>
        <v>0</v>
      </c>
      <c r="BH179" s="142">
        <f t="shared" si="27"/>
        <v>0</v>
      </c>
      <c r="BI179" s="142">
        <f t="shared" si="28"/>
        <v>0</v>
      </c>
      <c r="BJ179" s="17" t="s">
        <v>87</v>
      </c>
      <c r="BK179" s="142">
        <f t="shared" si="29"/>
        <v>0</v>
      </c>
      <c r="BL179" s="17" t="s">
        <v>253</v>
      </c>
      <c r="BM179" s="141" t="s">
        <v>5327</v>
      </c>
    </row>
    <row r="180" spans="2:65" s="1" customFormat="1" ht="21.75" customHeight="1">
      <c r="B180" s="32"/>
      <c r="C180" s="130" t="s">
        <v>465</v>
      </c>
      <c r="D180" s="130" t="s">
        <v>249</v>
      </c>
      <c r="E180" s="131" t="s">
        <v>578</v>
      </c>
      <c r="F180" s="132" t="s">
        <v>5328</v>
      </c>
      <c r="G180" s="133" t="s">
        <v>252</v>
      </c>
      <c r="H180" s="134">
        <v>1</v>
      </c>
      <c r="I180" s="135"/>
      <c r="J180" s="136">
        <f t="shared" si="20"/>
        <v>0</v>
      </c>
      <c r="K180" s="132" t="s">
        <v>1</v>
      </c>
      <c r="L180" s="32"/>
      <c r="M180" s="137" t="s">
        <v>1</v>
      </c>
      <c r="N180" s="138" t="s">
        <v>45</v>
      </c>
      <c r="P180" s="139">
        <f t="shared" si="21"/>
        <v>0</v>
      </c>
      <c r="Q180" s="139">
        <v>0</v>
      </c>
      <c r="R180" s="139">
        <f t="shared" si="22"/>
        <v>0</v>
      </c>
      <c r="S180" s="139">
        <v>0</v>
      </c>
      <c r="T180" s="140">
        <f t="shared" si="23"/>
        <v>0</v>
      </c>
      <c r="AR180" s="141" t="s">
        <v>253</v>
      </c>
      <c r="AT180" s="141" t="s">
        <v>249</v>
      </c>
      <c r="AU180" s="141" t="s">
        <v>89</v>
      </c>
      <c r="AY180" s="17" t="s">
        <v>248</v>
      </c>
      <c r="BE180" s="142">
        <f t="shared" si="24"/>
        <v>0</v>
      </c>
      <c r="BF180" s="142">
        <f t="shared" si="25"/>
        <v>0</v>
      </c>
      <c r="BG180" s="142">
        <f t="shared" si="26"/>
        <v>0</v>
      </c>
      <c r="BH180" s="142">
        <f t="shared" si="27"/>
        <v>0</v>
      </c>
      <c r="BI180" s="142">
        <f t="shared" si="28"/>
        <v>0</v>
      </c>
      <c r="BJ180" s="17" t="s">
        <v>87</v>
      </c>
      <c r="BK180" s="142">
        <f t="shared" si="29"/>
        <v>0</v>
      </c>
      <c r="BL180" s="17" t="s">
        <v>253</v>
      </c>
      <c r="BM180" s="141" t="s">
        <v>5329</v>
      </c>
    </row>
    <row r="181" spans="2:65" s="1" customFormat="1" ht="16.5" customHeight="1">
      <c r="B181" s="32"/>
      <c r="C181" s="130" t="s">
        <v>471</v>
      </c>
      <c r="D181" s="130" t="s">
        <v>249</v>
      </c>
      <c r="E181" s="131" t="s">
        <v>582</v>
      </c>
      <c r="F181" s="132" t="s">
        <v>872</v>
      </c>
      <c r="G181" s="133" t="s">
        <v>252</v>
      </c>
      <c r="H181" s="134">
        <v>2</v>
      </c>
      <c r="I181" s="135"/>
      <c r="J181" s="136">
        <f t="shared" si="20"/>
        <v>0</v>
      </c>
      <c r="K181" s="132" t="s">
        <v>1</v>
      </c>
      <c r="L181" s="32"/>
      <c r="M181" s="137" t="s">
        <v>1</v>
      </c>
      <c r="N181" s="138" t="s">
        <v>45</v>
      </c>
      <c r="P181" s="139">
        <f t="shared" si="21"/>
        <v>0</v>
      </c>
      <c r="Q181" s="139">
        <v>0</v>
      </c>
      <c r="R181" s="139">
        <f t="shared" si="22"/>
        <v>0</v>
      </c>
      <c r="S181" s="139">
        <v>0</v>
      </c>
      <c r="T181" s="140">
        <f t="shared" si="23"/>
        <v>0</v>
      </c>
      <c r="AR181" s="141" t="s">
        <v>253</v>
      </c>
      <c r="AT181" s="141" t="s">
        <v>249</v>
      </c>
      <c r="AU181" s="141" t="s">
        <v>89</v>
      </c>
      <c r="AY181" s="17" t="s">
        <v>248</v>
      </c>
      <c r="BE181" s="142">
        <f t="shared" si="24"/>
        <v>0</v>
      </c>
      <c r="BF181" s="142">
        <f t="shared" si="25"/>
        <v>0</v>
      </c>
      <c r="BG181" s="142">
        <f t="shared" si="26"/>
        <v>0</v>
      </c>
      <c r="BH181" s="142">
        <f t="shared" si="27"/>
        <v>0</v>
      </c>
      <c r="BI181" s="142">
        <f t="shared" si="28"/>
        <v>0</v>
      </c>
      <c r="BJ181" s="17" t="s">
        <v>87</v>
      </c>
      <c r="BK181" s="142">
        <f t="shared" si="29"/>
        <v>0</v>
      </c>
      <c r="BL181" s="17" t="s">
        <v>253</v>
      </c>
      <c r="BM181" s="141" t="s">
        <v>5330</v>
      </c>
    </row>
    <row r="182" spans="2:65" s="1" customFormat="1" ht="39">
      <c r="B182" s="32"/>
      <c r="D182" s="143" t="s">
        <v>255</v>
      </c>
      <c r="F182" s="144" t="s">
        <v>874</v>
      </c>
      <c r="I182" s="145"/>
      <c r="L182" s="32"/>
      <c r="M182" s="146"/>
      <c r="T182" s="56"/>
      <c r="AT182" s="17" t="s">
        <v>255</v>
      </c>
      <c r="AU182" s="17" t="s">
        <v>89</v>
      </c>
    </row>
    <row r="183" spans="2:65" s="1" customFormat="1" ht="21.75" customHeight="1">
      <c r="B183" s="32"/>
      <c r="C183" s="130" t="s">
        <v>476</v>
      </c>
      <c r="D183" s="130" t="s">
        <v>249</v>
      </c>
      <c r="E183" s="131" t="s">
        <v>586</v>
      </c>
      <c r="F183" s="132" t="s">
        <v>2506</v>
      </c>
      <c r="G183" s="133" t="s">
        <v>252</v>
      </c>
      <c r="H183" s="134">
        <v>10</v>
      </c>
      <c r="I183" s="135"/>
      <c r="J183" s="136">
        <f>ROUND(I183*H183,2)</f>
        <v>0</v>
      </c>
      <c r="K183" s="132" t="s">
        <v>1</v>
      </c>
      <c r="L183" s="32"/>
      <c r="M183" s="137" t="s">
        <v>1</v>
      </c>
      <c r="N183" s="138" t="s">
        <v>45</v>
      </c>
      <c r="P183" s="139">
        <f>O183*H183</f>
        <v>0</v>
      </c>
      <c r="Q183" s="139">
        <v>0</v>
      </c>
      <c r="R183" s="139">
        <f>Q183*H183</f>
        <v>0</v>
      </c>
      <c r="S183" s="139">
        <v>0</v>
      </c>
      <c r="T183" s="140">
        <f>S183*H183</f>
        <v>0</v>
      </c>
      <c r="AR183" s="141" t="s">
        <v>253</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253</v>
      </c>
      <c r="BM183" s="141" t="s">
        <v>5331</v>
      </c>
    </row>
    <row r="184" spans="2:65" s="1" customFormat="1" ht="29.25">
      <c r="B184" s="32"/>
      <c r="D184" s="143" t="s">
        <v>255</v>
      </c>
      <c r="F184" s="144" t="s">
        <v>2508</v>
      </c>
      <c r="I184" s="145"/>
      <c r="L184" s="32"/>
      <c r="M184" s="146"/>
      <c r="T184" s="56"/>
      <c r="AT184" s="17" t="s">
        <v>255</v>
      </c>
      <c r="AU184" s="17" t="s">
        <v>89</v>
      </c>
    </row>
    <row r="185" spans="2:65" s="1" customFormat="1" ht="16.5" customHeight="1">
      <c r="B185" s="32"/>
      <c r="C185" s="130" t="s">
        <v>483</v>
      </c>
      <c r="D185" s="130" t="s">
        <v>249</v>
      </c>
      <c r="E185" s="131" t="s">
        <v>590</v>
      </c>
      <c r="F185" s="132" t="s">
        <v>4885</v>
      </c>
      <c r="G185" s="133" t="s">
        <v>252</v>
      </c>
      <c r="H185" s="134">
        <v>1</v>
      </c>
      <c r="I185" s="135"/>
      <c r="J185" s="136">
        <f>ROUND(I185*H185,2)</f>
        <v>0</v>
      </c>
      <c r="K185" s="132" t="s">
        <v>1</v>
      </c>
      <c r="L185" s="32"/>
      <c r="M185" s="137" t="s">
        <v>1</v>
      </c>
      <c r="N185" s="138" t="s">
        <v>45</v>
      </c>
      <c r="P185" s="139">
        <f>O185*H185</f>
        <v>0</v>
      </c>
      <c r="Q185" s="139">
        <v>0</v>
      </c>
      <c r="R185" s="139">
        <f>Q185*H185</f>
        <v>0</v>
      </c>
      <c r="S185" s="139">
        <v>0</v>
      </c>
      <c r="T185" s="140">
        <f>S185*H185</f>
        <v>0</v>
      </c>
      <c r="AR185" s="141" t="s">
        <v>253</v>
      </c>
      <c r="AT185" s="141" t="s">
        <v>249</v>
      </c>
      <c r="AU185" s="141" t="s">
        <v>89</v>
      </c>
      <c r="AY185" s="17" t="s">
        <v>248</v>
      </c>
      <c r="BE185" s="142">
        <f>IF(N185="základní",J185,0)</f>
        <v>0</v>
      </c>
      <c r="BF185" s="142">
        <f>IF(N185="snížená",J185,0)</f>
        <v>0</v>
      </c>
      <c r="BG185" s="142">
        <f>IF(N185="zákl. přenesená",J185,0)</f>
        <v>0</v>
      </c>
      <c r="BH185" s="142">
        <f>IF(N185="sníž. přenesená",J185,0)</f>
        <v>0</v>
      </c>
      <c r="BI185" s="142">
        <f>IF(N185="nulová",J185,0)</f>
        <v>0</v>
      </c>
      <c r="BJ185" s="17" t="s">
        <v>87</v>
      </c>
      <c r="BK185" s="142">
        <f>ROUND(I185*H185,2)</f>
        <v>0</v>
      </c>
      <c r="BL185" s="17" t="s">
        <v>253</v>
      </c>
      <c r="BM185" s="141" t="s">
        <v>5332</v>
      </c>
    </row>
    <row r="186" spans="2:65" s="1" customFormat="1" ht="39">
      <c r="B186" s="32"/>
      <c r="D186" s="143" t="s">
        <v>255</v>
      </c>
      <c r="F186" s="144" t="s">
        <v>4887</v>
      </c>
      <c r="I186" s="145"/>
      <c r="L186" s="32"/>
      <c r="M186" s="146"/>
      <c r="T186" s="56"/>
      <c r="AT186" s="17" t="s">
        <v>255</v>
      </c>
      <c r="AU186" s="17" t="s">
        <v>89</v>
      </c>
    </row>
    <row r="187" spans="2:65" s="1" customFormat="1" ht="24.2" customHeight="1">
      <c r="B187" s="32"/>
      <c r="C187" s="130" t="s">
        <v>488</v>
      </c>
      <c r="D187" s="130" t="s">
        <v>249</v>
      </c>
      <c r="E187" s="131" t="s">
        <v>594</v>
      </c>
      <c r="F187" s="132" t="s">
        <v>2518</v>
      </c>
      <c r="G187" s="133" t="s">
        <v>252</v>
      </c>
      <c r="H187" s="134">
        <v>5</v>
      </c>
      <c r="I187" s="135"/>
      <c r="J187" s="136">
        <f>ROUND(I187*H187,2)</f>
        <v>0</v>
      </c>
      <c r="K187" s="132" t="s">
        <v>1</v>
      </c>
      <c r="L187" s="32"/>
      <c r="M187" s="137" t="s">
        <v>1</v>
      </c>
      <c r="N187" s="138" t="s">
        <v>45</v>
      </c>
      <c r="P187" s="139">
        <f>O187*H187</f>
        <v>0</v>
      </c>
      <c r="Q187" s="139">
        <v>0</v>
      </c>
      <c r="R187" s="139">
        <f>Q187*H187</f>
        <v>0</v>
      </c>
      <c r="S187" s="139">
        <v>0</v>
      </c>
      <c r="T187" s="140">
        <f>S187*H187</f>
        <v>0</v>
      </c>
      <c r="AR187" s="141" t="s">
        <v>253</v>
      </c>
      <c r="AT187" s="141" t="s">
        <v>249</v>
      </c>
      <c r="AU187" s="141" t="s">
        <v>89</v>
      </c>
      <c r="AY187" s="17" t="s">
        <v>248</v>
      </c>
      <c r="BE187" s="142">
        <f>IF(N187="základní",J187,0)</f>
        <v>0</v>
      </c>
      <c r="BF187" s="142">
        <f>IF(N187="snížená",J187,0)</f>
        <v>0</v>
      </c>
      <c r="BG187" s="142">
        <f>IF(N187="zákl. přenesená",J187,0)</f>
        <v>0</v>
      </c>
      <c r="BH187" s="142">
        <f>IF(N187="sníž. přenesená",J187,0)</f>
        <v>0</v>
      </c>
      <c r="BI187" s="142">
        <f>IF(N187="nulová",J187,0)</f>
        <v>0</v>
      </c>
      <c r="BJ187" s="17" t="s">
        <v>87</v>
      </c>
      <c r="BK187" s="142">
        <f>ROUND(I187*H187,2)</f>
        <v>0</v>
      </c>
      <c r="BL187" s="17" t="s">
        <v>253</v>
      </c>
      <c r="BM187" s="141" t="s">
        <v>5333</v>
      </c>
    </row>
    <row r="188" spans="2:65" s="1" customFormat="1" ht="48.75">
      <c r="B188" s="32"/>
      <c r="D188" s="143" t="s">
        <v>255</v>
      </c>
      <c r="F188" s="144" t="s">
        <v>2520</v>
      </c>
      <c r="I188" s="145"/>
      <c r="L188" s="32"/>
      <c r="M188" s="146"/>
      <c r="T188" s="56"/>
      <c r="AT188" s="17" t="s">
        <v>255</v>
      </c>
      <c r="AU188" s="17" t="s">
        <v>89</v>
      </c>
    </row>
    <row r="189" spans="2:65" s="1" customFormat="1" ht="24.2" customHeight="1">
      <c r="B189" s="32"/>
      <c r="C189" s="130" t="s">
        <v>493</v>
      </c>
      <c r="D189" s="130" t="s">
        <v>249</v>
      </c>
      <c r="E189" s="131" t="s">
        <v>598</v>
      </c>
      <c r="F189" s="132" t="s">
        <v>2521</v>
      </c>
      <c r="G189" s="133" t="s">
        <v>447</v>
      </c>
      <c r="H189" s="134">
        <v>1</v>
      </c>
      <c r="I189" s="135"/>
      <c r="J189" s="136">
        <f>ROUND(I189*H189,2)</f>
        <v>0</v>
      </c>
      <c r="K189" s="132" t="s">
        <v>1</v>
      </c>
      <c r="L189" s="32"/>
      <c r="M189" s="137" t="s">
        <v>1</v>
      </c>
      <c r="N189" s="138" t="s">
        <v>45</v>
      </c>
      <c r="P189" s="139">
        <f>O189*H189</f>
        <v>0</v>
      </c>
      <c r="Q189" s="139">
        <v>0</v>
      </c>
      <c r="R189" s="139">
        <f>Q189*H189</f>
        <v>0</v>
      </c>
      <c r="S189" s="139">
        <v>0</v>
      </c>
      <c r="T189" s="140">
        <f>S189*H189</f>
        <v>0</v>
      </c>
      <c r="AR189" s="141" t="s">
        <v>253</v>
      </c>
      <c r="AT189" s="141" t="s">
        <v>249</v>
      </c>
      <c r="AU189" s="141" t="s">
        <v>89</v>
      </c>
      <c r="AY189" s="17" t="s">
        <v>248</v>
      </c>
      <c r="BE189" s="142">
        <f>IF(N189="základní",J189,0)</f>
        <v>0</v>
      </c>
      <c r="BF189" s="142">
        <f>IF(N189="snížená",J189,0)</f>
        <v>0</v>
      </c>
      <c r="BG189" s="142">
        <f>IF(N189="zákl. přenesená",J189,0)</f>
        <v>0</v>
      </c>
      <c r="BH189" s="142">
        <f>IF(N189="sníž. přenesená",J189,0)</f>
        <v>0</v>
      </c>
      <c r="BI189" s="142">
        <f>IF(N189="nulová",J189,0)</f>
        <v>0</v>
      </c>
      <c r="BJ189" s="17" t="s">
        <v>87</v>
      </c>
      <c r="BK189" s="142">
        <f>ROUND(I189*H189,2)</f>
        <v>0</v>
      </c>
      <c r="BL189" s="17" t="s">
        <v>253</v>
      </c>
      <c r="BM189" s="141" t="s">
        <v>5334</v>
      </c>
    </row>
    <row r="190" spans="2:65" s="1" customFormat="1" ht="21.75" customHeight="1">
      <c r="B190" s="32"/>
      <c r="C190" s="130" t="s">
        <v>498</v>
      </c>
      <c r="D190" s="130" t="s">
        <v>249</v>
      </c>
      <c r="E190" s="131" t="s">
        <v>602</v>
      </c>
      <c r="F190" s="132" t="s">
        <v>2523</v>
      </c>
      <c r="G190" s="133" t="s">
        <v>252</v>
      </c>
      <c r="H190" s="134">
        <v>15</v>
      </c>
      <c r="I190" s="135"/>
      <c r="J190" s="136">
        <f>ROUND(I190*H190,2)</f>
        <v>0</v>
      </c>
      <c r="K190" s="132" t="s">
        <v>1</v>
      </c>
      <c r="L190" s="32"/>
      <c r="M190" s="137" t="s">
        <v>1</v>
      </c>
      <c r="N190" s="138" t="s">
        <v>45</v>
      </c>
      <c r="P190" s="139">
        <f>O190*H190</f>
        <v>0</v>
      </c>
      <c r="Q190" s="139">
        <v>0</v>
      </c>
      <c r="R190" s="139">
        <f>Q190*H190</f>
        <v>0</v>
      </c>
      <c r="S190" s="139">
        <v>0</v>
      </c>
      <c r="T190" s="140">
        <f>S190*H190</f>
        <v>0</v>
      </c>
      <c r="AR190" s="141" t="s">
        <v>253</v>
      </c>
      <c r="AT190" s="141" t="s">
        <v>249</v>
      </c>
      <c r="AU190" s="141" t="s">
        <v>89</v>
      </c>
      <c r="AY190" s="17" t="s">
        <v>248</v>
      </c>
      <c r="BE190" s="142">
        <f>IF(N190="základní",J190,0)</f>
        <v>0</v>
      </c>
      <c r="BF190" s="142">
        <f>IF(N190="snížená",J190,0)</f>
        <v>0</v>
      </c>
      <c r="BG190" s="142">
        <f>IF(N190="zákl. přenesená",J190,0)</f>
        <v>0</v>
      </c>
      <c r="BH190" s="142">
        <f>IF(N190="sníž. přenesená",J190,0)</f>
        <v>0</v>
      </c>
      <c r="BI190" s="142">
        <f>IF(N190="nulová",J190,0)</f>
        <v>0</v>
      </c>
      <c r="BJ190" s="17" t="s">
        <v>87</v>
      </c>
      <c r="BK190" s="142">
        <f>ROUND(I190*H190,2)</f>
        <v>0</v>
      </c>
      <c r="BL190" s="17" t="s">
        <v>253</v>
      </c>
      <c r="BM190" s="141" t="s">
        <v>5335</v>
      </c>
    </row>
    <row r="191" spans="2:65" s="1" customFormat="1" ht="24.2" customHeight="1">
      <c r="B191" s="32"/>
      <c r="C191" s="130" t="s">
        <v>503</v>
      </c>
      <c r="D191" s="130" t="s">
        <v>249</v>
      </c>
      <c r="E191" s="131" t="s">
        <v>606</v>
      </c>
      <c r="F191" s="132" t="s">
        <v>2531</v>
      </c>
      <c r="G191" s="133" t="s">
        <v>258</v>
      </c>
      <c r="H191" s="134">
        <v>1</v>
      </c>
      <c r="I191" s="135"/>
      <c r="J191" s="136">
        <f>ROUND(I191*H191,2)</f>
        <v>0</v>
      </c>
      <c r="K191" s="132" t="s">
        <v>1</v>
      </c>
      <c r="L191" s="32"/>
      <c r="M191" s="137" t="s">
        <v>1</v>
      </c>
      <c r="N191" s="138" t="s">
        <v>45</v>
      </c>
      <c r="P191" s="139">
        <f>O191*H191</f>
        <v>0</v>
      </c>
      <c r="Q191" s="139">
        <v>0</v>
      </c>
      <c r="R191" s="139">
        <f>Q191*H191</f>
        <v>0</v>
      </c>
      <c r="S191" s="139">
        <v>0</v>
      </c>
      <c r="T191" s="140">
        <f>S191*H191</f>
        <v>0</v>
      </c>
      <c r="AR191" s="141" t="s">
        <v>253</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253</v>
      </c>
      <c r="BM191" s="141" t="s">
        <v>5336</v>
      </c>
    </row>
    <row r="192" spans="2:65" s="1" customFormat="1" ht="68.25">
      <c r="B192" s="32"/>
      <c r="D192" s="143" t="s">
        <v>255</v>
      </c>
      <c r="F192" s="144" t="s">
        <v>5337</v>
      </c>
      <c r="I192" s="145"/>
      <c r="L192" s="32"/>
      <c r="M192" s="146"/>
      <c r="T192" s="56"/>
      <c r="AT192" s="17" t="s">
        <v>255</v>
      </c>
      <c r="AU192" s="17" t="s">
        <v>89</v>
      </c>
    </row>
    <row r="193" spans="2:65" s="1" customFormat="1" ht="16.5" customHeight="1">
      <c r="B193" s="32"/>
      <c r="C193" s="130" t="s">
        <v>508</v>
      </c>
      <c r="D193" s="130" t="s">
        <v>249</v>
      </c>
      <c r="E193" s="131" t="s">
        <v>610</v>
      </c>
      <c r="F193" s="132" t="s">
        <v>737</v>
      </c>
      <c r="G193" s="133" t="s">
        <v>258</v>
      </c>
      <c r="H193" s="134">
        <v>4</v>
      </c>
      <c r="I193" s="135"/>
      <c r="J193" s="136">
        <f>ROUND(I193*H193,2)</f>
        <v>0</v>
      </c>
      <c r="K193" s="132" t="s">
        <v>1</v>
      </c>
      <c r="L193" s="32"/>
      <c r="M193" s="137" t="s">
        <v>1</v>
      </c>
      <c r="N193" s="138" t="s">
        <v>45</v>
      </c>
      <c r="P193" s="139">
        <f>O193*H193</f>
        <v>0</v>
      </c>
      <c r="Q193" s="139">
        <v>0</v>
      </c>
      <c r="R193" s="139">
        <f>Q193*H193</f>
        <v>0</v>
      </c>
      <c r="S193" s="139">
        <v>0</v>
      </c>
      <c r="T193" s="140">
        <f>S193*H193</f>
        <v>0</v>
      </c>
      <c r="AR193" s="141" t="s">
        <v>253</v>
      </c>
      <c r="AT193" s="141" t="s">
        <v>249</v>
      </c>
      <c r="AU193" s="141" t="s">
        <v>89</v>
      </c>
      <c r="AY193" s="17" t="s">
        <v>248</v>
      </c>
      <c r="BE193" s="142">
        <f>IF(N193="základní",J193,0)</f>
        <v>0</v>
      </c>
      <c r="BF193" s="142">
        <f>IF(N193="snížená",J193,0)</f>
        <v>0</v>
      </c>
      <c r="BG193" s="142">
        <f>IF(N193="zákl. přenesená",J193,0)</f>
        <v>0</v>
      </c>
      <c r="BH193" s="142">
        <f>IF(N193="sníž. přenesená",J193,0)</f>
        <v>0</v>
      </c>
      <c r="BI193" s="142">
        <f>IF(N193="nulová",J193,0)</f>
        <v>0</v>
      </c>
      <c r="BJ193" s="17" t="s">
        <v>87</v>
      </c>
      <c r="BK193" s="142">
        <f>ROUND(I193*H193,2)</f>
        <v>0</v>
      </c>
      <c r="BL193" s="17" t="s">
        <v>253</v>
      </c>
      <c r="BM193" s="141" t="s">
        <v>5338</v>
      </c>
    </row>
    <row r="194" spans="2:65" s="1" customFormat="1" ht="24.2" customHeight="1">
      <c r="B194" s="32"/>
      <c r="C194" s="130" t="s">
        <v>513</v>
      </c>
      <c r="D194" s="130" t="s">
        <v>249</v>
      </c>
      <c r="E194" s="131" t="s">
        <v>614</v>
      </c>
      <c r="F194" s="132" t="s">
        <v>5339</v>
      </c>
      <c r="G194" s="133" t="s">
        <v>258</v>
      </c>
      <c r="H194" s="134">
        <v>1</v>
      </c>
      <c r="I194" s="135"/>
      <c r="J194" s="136">
        <f>ROUND(I194*H194,2)</f>
        <v>0</v>
      </c>
      <c r="K194" s="132" t="s">
        <v>1</v>
      </c>
      <c r="L194" s="32"/>
      <c r="M194" s="137" t="s">
        <v>1</v>
      </c>
      <c r="N194" s="138" t="s">
        <v>45</v>
      </c>
      <c r="P194" s="139">
        <f>O194*H194</f>
        <v>0</v>
      </c>
      <c r="Q194" s="139">
        <v>0</v>
      </c>
      <c r="R194" s="139">
        <f>Q194*H194</f>
        <v>0</v>
      </c>
      <c r="S194" s="139">
        <v>0</v>
      </c>
      <c r="T194" s="140">
        <f>S194*H194</f>
        <v>0</v>
      </c>
      <c r="AR194" s="141" t="s">
        <v>253</v>
      </c>
      <c r="AT194" s="141" t="s">
        <v>249</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253</v>
      </c>
      <c r="BM194" s="141" t="s">
        <v>5340</v>
      </c>
    </row>
    <row r="195" spans="2:65" s="1" customFormat="1" ht="16.5" customHeight="1">
      <c r="B195" s="32"/>
      <c r="C195" s="130" t="s">
        <v>517</v>
      </c>
      <c r="D195" s="130" t="s">
        <v>249</v>
      </c>
      <c r="E195" s="131" t="s">
        <v>618</v>
      </c>
      <c r="F195" s="132" t="s">
        <v>769</v>
      </c>
      <c r="G195" s="133" t="s">
        <v>258</v>
      </c>
      <c r="H195" s="134">
        <v>1</v>
      </c>
      <c r="I195" s="135"/>
      <c r="J195" s="136">
        <f>ROUND(I195*H195,2)</f>
        <v>0</v>
      </c>
      <c r="K195" s="132" t="s">
        <v>1</v>
      </c>
      <c r="L195" s="32"/>
      <c r="M195" s="137" t="s">
        <v>1</v>
      </c>
      <c r="N195" s="138" t="s">
        <v>45</v>
      </c>
      <c r="P195" s="139">
        <f>O195*H195</f>
        <v>0</v>
      </c>
      <c r="Q195" s="139">
        <v>0</v>
      </c>
      <c r="R195" s="139">
        <f>Q195*H195</f>
        <v>0</v>
      </c>
      <c r="S195" s="139">
        <v>0</v>
      </c>
      <c r="T195" s="140">
        <f>S195*H195</f>
        <v>0</v>
      </c>
      <c r="AR195" s="141" t="s">
        <v>253</v>
      </c>
      <c r="AT195" s="141" t="s">
        <v>249</v>
      </c>
      <c r="AU195" s="141" t="s">
        <v>89</v>
      </c>
      <c r="AY195" s="17" t="s">
        <v>248</v>
      </c>
      <c r="BE195" s="142">
        <f>IF(N195="základní",J195,0)</f>
        <v>0</v>
      </c>
      <c r="BF195" s="142">
        <f>IF(N195="snížená",J195,0)</f>
        <v>0</v>
      </c>
      <c r="BG195" s="142">
        <f>IF(N195="zákl. přenesená",J195,0)</f>
        <v>0</v>
      </c>
      <c r="BH195" s="142">
        <f>IF(N195="sníž. přenesená",J195,0)</f>
        <v>0</v>
      </c>
      <c r="BI195" s="142">
        <f>IF(N195="nulová",J195,0)</f>
        <v>0</v>
      </c>
      <c r="BJ195" s="17" t="s">
        <v>87</v>
      </c>
      <c r="BK195" s="142">
        <f>ROUND(I195*H195,2)</f>
        <v>0</v>
      </c>
      <c r="BL195" s="17" t="s">
        <v>253</v>
      </c>
      <c r="BM195" s="141" t="s">
        <v>5341</v>
      </c>
    </row>
    <row r="196" spans="2:65" s="1" customFormat="1" ht="39">
      <c r="B196" s="32"/>
      <c r="D196" s="143" t="s">
        <v>255</v>
      </c>
      <c r="F196" s="144" t="s">
        <v>5342</v>
      </c>
      <c r="I196" s="145"/>
      <c r="L196" s="32"/>
      <c r="M196" s="146"/>
      <c r="T196" s="56"/>
      <c r="AT196" s="17" t="s">
        <v>255</v>
      </c>
      <c r="AU196" s="17" t="s">
        <v>89</v>
      </c>
    </row>
    <row r="197" spans="2:65" s="1" customFormat="1" ht="16.5" customHeight="1">
      <c r="B197" s="32"/>
      <c r="C197" s="130" t="s">
        <v>521</v>
      </c>
      <c r="D197" s="130" t="s">
        <v>249</v>
      </c>
      <c r="E197" s="131" t="s">
        <v>622</v>
      </c>
      <c r="F197" s="132" t="s">
        <v>459</v>
      </c>
      <c r="G197" s="133" t="s">
        <v>258</v>
      </c>
      <c r="H197" s="134">
        <v>1</v>
      </c>
      <c r="I197" s="135"/>
      <c r="J197" s="136">
        <f>ROUND(I197*H197,2)</f>
        <v>0</v>
      </c>
      <c r="K197" s="132" t="s">
        <v>1</v>
      </c>
      <c r="L197" s="32"/>
      <c r="M197" s="137" t="s">
        <v>1</v>
      </c>
      <c r="N197" s="138" t="s">
        <v>45</v>
      </c>
      <c r="P197" s="139">
        <f>O197*H197</f>
        <v>0</v>
      </c>
      <c r="Q197" s="139">
        <v>0</v>
      </c>
      <c r="R197" s="139">
        <f>Q197*H197</f>
        <v>0</v>
      </c>
      <c r="S197" s="139">
        <v>0</v>
      </c>
      <c r="T197" s="140">
        <f>S197*H197</f>
        <v>0</v>
      </c>
      <c r="AR197" s="141" t="s">
        <v>253</v>
      </c>
      <c r="AT197" s="141" t="s">
        <v>249</v>
      </c>
      <c r="AU197" s="141" t="s">
        <v>89</v>
      </c>
      <c r="AY197" s="17" t="s">
        <v>248</v>
      </c>
      <c r="BE197" s="142">
        <f>IF(N197="základní",J197,0)</f>
        <v>0</v>
      </c>
      <c r="BF197" s="142">
        <f>IF(N197="snížená",J197,0)</f>
        <v>0</v>
      </c>
      <c r="BG197" s="142">
        <f>IF(N197="zákl. přenesená",J197,0)</f>
        <v>0</v>
      </c>
      <c r="BH197" s="142">
        <f>IF(N197="sníž. přenesená",J197,0)</f>
        <v>0</v>
      </c>
      <c r="BI197" s="142">
        <f>IF(N197="nulová",J197,0)</f>
        <v>0</v>
      </c>
      <c r="BJ197" s="17" t="s">
        <v>87</v>
      </c>
      <c r="BK197" s="142">
        <f>ROUND(I197*H197,2)</f>
        <v>0</v>
      </c>
      <c r="BL197" s="17" t="s">
        <v>253</v>
      </c>
      <c r="BM197" s="141" t="s">
        <v>5343</v>
      </c>
    </row>
    <row r="198" spans="2:65" s="10" customFormat="1" ht="22.9" customHeight="1">
      <c r="B198" s="120"/>
      <c r="D198" s="121" t="s">
        <v>79</v>
      </c>
      <c r="E198" s="155" t="s">
        <v>2543</v>
      </c>
      <c r="F198" s="155" t="s">
        <v>5344</v>
      </c>
      <c r="I198" s="123"/>
      <c r="J198" s="156">
        <f>BK198</f>
        <v>0</v>
      </c>
      <c r="L198" s="120"/>
      <c r="M198" s="125"/>
      <c r="P198" s="126">
        <f>SUM(P199:P204)</f>
        <v>0</v>
      </c>
      <c r="R198" s="126">
        <f>SUM(R199:R204)</f>
        <v>0</v>
      </c>
      <c r="T198" s="127">
        <f>SUM(T199:T204)</f>
        <v>0</v>
      </c>
      <c r="AR198" s="121" t="s">
        <v>247</v>
      </c>
      <c r="AT198" s="128" t="s">
        <v>79</v>
      </c>
      <c r="AU198" s="128" t="s">
        <v>87</v>
      </c>
      <c r="AY198" s="121" t="s">
        <v>248</v>
      </c>
      <c r="BK198" s="129">
        <f>SUM(BK199:BK204)</f>
        <v>0</v>
      </c>
    </row>
    <row r="199" spans="2:65" s="1" customFormat="1" ht="16.5" customHeight="1">
      <c r="B199" s="32"/>
      <c r="C199" s="130" t="s">
        <v>525</v>
      </c>
      <c r="D199" s="130" t="s">
        <v>249</v>
      </c>
      <c r="E199" s="131" t="s">
        <v>2545</v>
      </c>
      <c r="F199" s="132" t="s">
        <v>607</v>
      </c>
      <c r="G199" s="133" t="s">
        <v>528</v>
      </c>
      <c r="H199" s="134">
        <v>30</v>
      </c>
      <c r="I199" s="135"/>
      <c r="J199" s="136">
        <f t="shared" ref="J199:J204" si="30">ROUND(I199*H199,2)</f>
        <v>0</v>
      </c>
      <c r="K199" s="132" t="s">
        <v>1</v>
      </c>
      <c r="L199" s="32"/>
      <c r="M199" s="137" t="s">
        <v>1</v>
      </c>
      <c r="N199" s="138" t="s">
        <v>45</v>
      </c>
      <c r="P199" s="139">
        <f t="shared" ref="P199:P204" si="31">O199*H199</f>
        <v>0</v>
      </c>
      <c r="Q199" s="139">
        <v>0</v>
      </c>
      <c r="R199" s="139">
        <f t="shared" ref="R199:R204" si="32">Q199*H199</f>
        <v>0</v>
      </c>
      <c r="S199" s="139">
        <v>0</v>
      </c>
      <c r="T199" s="140">
        <f t="shared" ref="T199:T204" si="33">S199*H199</f>
        <v>0</v>
      </c>
      <c r="AR199" s="141" t="s">
        <v>253</v>
      </c>
      <c r="AT199" s="141" t="s">
        <v>249</v>
      </c>
      <c r="AU199" s="141" t="s">
        <v>89</v>
      </c>
      <c r="AY199" s="17" t="s">
        <v>248</v>
      </c>
      <c r="BE199" s="142">
        <f t="shared" ref="BE199:BE204" si="34">IF(N199="základní",J199,0)</f>
        <v>0</v>
      </c>
      <c r="BF199" s="142">
        <f t="shared" ref="BF199:BF204" si="35">IF(N199="snížená",J199,0)</f>
        <v>0</v>
      </c>
      <c r="BG199" s="142">
        <f t="shared" ref="BG199:BG204" si="36">IF(N199="zákl. přenesená",J199,0)</f>
        <v>0</v>
      </c>
      <c r="BH199" s="142">
        <f t="shared" ref="BH199:BH204" si="37">IF(N199="sníž. přenesená",J199,0)</f>
        <v>0</v>
      </c>
      <c r="BI199" s="142">
        <f t="shared" ref="BI199:BI204" si="38">IF(N199="nulová",J199,0)</f>
        <v>0</v>
      </c>
      <c r="BJ199" s="17" t="s">
        <v>87</v>
      </c>
      <c r="BK199" s="142">
        <f t="shared" ref="BK199:BK204" si="39">ROUND(I199*H199,2)</f>
        <v>0</v>
      </c>
      <c r="BL199" s="17" t="s">
        <v>253</v>
      </c>
      <c r="BM199" s="141" t="s">
        <v>5345</v>
      </c>
    </row>
    <row r="200" spans="2:65" s="1" customFormat="1" ht="16.5" customHeight="1">
      <c r="B200" s="32"/>
      <c r="C200" s="130" t="s">
        <v>530</v>
      </c>
      <c r="D200" s="130" t="s">
        <v>249</v>
      </c>
      <c r="E200" s="131" t="s">
        <v>2547</v>
      </c>
      <c r="F200" s="132" t="s">
        <v>5346</v>
      </c>
      <c r="G200" s="133" t="s">
        <v>528</v>
      </c>
      <c r="H200" s="134">
        <v>5</v>
      </c>
      <c r="I200" s="135"/>
      <c r="J200" s="136">
        <f t="shared" si="30"/>
        <v>0</v>
      </c>
      <c r="K200" s="132" t="s">
        <v>1</v>
      </c>
      <c r="L200" s="32"/>
      <c r="M200" s="137" t="s">
        <v>1</v>
      </c>
      <c r="N200" s="138" t="s">
        <v>45</v>
      </c>
      <c r="P200" s="139">
        <f t="shared" si="31"/>
        <v>0</v>
      </c>
      <c r="Q200" s="139">
        <v>0</v>
      </c>
      <c r="R200" s="139">
        <f t="shared" si="32"/>
        <v>0</v>
      </c>
      <c r="S200" s="139">
        <v>0</v>
      </c>
      <c r="T200" s="140">
        <f t="shared" si="33"/>
        <v>0</v>
      </c>
      <c r="AR200" s="141" t="s">
        <v>253</v>
      </c>
      <c r="AT200" s="141" t="s">
        <v>249</v>
      </c>
      <c r="AU200" s="141" t="s">
        <v>89</v>
      </c>
      <c r="AY200" s="17" t="s">
        <v>248</v>
      </c>
      <c r="BE200" s="142">
        <f t="shared" si="34"/>
        <v>0</v>
      </c>
      <c r="BF200" s="142">
        <f t="shared" si="35"/>
        <v>0</v>
      </c>
      <c r="BG200" s="142">
        <f t="shared" si="36"/>
        <v>0</v>
      </c>
      <c r="BH200" s="142">
        <f t="shared" si="37"/>
        <v>0</v>
      </c>
      <c r="BI200" s="142">
        <f t="shared" si="38"/>
        <v>0</v>
      </c>
      <c r="BJ200" s="17" t="s">
        <v>87</v>
      </c>
      <c r="BK200" s="142">
        <f t="shared" si="39"/>
        <v>0</v>
      </c>
      <c r="BL200" s="17" t="s">
        <v>253</v>
      </c>
      <c r="BM200" s="141" t="s">
        <v>5347</v>
      </c>
    </row>
    <row r="201" spans="2:65" s="1" customFormat="1" ht="16.5" customHeight="1">
      <c r="B201" s="32"/>
      <c r="C201" s="130" t="s">
        <v>534</v>
      </c>
      <c r="D201" s="130" t="s">
        <v>249</v>
      </c>
      <c r="E201" s="131" t="s">
        <v>2549</v>
      </c>
      <c r="F201" s="132" t="s">
        <v>1126</v>
      </c>
      <c r="G201" s="133" t="s">
        <v>252</v>
      </c>
      <c r="H201" s="134">
        <v>1</v>
      </c>
      <c r="I201" s="135"/>
      <c r="J201" s="136">
        <f t="shared" si="30"/>
        <v>0</v>
      </c>
      <c r="K201" s="132" t="s">
        <v>1</v>
      </c>
      <c r="L201" s="32"/>
      <c r="M201" s="137" t="s">
        <v>1</v>
      </c>
      <c r="N201" s="138" t="s">
        <v>45</v>
      </c>
      <c r="P201" s="139">
        <f t="shared" si="31"/>
        <v>0</v>
      </c>
      <c r="Q201" s="139">
        <v>0</v>
      </c>
      <c r="R201" s="139">
        <f t="shared" si="32"/>
        <v>0</v>
      </c>
      <c r="S201" s="139">
        <v>0</v>
      </c>
      <c r="T201" s="140">
        <f t="shared" si="33"/>
        <v>0</v>
      </c>
      <c r="AR201" s="141" t="s">
        <v>253</v>
      </c>
      <c r="AT201" s="141" t="s">
        <v>249</v>
      </c>
      <c r="AU201" s="141" t="s">
        <v>89</v>
      </c>
      <c r="AY201" s="17" t="s">
        <v>248</v>
      </c>
      <c r="BE201" s="142">
        <f t="shared" si="34"/>
        <v>0</v>
      </c>
      <c r="BF201" s="142">
        <f t="shared" si="35"/>
        <v>0</v>
      </c>
      <c r="BG201" s="142">
        <f t="shared" si="36"/>
        <v>0</v>
      </c>
      <c r="BH201" s="142">
        <f t="shared" si="37"/>
        <v>0</v>
      </c>
      <c r="BI201" s="142">
        <f t="shared" si="38"/>
        <v>0</v>
      </c>
      <c r="BJ201" s="17" t="s">
        <v>87</v>
      </c>
      <c r="BK201" s="142">
        <f t="shared" si="39"/>
        <v>0</v>
      </c>
      <c r="BL201" s="17" t="s">
        <v>253</v>
      </c>
      <c r="BM201" s="141" t="s">
        <v>5348</v>
      </c>
    </row>
    <row r="202" spans="2:65" s="1" customFormat="1" ht="24.2" customHeight="1">
      <c r="B202" s="32"/>
      <c r="C202" s="130" t="s">
        <v>538</v>
      </c>
      <c r="D202" s="130" t="s">
        <v>249</v>
      </c>
      <c r="E202" s="131" t="s">
        <v>2552</v>
      </c>
      <c r="F202" s="132" t="s">
        <v>2553</v>
      </c>
      <c r="G202" s="133" t="s">
        <v>258</v>
      </c>
      <c r="H202" s="134">
        <v>1</v>
      </c>
      <c r="I202" s="135"/>
      <c r="J202" s="136">
        <f t="shared" si="30"/>
        <v>0</v>
      </c>
      <c r="K202" s="132" t="s">
        <v>1</v>
      </c>
      <c r="L202" s="32"/>
      <c r="M202" s="137" t="s">
        <v>1</v>
      </c>
      <c r="N202" s="138" t="s">
        <v>45</v>
      </c>
      <c r="P202" s="139">
        <f t="shared" si="31"/>
        <v>0</v>
      </c>
      <c r="Q202" s="139">
        <v>0</v>
      </c>
      <c r="R202" s="139">
        <f t="shared" si="32"/>
        <v>0</v>
      </c>
      <c r="S202" s="139">
        <v>0</v>
      </c>
      <c r="T202" s="140">
        <f t="shared" si="33"/>
        <v>0</v>
      </c>
      <c r="AR202" s="141" t="s">
        <v>253</v>
      </c>
      <c r="AT202" s="141" t="s">
        <v>249</v>
      </c>
      <c r="AU202" s="141" t="s">
        <v>89</v>
      </c>
      <c r="AY202" s="17" t="s">
        <v>248</v>
      </c>
      <c r="BE202" s="142">
        <f t="shared" si="34"/>
        <v>0</v>
      </c>
      <c r="BF202" s="142">
        <f t="shared" si="35"/>
        <v>0</v>
      </c>
      <c r="BG202" s="142">
        <f t="shared" si="36"/>
        <v>0</v>
      </c>
      <c r="BH202" s="142">
        <f t="shared" si="37"/>
        <v>0</v>
      </c>
      <c r="BI202" s="142">
        <f t="shared" si="38"/>
        <v>0</v>
      </c>
      <c r="BJ202" s="17" t="s">
        <v>87</v>
      </c>
      <c r="BK202" s="142">
        <f t="shared" si="39"/>
        <v>0</v>
      </c>
      <c r="BL202" s="17" t="s">
        <v>253</v>
      </c>
      <c r="BM202" s="141" t="s">
        <v>5349</v>
      </c>
    </row>
    <row r="203" spans="2:65" s="1" customFormat="1" ht="24.2" customHeight="1">
      <c r="B203" s="32"/>
      <c r="C203" s="130" t="s">
        <v>542</v>
      </c>
      <c r="D203" s="130" t="s">
        <v>249</v>
      </c>
      <c r="E203" s="131" t="s">
        <v>2555</v>
      </c>
      <c r="F203" s="132" t="s">
        <v>4911</v>
      </c>
      <c r="G203" s="133" t="s">
        <v>528</v>
      </c>
      <c r="H203" s="134">
        <v>10</v>
      </c>
      <c r="I203" s="135"/>
      <c r="J203" s="136">
        <f t="shared" si="30"/>
        <v>0</v>
      </c>
      <c r="K203" s="132" t="s">
        <v>1</v>
      </c>
      <c r="L203" s="32"/>
      <c r="M203" s="137" t="s">
        <v>1</v>
      </c>
      <c r="N203" s="138" t="s">
        <v>45</v>
      </c>
      <c r="P203" s="139">
        <f t="shared" si="31"/>
        <v>0</v>
      </c>
      <c r="Q203" s="139">
        <v>0</v>
      </c>
      <c r="R203" s="139">
        <f t="shared" si="32"/>
        <v>0</v>
      </c>
      <c r="S203" s="139">
        <v>0</v>
      </c>
      <c r="T203" s="140">
        <f t="shared" si="33"/>
        <v>0</v>
      </c>
      <c r="AR203" s="141" t="s">
        <v>253</v>
      </c>
      <c r="AT203" s="141" t="s">
        <v>249</v>
      </c>
      <c r="AU203" s="141" t="s">
        <v>89</v>
      </c>
      <c r="AY203" s="17" t="s">
        <v>248</v>
      </c>
      <c r="BE203" s="142">
        <f t="shared" si="34"/>
        <v>0</v>
      </c>
      <c r="BF203" s="142">
        <f t="shared" si="35"/>
        <v>0</v>
      </c>
      <c r="BG203" s="142">
        <f t="shared" si="36"/>
        <v>0</v>
      </c>
      <c r="BH203" s="142">
        <f t="shared" si="37"/>
        <v>0</v>
      </c>
      <c r="BI203" s="142">
        <f t="shared" si="38"/>
        <v>0</v>
      </c>
      <c r="BJ203" s="17" t="s">
        <v>87</v>
      </c>
      <c r="BK203" s="142">
        <f t="shared" si="39"/>
        <v>0</v>
      </c>
      <c r="BL203" s="17" t="s">
        <v>253</v>
      </c>
      <c r="BM203" s="141" t="s">
        <v>5350</v>
      </c>
    </row>
    <row r="204" spans="2:65" s="1" customFormat="1" ht="24.2" customHeight="1">
      <c r="B204" s="32"/>
      <c r="C204" s="130" t="s">
        <v>546</v>
      </c>
      <c r="D204" s="130" t="s">
        <v>249</v>
      </c>
      <c r="E204" s="131" t="s">
        <v>2558</v>
      </c>
      <c r="F204" s="132" t="s">
        <v>2561</v>
      </c>
      <c r="G204" s="133" t="s">
        <v>252</v>
      </c>
      <c r="H204" s="134">
        <v>10</v>
      </c>
      <c r="I204" s="135"/>
      <c r="J204" s="136">
        <f t="shared" si="30"/>
        <v>0</v>
      </c>
      <c r="K204" s="132" t="s">
        <v>1</v>
      </c>
      <c r="L204" s="32"/>
      <c r="M204" s="137" t="s">
        <v>1</v>
      </c>
      <c r="N204" s="138" t="s">
        <v>45</v>
      </c>
      <c r="P204" s="139">
        <f t="shared" si="31"/>
        <v>0</v>
      </c>
      <c r="Q204" s="139">
        <v>0</v>
      </c>
      <c r="R204" s="139">
        <f t="shared" si="32"/>
        <v>0</v>
      </c>
      <c r="S204" s="139">
        <v>0</v>
      </c>
      <c r="T204" s="140">
        <f t="shared" si="33"/>
        <v>0</v>
      </c>
      <c r="AR204" s="141" t="s">
        <v>253</v>
      </c>
      <c r="AT204" s="141" t="s">
        <v>249</v>
      </c>
      <c r="AU204" s="141" t="s">
        <v>89</v>
      </c>
      <c r="AY204" s="17" t="s">
        <v>248</v>
      </c>
      <c r="BE204" s="142">
        <f t="shared" si="34"/>
        <v>0</v>
      </c>
      <c r="BF204" s="142">
        <f t="shared" si="35"/>
        <v>0</v>
      </c>
      <c r="BG204" s="142">
        <f t="shared" si="36"/>
        <v>0</v>
      </c>
      <c r="BH204" s="142">
        <f t="shared" si="37"/>
        <v>0</v>
      </c>
      <c r="BI204" s="142">
        <f t="shared" si="38"/>
        <v>0</v>
      </c>
      <c r="BJ204" s="17" t="s">
        <v>87</v>
      </c>
      <c r="BK204" s="142">
        <f t="shared" si="39"/>
        <v>0</v>
      </c>
      <c r="BL204" s="17" t="s">
        <v>253</v>
      </c>
      <c r="BM204" s="141" t="s">
        <v>5351</v>
      </c>
    </row>
    <row r="205" spans="2:65" s="10" customFormat="1" ht="22.9" customHeight="1">
      <c r="B205" s="120"/>
      <c r="D205" s="121" t="s">
        <v>79</v>
      </c>
      <c r="E205" s="155" t="s">
        <v>804</v>
      </c>
      <c r="F205" s="155" t="s">
        <v>805</v>
      </c>
      <c r="I205" s="123"/>
      <c r="J205" s="156">
        <f>BK205</f>
        <v>0</v>
      </c>
      <c r="L205" s="120"/>
      <c r="M205" s="125"/>
      <c r="P205" s="126">
        <f>SUM(P206:P210)</f>
        <v>0</v>
      </c>
      <c r="R205" s="126">
        <f>SUM(R206:R210)</f>
        <v>0</v>
      </c>
      <c r="T205" s="127">
        <f>SUM(T206:T210)</f>
        <v>0</v>
      </c>
      <c r="AR205" s="121" t="s">
        <v>247</v>
      </c>
      <c r="AT205" s="128" t="s">
        <v>79</v>
      </c>
      <c r="AU205" s="128" t="s">
        <v>87</v>
      </c>
      <c r="AY205" s="121" t="s">
        <v>248</v>
      </c>
      <c r="BK205" s="129">
        <f>SUM(BK206:BK210)</f>
        <v>0</v>
      </c>
    </row>
    <row r="206" spans="2:65" s="1" customFormat="1" ht="16.5" customHeight="1">
      <c r="B206" s="32"/>
      <c r="C206" s="130" t="s">
        <v>550</v>
      </c>
      <c r="D206" s="130" t="s">
        <v>249</v>
      </c>
      <c r="E206" s="131" t="s">
        <v>807</v>
      </c>
      <c r="F206" s="132" t="s">
        <v>5352</v>
      </c>
      <c r="G206" s="133" t="s">
        <v>258</v>
      </c>
      <c r="H206" s="134">
        <v>1</v>
      </c>
      <c r="I206" s="135"/>
      <c r="J206" s="136">
        <f>ROUND(I206*H206,2)</f>
        <v>0</v>
      </c>
      <c r="K206" s="132" t="s">
        <v>1</v>
      </c>
      <c r="L206" s="32"/>
      <c r="M206" s="137" t="s">
        <v>1</v>
      </c>
      <c r="N206" s="138" t="s">
        <v>45</v>
      </c>
      <c r="P206" s="139">
        <f>O206*H206</f>
        <v>0</v>
      </c>
      <c r="Q206" s="139">
        <v>0</v>
      </c>
      <c r="R206" s="139">
        <f>Q206*H206</f>
        <v>0</v>
      </c>
      <c r="S206" s="139">
        <v>0</v>
      </c>
      <c r="T206" s="140">
        <f>S206*H206</f>
        <v>0</v>
      </c>
      <c r="AR206" s="141" t="s">
        <v>253</v>
      </c>
      <c r="AT206" s="141" t="s">
        <v>249</v>
      </c>
      <c r="AU206" s="141" t="s">
        <v>89</v>
      </c>
      <c r="AY206" s="17" t="s">
        <v>248</v>
      </c>
      <c r="BE206" s="142">
        <f>IF(N206="základní",J206,0)</f>
        <v>0</v>
      </c>
      <c r="BF206" s="142">
        <f>IF(N206="snížená",J206,0)</f>
        <v>0</v>
      </c>
      <c r="BG206" s="142">
        <f>IF(N206="zákl. přenesená",J206,0)</f>
        <v>0</v>
      </c>
      <c r="BH206" s="142">
        <f>IF(N206="sníž. přenesená",J206,0)</f>
        <v>0</v>
      </c>
      <c r="BI206" s="142">
        <f>IF(N206="nulová",J206,0)</f>
        <v>0</v>
      </c>
      <c r="BJ206" s="17" t="s">
        <v>87</v>
      </c>
      <c r="BK206" s="142">
        <f>ROUND(I206*H206,2)</f>
        <v>0</v>
      </c>
      <c r="BL206" s="17" t="s">
        <v>253</v>
      </c>
      <c r="BM206" s="141" t="s">
        <v>5353</v>
      </c>
    </row>
    <row r="207" spans="2:65" s="1" customFormat="1" ht="29.25">
      <c r="B207" s="32"/>
      <c r="D207" s="143" t="s">
        <v>255</v>
      </c>
      <c r="F207" s="144" t="s">
        <v>5354</v>
      </c>
      <c r="I207" s="145"/>
      <c r="L207" s="32"/>
      <c r="M207" s="146"/>
      <c r="T207" s="56"/>
      <c r="AT207" s="17" t="s">
        <v>255</v>
      </c>
      <c r="AU207" s="17" t="s">
        <v>89</v>
      </c>
    </row>
    <row r="208" spans="2:65" s="1" customFormat="1" ht="16.5" customHeight="1">
      <c r="B208" s="32"/>
      <c r="C208" s="130" t="s">
        <v>554</v>
      </c>
      <c r="D208" s="130" t="s">
        <v>249</v>
      </c>
      <c r="E208" s="131" t="s">
        <v>812</v>
      </c>
      <c r="F208" s="132" t="s">
        <v>2621</v>
      </c>
      <c r="G208" s="133" t="s">
        <v>258</v>
      </c>
      <c r="H208" s="134">
        <v>1</v>
      </c>
      <c r="I208" s="135"/>
      <c r="J208" s="136">
        <f>ROUND(I208*H208,2)</f>
        <v>0</v>
      </c>
      <c r="K208" s="132" t="s">
        <v>1</v>
      </c>
      <c r="L208" s="32"/>
      <c r="M208" s="137" t="s">
        <v>1</v>
      </c>
      <c r="N208" s="138" t="s">
        <v>45</v>
      </c>
      <c r="P208" s="139">
        <f>O208*H208</f>
        <v>0</v>
      </c>
      <c r="Q208" s="139">
        <v>0</v>
      </c>
      <c r="R208" s="139">
        <f>Q208*H208</f>
        <v>0</v>
      </c>
      <c r="S208" s="139">
        <v>0</v>
      </c>
      <c r="T208" s="140">
        <f>S208*H208</f>
        <v>0</v>
      </c>
      <c r="AR208" s="141" t="s">
        <v>253</v>
      </c>
      <c r="AT208" s="141" t="s">
        <v>249</v>
      </c>
      <c r="AU208" s="141" t="s">
        <v>89</v>
      </c>
      <c r="AY208" s="17" t="s">
        <v>248</v>
      </c>
      <c r="BE208" s="142">
        <f>IF(N208="základní",J208,0)</f>
        <v>0</v>
      </c>
      <c r="BF208" s="142">
        <f>IF(N208="snížená",J208,0)</f>
        <v>0</v>
      </c>
      <c r="BG208" s="142">
        <f>IF(N208="zákl. přenesená",J208,0)</f>
        <v>0</v>
      </c>
      <c r="BH208" s="142">
        <f>IF(N208="sníž. přenesená",J208,0)</f>
        <v>0</v>
      </c>
      <c r="BI208" s="142">
        <f>IF(N208="nulová",J208,0)</f>
        <v>0</v>
      </c>
      <c r="BJ208" s="17" t="s">
        <v>87</v>
      </c>
      <c r="BK208" s="142">
        <f>ROUND(I208*H208,2)</f>
        <v>0</v>
      </c>
      <c r="BL208" s="17" t="s">
        <v>253</v>
      </c>
      <c r="BM208" s="141" t="s">
        <v>5355</v>
      </c>
    </row>
    <row r="209" spans="2:65" s="1" customFormat="1" ht="16.5" customHeight="1">
      <c r="B209" s="32"/>
      <c r="C209" s="130" t="s">
        <v>558</v>
      </c>
      <c r="D209" s="130" t="s">
        <v>249</v>
      </c>
      <c r="E209" s="131" t="s">
        <v>817</v>
      </c>
      <c r="F209" s="132" t="s">
        <v>2623</v>
      </c>
      <c r="G209" s="133" t="s">
        <v>258</v>
      </c>
      <c r="H209" s="134">
        <v>1</v>
      </c>
      <c r="I209" s="135"/>
      <c r="J209" s="136">
        <f>ROUND(I209*H209,2)</f>
        <v>0</v>
      </c>
      <c r="K209" s="132" t="s">
        <v>1</v>
      </c>
      <c r="L209" s="32"/>
      <c r="M209" s="137" t="s">
        <v>1</v>
      </c>
      <c r="N209" s="138" t="s">
        <v>45</v>
      </c>
      <c r="P209" s="139">
        <f>O209*H209</f>
        <v>0</v>
      </c>
      <c r="Q209" s="139">
        <v>0</v>
      </c>
      <c r="R209" s="139">
        <f>Q209*H209</f>
        <v>0</v>
      </c>
      <c r="S209" s="139">
        <v>0</v>
      </c>
      <c r="T209" s="140">
        <f>S209*H209</f>
        <v>0</v>
      </c>
      <c r="AR209" s="141" t="s">
        <v>253</v>
      </c>
      <c r="AT209" s="141" t="s">
        <v>249</v>
      </c>
      <c r="AU209" s="141" t="s">
        <v>89</v>
      </c>
      <c r="AY209" s="17" t="s">
        <v>248</v>
      </c>
      <c r="BE209" s="142">
        <f>IF(N209="základní",J209,0)</f>
        <v>0</v>
      </c>
      <c r="BF209" s="142">
        <f>IF(N209="snížená",J209,0)</f>
        <v>0</v>
      </c>
      <c r="BG209" s="142">
        <f>IF(N209="zákl. přenesená",J209,0)</f>
        <v>0</v>
      </c>
      <c r="BH209" s="142">
        <f>IF(N209="sníž. přenesená",J209,0)</f>
        <v>0</v>
      </c>
      <c r="BI209" s="142">
        <f>IF(N209="nulová",J209,0)</f>
        <v>0</v>
      </c>
      <c r="BJ209" s="17" t="s">
        <v>87</v>
      </c>
      <c r="BK209" s="142">
        <f>ROUND(I209*H209,2)</f>
        <v>0</v>
      </c>
      <c r="BL209" s="17" t="s">
        <v>253</v>
      </c>
      <c r="BM209" s="141" t="s">
        <v>5356</v>
      </c>
    </row>
    <row r="210" spans="2:65" s="1" customFormat="1" ht="16.5" customHeight="1">
      <c r="B210" s="32"/>
      <c r="C210" s="130" t="s">
        <v>562</v>
      </c>
      <c r="D210" s="130" t="s">
        <v>249</v>
      </c>
      <c r="E210" s="131" t="s">
        <v>822</v>
      </c>
      <c r="F210" s="132" t="s">
        <v>5357</v>
      </c>
      <c r="G210" s="133" t="s">
        <v>258</v>
      </c>
      <c r="H210" s="134">
        <v>1</v>
      </c>
      <c r="I210" s="135"/>
      <c r="J210" s="136">
        <f>ROUND(I210*H210,2)</f>
        <v>0</v>
      </c>
      <c r="K210" s="132" t="s">
        <v>1</v>
      </c>
      <c r="L210" s="32"/>
      <c r="M210" s="157" t="s">
        <v>1</v>
      </c>
      <c r="N210" s="158" t="s">
        <v>45</v>
      </c>
      <c r="O210" s="149"/>
      <c r="P210" s="159">
        <f>O210*H210</f>
        <v>0</v>
      </c>
      <c r="Q210" s="159">
        <v>0</v>
      </c>
      <c r="R210" s="159">
        <f>Q210*H210</f>
        <v>0</v>
      </c>
      <c r="S210" s="159">
        <v>0</v>
      </c>
      <c r="T210" s="160">
        <f>S210*H210</f>
        <v>0</v>
      </c>
      <c r="AR210" s="141" t="s">
        <v>253</v>
      </c>
      <c r="AT210" s="141" t="s">
        <v>249</v>
      </c>
      <c r="AU210" s="141" t="s">
        <v>89</v>
      </c>
      <c r="AY210" s="17" t="s">
        <v>248</v>
      </c>
      <c r="BE210" s="142">
        <f>IF(N210="základní",J210,0)</f>
        <v>0</v>
      </c>
      <c r="BF210" s="142">
        <f>IF(N210="snížená",J210,0)</f>
        <v>0</v>
      </c>
      <c r="BG210" s="142">
        <f>IF(N210="zákl. přenesená",J210,0)</f>
        <v>0</v>
      </c>
      <c r="BH210" s="142">
        <f>IF(N210="sníž. přenesená",J210,0)</f>
        <v>0</v>
      </c>
      <c r="BI210" s="142">
        <f>IF(N210="nulová",J210,0)</f>
        <v>0</v>
      </c>
      <c r="BJ210" s="17" t="s">
        <v>87</v>
      </c>
      <c r="BK210" s="142">
        <f>ROUND(I210*H210,2)</f>
        <v>0</v>
      </c>
      <c r="BL210" s="17" t="s">
        <v>253</v>
      </c>
      <c r="BM210" s="141" t="s">
        <v>5358</v>
      </c>
    </row>
    <row r="211" spans="2:65" s="1" customFormat="1" ht="6.95" customHeight="1">
      <c r="B211" s="44"/>
      <c r="C211" s="45"/>
      <c r="D211" s="45"/>
      <c r="E211" s="45"/>
      <c r="F211" s="45"/>
      <c r="G211" s="45"/>
      <c r="H211" s="45"/>
      <c r="I211" s="45"/>
      <c r="J211" s="45"/>
      <c r="K211" s="45"/>
      <c r="L211" s="32"/>
    </row>
  </sheetData>
  <sheetProtection algorithmName="SHA-512" hashValue="KgmXl2ouahuobq56isv2UAgheHX/d7Nz96yPdSoGsTKjpZsTEG3Sz7lz0Xol10E2xZO1szL/yiZFzVqr8UAMWQ==" saltValue="F/uYLR6x0EQs14AwVmM+DQRvxWp2pVk967bPwwGmRZcQ7Q5YBipjtNZwgPOxCZrSLzy9nvEeMgosMx+qFUNNmA==" spinCount="100000" sheet="1" objects="1" scenarios="1" formatColumns="0" formatRows="0" autoFilter="0"/>
  <autoFilter ref="C125:K210" xr:uid="{00000000-0009-0000-0000-00001E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194</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5145</v>
      </c>
      <c r="F9" s="251"/>
      <c r="G9" s="251"/>
      <c r="H9" s="251"/>
      <c r="L9" s="32"/>
    </row>
    <row r="10" spans="2:46" s="1" customFormat="1" ht="12" customHeight="1">
      <c r="B10" s="32"/>
      <c r="D10" s="27" t="s">
        <v>224</v>
      </c>
      <c r="L10" s="32"/>
    </row>
    <row r="11" spans="2:46" s="1" customFormat="1" ht="16.5" customHeight="1">
      <c r="B11" s="32"/>
      <c r="E11" s="230" t="s">
        <v>5359</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2628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ROUND((SUM(BE123:BE150)),  2)</f>
        <v>0</v>
      </c>
      <c r="I35" s="96">
        <v>0.21</v>
      </c>
      <c r="J35" s="86">
        <f>ROUND(((SUM(BE123:BE150))*I35),  2)</f>
        <v>0</v>
      </c>
      <c r="L35" s="32"/>
    </row>
    <row r="36" spans="2:12" s="1" customFormat="1" ht="14.45" customHeight="1">
      <c r="B36" s="32"/>
      <c r="E36" s="27" t="s">
        <v>46</v>
      </c>
      <c r="F36" s="86">
        <f>ROUND((SUM(BF123:BF150)),  2)</f>
        <v>0</v>
      </c>
      <c r="I36" s="96">
        <v>0.12</v>
      </c>
      <c r="J36" s="86">
        <f>ROUND(((SUM(BF123:BF150))*I36),  2)</f>
        <v>0</v>
      </c>
      <c r="L36" s="32"/>
    </row>
    <row r="37" spans="2:12" s="1" customFormat="1" ht="14.45" hidden="1" customHeight="1">
      <c r="B37" s="32"/>
      <c r="E37" s="27" t="s">
        <v>47</v>
      </c>
      <c r="F37" s="86">
        <f>ROUND((SUM(BG123:BG150)),  2)</f>
        <v>0</v>
      </c>
      <c r="I37" s="96">
        <v>0.21</v>
      </c>
      <c r="J37" s="86">
        <f>0</f>
        <v>0</v>
      </c>
      <c r="L37" s="32"/>
    </row>
    <row r="38" spans="2:12" s="1" customFormat="1" ht="14.45" hidden="1" customHeight="1">
      <c r="B38" s="32"/>
      <c r="E38" s="27" t="s">
        <v>48</v>
      </c>
      <c r="F38" s="86">
        <f>ROUND((SUM(BH123:BH150)),  2)</f>
        <v>0</v>
      </c>
      <c r="I38" s="96">
        <v>0.12</v>
      </c>
      <c r="J38" s="86">
        <f>0</f>
        <v>0</v>
      </c>
      <c r="L38" s="32"/>
    </row>
    <row r="39" spans="2:12" s="1" customFormat="1" ht="14.45" hidden="1" customHeight="1">
      <c r="B39" s="32"/>
      <c r="E39" s="27" t="s">
        <v>49</v>
      </c>
      <c r="F39" s="86">
        <f>ROUND((SUM(BI123:BI150)),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5145</v>
      </c>
      <c r="F87" s="251"/>
      <c r="G87" s="251"/>
      <c r="H87" s="251"/>
      <c r="L87" s="32"/>
    </row>
    <row r="88" spans="2:12" s="1" customFormat="1" ht="12" customHeight="1">
      <c r="B88" s="32"/>
      <c r="C88" s="27" t="s">
        <v>224</v>
      </c>
      <c r="L88" s="32"/>
    </row>
    <row r="89" spans="2:12" s="1" customFormat="1" ht="16.5" customHeight="1">
      <c r="B89" s="32"/>
      <c r="E89" s="230" t="str">
        <f>E11</f>
        <v>D.1.419.4 - Vzduchotechnika</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Mirko Mazuch</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J123</f>
        <v>0</v>
      </c>
      <c r="L98" s="32"/>
      <c r="AU98" s="17" t="s">
        <v>231</v>
      </c>
    </row>
    <row r="99" spans="2:47" s="8" customFormat="1" ht="24.95" customHeight="1">
      <c r="B99" s="108"/>
      <c r="D99" s="109" t="s">
        <v>2629</v>
      </c>
      <c r="E99" s="110"/>
      <c r="F99" s="110"/>
      <c r="G99" s="110"/>
      <c r="H99" s="110"/>
      <c r="I99" s="110"/>
      <c r="J99" s="111">
        <f>J124</f>
        <v>0</v>
      </c>
      <c r="L99" s="108"/>
    </row>
    <row r="100" spans="2:47" s="11" customFormat="1" ht="19.899999999999999" customHeight="1">
      <c r="B100" s="151"/>
      <c r="D100" s="152" t="s">
        <v>5360</v>
      </c>
      <c r="E100" s="153"/>
      <c r="F100" s="153"/>
      <c r="G100" s="153"/>
      <c r="H100" s="153"/>
      <c r="I100" s="153"/>
      <c r="J100" s="154">
        <f>J125</f>
        <v>0</v>
      </c>
      <c r="L100" s="151"/>
    </row>
    <row r="101" spans="2:47" s="11" customFormat="1" ht="19.899999999999999" customHeight="1">
      <c r="B101" s="151"/>
      <c r="D101" s="152" t="s">
        <v>5361</v>
      </c>
      <c r="E101" s="153"/>
      <c r="F101" s="153"/>
      <c r="G101" s="153"/>
      <c r="H101" s="153"/>
      <c r="I101" s="153"/>
      <c r="J101" s="154">
        <f>J142</f>
        <v>0</v>
      </c>
      <c r="L101" s="151"/>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233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2" t="str">
        <f>E7</f>
        <v>MLADÁ BOLESLAV ČOV II - REKONSTRUKCE</v>
      </c>
      <c r="F111" s="253"/>
      <c r="G111" s="253"/>
      <c r="H111" s="253"/>
      <c r="L111" s="32"/>
    </row>
    <row r="112" spans="2:47" ht="12" customHeight="1">
      <c r="B112" s="20"/>
      <c r="C112" s="27" t="s">
        <v>222</v>
      </c>
      <c r="L112" s="20"/>
    </row>
    <row r="113" spans="2:65" s="1" customFormat="1" ht="16.5" customHeight="1">
      <c r="B113" s="32"/>
      <c r="E113" s="252" t="s">
        <v>5145</v>
      </c>
      <c r="F113" s="251"/>
      <c r="G113" s="251"/>
      <c r="H113" s="251"/>
      <c r="L113" s="32"/>
    </row>
    <row r="114" spans="2:65" s="1" customFormat="1" ht="12" customHeight="1">
      <c r="B114" s="32"/>
      <c r="C114" s="27" t="s">
        <v>224</v>
      </c>
      <c r="L114" s="32"/>
    </row>
    <row r="115" spans="2:65" s="1" customFormat="1" ht="16.5" customHeight="1">
      <c r="B115" s="32"/>
      <c r="E115" s="230" t="str">
        <f>E11</f>
        <v>D.1.419.4 - Vzduchotechnika</v>
      </c>
      <c r="F115" s="251"/>
      <c r="G115" s="251"/>
      <c r="H115" s="251"/>
      <c r="L115" s="32"/>
    </row>
    <row r="116" spans="2:65" s="1" customFormat="1" ht="6.95" customHeight="1">
      <c r="B116" s="32"/>
      <c r="L116" s="32"/>
    </row>
    <row r="117" spans="2:65" s="1" customFormat="1" ht="12" customHeight="1">
      <c r="B117" s="32"/>
      <c r="C117" s="27" t="s">
        <v>20</v>
      </c>
      <c r="F117" s="25" t="str">
        <f>F14</f>
        <v>Mladá Boleslav</v>
      </c>
      <c r="I117" s="27" t="s">
        <v>22</v>
      </c>
      <c r="J117" s="52" t="str">
        <f>IF(J14="","",J14)</f>
        <v>30. 10. 2024</v>
      </c>
      <c r="L117" s="32"/>
    </row>
    <row r="118" spans="2:65" s="1" customFormat="1" ht="6.95" customHeight="1">
      <c r="B118" s="32"/>
      <c r="L118" s="32"/>
    </row>
    <row r="119" spans="2:65" s="1" customFormat="1" ht="40.15" customHeight="1">
      <c r="B119" s="32"/>
      <c r="C119" s="27" t="s">
        <v>24</v>
      </c>
      <c r="F119" s="25" t="str">
        <f>E17</f>
        <v>VaK Mladá Boleslav a.s., Čechova 1151, Ml.Boleslav</v>
      </c>
      <c r="I119" s="27" t="s">
        <v>32</v>
      </c>
      <c r="J119" s="30" t="str">
        <f>E23</f>
        <v>Aquaprocon s.r.o. divize Praha, Dukelských hrdinů</v>
      </c>
      <c r="L119" s="32"/>
    </row>
    <row r="120" spans="2:65" s="1" customFormat="1" ht="15.2" customHeight="1">
      <c r="B120" s="32"/>
      <c r="C120" s="27" t="s">
        <v>30</v>
      </c>
      <c r="F120" s="25" t="str">
        <f>IF(E20="","",E20)</f>
        <v>Vyplň údaj</v>
      </c>
      <c r="I120" s="27" t="s">
        <v>37</v>
      </c>
      <c r="J120" s="30" t="str">
        <f>E26</f>
        <v>ing. Mirko Mazuch</v>
      </c>
      <c r="L120" s="32"/>
    </row>
    <row r="121" spans="2:65" s="1" customFormat="1" ht="10.35" customHeight="1">
      <c r="B121" s="32"/>
      <c r="L121" s="32"/>
    </row>
    <row r="122" spans="2:65" s="9" customFormat="1" ht="29.25" customHeight="1">
      <c r="B122" s="112"/>
      <c r="C122" s="113" t="s">
        <v>234</v>
      </c>
      <c r="D122" s="114" t="s">
        <v>65</v>
      </c>
      <c r="E122" s="114" t="s">
        <v>61</v>
      </c>
      <c r="F122" s="114" t="s">
        <v>62</v>
      </c>
      <c r="G122" s="114" t="s">
        <v>235</v>
      </c>
      <c r="H122" s="114" t="s">
        <v>236</v>
      </c>
      <c r="I122" s="114" t="s">
        <v>237</v>
      </c>
      <c r="J122" s="114" t="s">
        <v>229</v>
      </c>
      <c r="K122" s="115" t="s">
        <v>238</v>
      </c>
      <c r="L122" s="112"/>
      <c r="M122" s="59" t="s">
        <v>1</v>
      </c>
      <c r="N122" s="60" t="s">
        <v>44</v>
      </c>
      <c r="O122" s="60" t="s">
        <v>239</v>
      </c>
      <c r="P122" s="60" t="s">
        <v>240</v>
      </c>
      <c r="Q122" s="60" t="s">
        <v>241</v>
      </c>
      <c r="R122" s="60" t="s">
        <v>242</v>
      </c>
      <c r="S122" s="60" t="s">
        <v>243</v>
      </c>
      <c r="T122" s="61" t="s">
        <v>244</v>
      </c>
    </row>
    <row r="123" spans="2:65" s="1" customFormat="1" ht="22.9" customHeight="1">
      <c r="B123" s="32"/>
      <c r="C123" s="64" t="s">
        <v>245</v>
      </c>
      <c r="J123" s="116">
        <f>BK123</f>
        <v>0</v>
      </c>
      <c r="L123" s="32"/>
      <c r="M123" s="62"/>
      <c r="N123" s="53"/>
      <c r="O123" s="53"/>
      <c r="P123" s="117">
        <f>P124</f>
        <v>0</v>
      </c>
      <c r="Q123" s="53"/>
      <c r="R123" s="117">
        <f>R124</f>
        <v>0</v>
      </c>
      <c r="S123" s="53"/>
      <c r="T123" s="118">
        <f>T124</f>
        <v>0</v>
      </c>
      <c r="AT123" s="17" t="s">
        <v>79</v>
      </c>
      <c r="AU123" s="17" t="s">
        <v>231</v>
      </c>
      <c r="BK123" s="119">
        <f>BK124</f>
        <v>0</v>
      </c>
    </row>
    <row r="124" spans="2:65" s="10" customFormat="1" ht="25.9" customHeight="1">
      <c r="B124" s="120"/>
      <c r="D124" s="121" t="s">
        <v>79</v>
      </c>
      <c r="E124" s="122" t="s">
        <v>79</v>
      </c>
      <c r="F124" s="122" t="s">
        <v>2634</v>
      </c>
      <c r="I124" s="123"/>
      <c r="J124" s="124">
        <f>BK124</f>
        <v>0</v>
      </c>
      <c r="L124" s="120"/>
      <c r="M124" s="125"/>
      <c r="P124" s="126">
        <f>P125+P142</f>
        <v>0</v>
      </c>
      <c r="R124" s="126">
        <f>R125+R142</f>
        <v>0</v>
      </c>
      <c r="T124" s="127">
        <f>T125+T142</f>
        <v>0</v>
      </c>
      <c r="AR124" s="121" t="s">
        <v>247</v>
      </c>
      <c r="AT124" s="128" t="s">
        <v>79</v>
      </c>
      <c r="AU124" s="128" t="s">
        <v>80</v>
      </c>
      <c r="AY124" s="121" t="s">
        <v>248</v>
      </c>
      <c r="BK124" s="129">
        <f>BK125+BK142</f>
        <v>0</v>
      </c>
    </row>
    <row r="125" spans="2:65" s="10" customFormat="1" ht="22.9" customHeight="1">
      <c r="B125" s="120"/>
      <c r="D125" s="121" t="s">
        <v>79</v>
      </c>
      <c r="E125" s="155" t="s">
        <v>1384</v>
      </c>
      <c r="F125" s="155" t="s">
        <v>5362</v>
      </c>
      <c r="I125" s="123"/>
      <c r="J125" s="156">
        <f>BK125</f>
        <v>0</v>
      </c>
      <c r="L125" s="120"/>
      <c r="M125" s="125"/>
      <c r="P125" s="126">
        <f>SUM(P126:P141)</f>
        <v>0</v>
      </c>
      <c r="R125" s="126">
        <f>SUM(R126:R141)</f>
        <v>0</v>
      </c>
      <c r="T125" s="127">
        <f>SUM(T126:T141)</f>
        <v>0</v>
      </c>
      <c r="AR125" s="121" t="s">
        <v>247</v>
      </c>
      <c r="AT125" s="128" t="s">
        <v>79</v>
      </c>
      <c r="AU125" s="128" t="s">
        <v>87</v>
      </c>
      <c r="AY125" s="121" t="s">
        <v>248</v>
      </c>
      <c r="BK125" s="129">
        <f>SUM(BK126:BK141)</f>
        <v>0</v>
      </c>
    </row>
    <row r="126" spans="2:65" s="1" customFormat="1" ht="55.5" customHeight="1">
      <c r="B126" s="32"/>
      <c r="C126" s="130" t="s">
        <v>87</v>
      </c>
      <c r="D126" s="130" t="s">
        <v>249</v>
      </c>
      <c r="E126" s="131" t="s">
        <v>5363</v>
      </c>
      <c r="F126" s="132" t="s">
        <v>5364</v>
      </c>
      <c r="G126" s="133" t="s">
        <v>252</v>
      </c>
      <c r="H126" s="134">
        <v>1</v>
      </c>
      <c r="I126" s="135"/>
      <c r="J126" s="136">
        <f>ROUND(I126*H126,2)</f>
        <v>0</v>
      </c>
      <c r="K126" s="132" t="s">
        <v>1</v>
      </c>
      <c r="L126" s="32"/>
      <c r="M126" s="137" t="s">
        <v>1</v>
      </c>
      <c r="N126" s="138" t="s">
        <v>45</v>
      </c>
      <c r="P126" s="139">
        <f>O126*H126</f>
        <v>0</v>
      </c>
      <c r="Q126" s="139">
        <v>0</v>
      </c>
      <c r="R126" s="139">
        <f>Q126*H126</f>
        <v>0</v>
      </c>
      <c r="S126" s="139">
        <v>0</v>
      </c>
      <c r="T126" s="140">
        <f>S126*H126</f>
        <v>0</v>
      </c>
      <c r="AR126" s="141" t="s">
        <v>253</v>
      </c>
      <c r="AT126" s="141" t="s">
        <v>249</v>
      </c>
      <c r="AU126" s="141" t="s">
        <v>89</v>
      </c>
      <c r="AY126" s="17" t="s">
        <v>248</v>
      </c>
      <c r="BE126" s="142">
        <f>IF(N126="základní",J126,0)</f>
        <v>0</v>
      </c>
      <c r="BF126" s="142">
        <f>IF(N126="snížená",J126,0)</f>
        <v>0</v>
      </c>
      <c r="BG126" s="142">
        <f>IF(N126="zákl. přenesená",J126,0)</f>
        <v>0</v>
      </c>
      <c r="BH126" s="142">
        <f>IF(N126="sníž. přenesená",J126,0)</f>
        <v>0</v>
      </c>
      <c r="BI126" s="142">
        <f>IF(N126="nulová",J126,0)</f>
        <v>0</v>
      </c>
      <c r="BJ126" s="17" t="s">
        <v>87</v>
      </c>
      <c r="BK126" s="142">
        <f>ROUND(I126*H126,2)</f>
        <v>0</v>
      </c>
      <c r="BL126" s="17" t="s">
        <v>253</v>
      </c>
      <c r="BM126" s="141" t="s">
        <v>5365</v>
      </c>
    </row>
    <row r="127" spans="2:65" s="1" customFormat="1" ht="19.5">
      <c r="B127" s="32"/>
      <c r="D127" s="143" t="s">
        <v>255</v>
      </c>
      <c r="F127" s="144" t="s">
        <v>2639</v>
      </c>
      <c r="I127" s="145"/>
      <c r="L127" s="32"/>
      <c r="M127" s="146"/>
      <c r="T127" s="56"/>
      <c r="AT127" s="17" t="s">
        <v>255</v>
      </c>
      <c r="AU127" s="17" t="s">
        <v>89</v>
      </c>
    </row>
    <row r="128" spans="2:65" s="1" customFormat="1" ht="33" customHeight="1">
      <c r="B128" s="32"/>
      <c r="C128" s="130" t="s">
        <v>89</v>
      </c>
      <c r="D128" s="130" t="s">
        <v>249</v>
      </c>
      <c r="E128" s="131" t="s">
        <v>5366</v>
      </c>
      <c r="F128" s="132" t="s">
        <v>5367</v>
      </c>
      <c r="G128" s="133" t="s">
        <v>252</v>
      </c>
      <c r="H128" s="134">
        <v>1</v>
      </c>
      <c r="I128" s="135"/>
      <c r="J128" s="136">
        <f>ROUND(I128*H128,2)</f>
        <v>0</v>
      </c>
      <c r="K128" s="132" t="s">
        <v>1</v>
      </c>
      <c r="L128" s="32"/>
      <c r="M128" s="137" t="s">
        <v>1</v>
      </c>
      <c r="N128" s="138" t="s">
        <v>45</v>
      </c>
      <c r="P128" s="139">
        <f>O128*H128</f>
        <v>0</v>
      </c>
      <c r="Q128" s="139">
        <v>0</v>
      </c>
      <c r="R128" s="139">
        <f>Q128*H128</f>
        <v>0</v>
      </c>
      <c r="S128" s="139">
        <v>0</v>
      </c>
      <c r="T128" s="140">
        <f>S128*H128</f>
        <v>0</v>
      </c>
      <c r="AR128" s="141" t="s">
        <v>253</v>
      </c>
      <c r="AT128" s="141" t="s">
        <v>249</v>
      </c>
      <c r="AU128" s="141" t="s">
        <v>89</v>
      </c>
      <c r="AY128" s="17" t="s">
        <v>248</v>
      </c>
      <c r="BE128" s="142">
        <f>IF(N128="základní",J128,0)</f>
        <v>0</v>
      </c>
      <c r="BF128" s="142">
        <f>IF(N128="snížená",J128,0)</f>
        <v>0</v>
      </c>
      <c r="BG128" s="142">
        <f>IF(N128="zákl. přenesená",J128,0)</f>
        <v>0</v>
      </c>
      <c r="BH128" s="142">
        <f>IF(N128="sníž. přenesená",J128,0)</f>
        <v>0</v>
      </c>
      <c r="BI128" s="142">
        <f>IF(N128="nulová",J128,0)</f>
        <v>0</v>
      </c>
      <c r="BJ128" s="17" t="s">
        <v>87</v>
      </c>
      <c r="BK128" s="142">
        <f>ROUND(I128*H128,2)</f>
        <v>0</v>
      </c>
      <c r="BL128" s="17" t="s">
        <v>253</v>
      </c>
      <c r="BM128" s="141" t="s">
        <v>5368</v>
      </c>
    </row>
    <row r="129" spans="2:65" s="1" customFormat="1" ht="19.5">
      <c r="B129" s="32"/>
      <c r="D129" s="143" t="s">
        <v>255</v>
      </c>
      <c r="F129" s="144" t="s">
        <v>2639</v>
      </c>
      <c r="I129" s="145"/>
      <c r="L129" s="32"/>
      <c r="M129" s="146"/>
      <c r="T129" s="56"/>
      <c r="AT129" s="17" t="s">
        <v>255</v>
      </c>
      <c r="AU129" s="17" t="s">
        <v>89</v>
      </c>
    </row>
    <row r="130" spans="2:65" s="1" customFormat="1" ht="37.9" customHeight="1">
      <c r="B130" s="32"/>
      <c r="C130" s="130" t="s">
        <v>247</v>
      </c>
      <c r="D130" s="130" t="s">
        <v>249</v>
      </c>
      <c r="E130" s="131" t="s">
        <v>5369</v>
      </c>
      <c r="F130" s="132" t="s">
        <v>5370</v>
      </c>
      <c r="G130" s="133" t="s">
        <v>252</v>
      </c>
      <c r="H130" s="134">
        <v>2</v>
      </c>
      <c r="I130" s="135"/>
      <c r="J130" s="136">
        <f>ROUND(I130*H130,2)</f>
        <v>0</v>
      </c>
      <c r="K130" s="132" t="s">
        <v>1</v>
      </c>
      <c r="L130" s="32"/>
      <c r="M130" s="137" t="s">
        <v>1</v>
      </c>
      <c r="N130" s="138" t="s">
        <v>45</v>
      </c>
      <c r="P130" s="139">
        <f>O130*H130</f>
        <v>0</v>
      </c>
      <c r="Q130" s="139">
        <v>0</v>
      </c>
      <c r="R130" s="139">
        <f>Q130*H130</f>
        <v>0</v>
      </c>
      <c r="S130" s="139">
        <v>0</v>
      </c>
      <c r="T130" s="140">
        <f>S130*H130</f>
        <v>0</v>
      </c>
      <c r="AR130" s="141" t="s">
        <v>253</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253</v>
      </c>
      <c r="BM130" s="141" t="s">
        <v>5371</v>
      </c>
    </row>
    <row r="131" spans="2:65" s="1" customFormat="1" ht="19.5">
      <c r="B131" s="32"/>
      <c r="D131" s="143" t="s">
        <v>255</v>
      </c>
      <c r="F131" s="144" t="s">
        <v>2639</v>
      </c>
      <c r="I131" s="145"/>
      <c r="L131" s="32"/>
      <c r="M131" s="146"/>
      <c r="T131" s="56"/>
      <c r="AT131" s="17" t="s">
        <v>255</v>
      </c>
      <c r="AU131" s="17" t="s">
        <v>89</v>
      </c>
    </row>
    <row r="132" spans="2:65" s="1" customFormat="1" ht="37.9" customHeight="1">
      <c r="B132" s="32"/>
      <c r="C132" s="130" t="s">
        <v>264</v>
      </c>
      <c r="D132" s="130" t="s">
        <v>249</v>
      </c>
      <c r="E132" s="131" t="s">
        <v>5372</v>
      </c>
      <c r="F132" s="132" t="s">
        <v>5373</v>
      </c>
      <c r="G132" s="133" t="s">
        <v>252</v>
      </c>
      <c r="H132" s="134">
        <v>1</v>
      </c>
      <c r="I132" s="135"/>
      <c r="J132" s="136">
        <f>ROUND(I132*H132,2)</f>
        <v>0</v>
      </c>
      <c r="K132" s="132" t="s">
        <v>1</v>
      </c>
      <c r="L132" s="32"/>
      <c r="M132" s="137" t="s">
        <v>1</v>
      </c>
      <c r="N132" s="138" t="s">
        <v>45</v>
      </c>
      <c r="P132" s="139">
        <f>O132*H132</f>
        <v>0</v>
      </c>
      <c r="Q132" s="139">
        <v>0</v>
      </c>
      <c r="R132" s="139">
        <f>Q132*H132</f>
        <v>0</v>
      </c>
      <c r="S132" s="139">
        <v>0</v>
      </c>
      <c r="T132" s="140">
        <f>S132*H132</f>
        <v>0</v>
      </c>
      <c r="AR132" s="141" t="s">
        <v>253</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253</v>
      </c>
      <c r="BM132" s="141" t="s">
        <v>5374</v>
      </c>
    </row>
    <row r="133" spans="2:65" s="1" customFormat="1" ht="19.5">
      <c r="B133" s="32"/>
      <c r="D133" s="143" t="s">
        <v>255</v>
      </c>
      <c r="F133" s="144" t="s">
        <v>2639</v>
      </c>
      <c r="I133" s="145"/>
      <c r="L133" s="32"/>
      <c r="M133" s="146"/>
      <c r="T133" s="56"/>
      <c r="AT133" s="17" t="s">
        <v>255</v>
      </c>
      <c r="AU133" s="17" t="s">
        <v>89</v>
      </c>
    </row>
    <row r="134" spans="2:65" s="1" customFormat="1" ht="37.9" customHeight="1">
      <c r="B134" s="32"/>
      <c r="C134" s="130" t="s">
        <v>269</v>
      </c>
      <c r="D134" s="130" t="s">
        <v>249</v>
      </c>
      <c r="E134" s="131" t="s">
        <v>5375</v>
      </c>
      <c r="F134" s="132" t="s">
        <v>5376</v>
      </c>
      <c r="G134" s="133" t="s">
        <v>252</v>
      </c>
      <c r="H134" s="134">
        <v>2</v>
      </c>
      <c r="I134" s="135"/>
      <c r="J134" s="136">
        <f>ROUND(I134*H134,2)</f>
        <v>0</v>
      </c>
      <c r="K134" s="132" t="s">
        <v>1</v>
      </c>
      <c r="L134" s="32"/>
      <c r="M134" s="137" t="s">
        <v>1</v>
      </c>
      <c r="N134" s="138" t="s">
        <v>45</v>
      </c>
      <c r="P134" s="139">
        <f>O134*H134</f>
        <v>0</v>
      </c>
      <c r="Q134" s="139">
        <v>0</v>
      </c>
      <c r="R134" s="139">
        <f>Q134*H134</f>
        <v>0</v>
      </c>
      <c r="S134" s="139">
        <v>0</v>
      </c>
      <c r="T134" s="140">
        <f>S134*H134</f>
        <v>0</v>
      </c>
      <c r="AR134" s="141" t="s">
        <v>253</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253</v>
      </c>
      <c r="BM134" s="141" t="s">
        <v>5377</v>
      </c>
    </row>
    <row r="135" spans="2:65" s="1" customFormat="1" ht="19.5">
      <c r="B135" s="32"/>
      <c r="D135" s="143" t="s">
        <v>255</v>
      </c>
      <c r="F135" s="144" t="s">
        <v>2639</v>
      </c>
      <c r="I135" s="145"/>
      <c r="L135" s="32"/>
      <c r="M135" s="146"/>
      <c r="T135" s="56"/>
      <c r="AT135" s="17" t="s">
        <v>255</v>
      </c>
      <c r="AU135" s="17" t="s">
        <v>89</v>
      </c>
    </row>
    <row r="136" spans="2:65" s="1" customFormat="1" ht="37.9" customHeight="1">
      <c r="B136" s="32"/>
      <c r="C136" s="130" t="s">
        <v>274</v>
      </c>
      <c r="D136" s="130" t="s">
        <v>249</v>
      </c>
      <c r="E136" s="131" t="s">
        <v>5378</v>
      </c>
      <c r="F136" s="132" t="s">
        <v>5379</v>
      </c>
      <c r="G136" s="133" t="s">
        <v>252</v>
      </c>
      <c r="H136" s="134">
        <v>2</v>
      </c>
      <c r="I136" s="135"/>
      <c r="J136" s="136">
        <f>ROUND(I136*H136,2)</f>
        <v>0</v>
      </c>
      <c r="K136" s="132" t="s">
        <v>1</v>
      </c>
      <c r="L136" s="32"/>
      <c r="M136" s="137" t="s">
        <v>1</v>
      </c>
      <c r="N136" s="138" t="s">
        <v>45</v>
      </c>
      <c r="P136" s="139">
        <f>O136*H136</f>
        <v>0</v>
      </c>
      <c r="Q136" s="139">
        <v>0</v>
      </c>
      <c r="R136" s="139">
        <f>Q136*H136</f>
        <v>0</v>
      </c>
      <c r="S136" s="139">
        <v>0</v>
      </c>
      <c r="T136" s="140">
        <f>S136*H136</f>
        <v>0</v>
      </c>
      <c r="AR136" s="141" t="s">
        <v>253</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253</v>
      </c>
      <c r="BM136" s="141" t="s">
        <v>5380</v>
      </c>
    </row>
    <row r="137" spans="2:65" s="1" customFormat="1" ht="19.5">
      <c r="B137" s="32"/>
      <c r="D137" s="143" t="s">
        <v>255</v>
      </c>
      <c r="F137" s="144" t="s">
        <v>2639</v>
      </c>
      <c r="I137" s="145"/>
      <c r="L137" s="32"/>
      <c r="M137" s="146"/>
      <c r="T137" s="56"/>
      <c r="AT137" s="17" t="s">
        <v>255</v>
      </c>
      <c r="AU137" s="17" t="s">
        <v>89</v>
      </c>
    </row>
    <row r="138" spans="2:65" s="1" customFormat="1" ht="37.9" customHeight="1">
      <c r="B138" s="32"/>
      <c r="C138" s="130" t="s">
        <v>278</v>
      </c>
      <c r="D138" s="130" t="s">
        <v>249</v>
      </c>
      <c r="E138" s="131" t="s">
        <v>5381</v>
      </c>
      <c r="F138" s="132" t="s">
        <v>5382</v>
      </c>
      <c r="G138" s="133" t="s">
        <v>2654</v>
      </c>
      <c r="H138" s="134">
        <v>1</v>
      </c>
      <c r="I138" s="135"/>
      <c r="J138" s="136">
        <f>ROUND(I138*H138,2)</f>
        <v>0</v>
      </c>
      <c r="K138" s="132" t="s">
        <v>1</v>
      </c>
      <c r="L138" s="32"/>
      <c r="M138" s="137" t="s">
        <v>1</v>
      </c>
      <c r="N138" s="138" t="s">
        <v>45</v>
      </c>
      <c r="P138" s="139">
        <f>O138*H138</f>
        <v>0</v>
      </c>
      <c r="Q138" s="139">
        <v>0</v>
      </c>
      <c r="R138" s="139">
        <f>Q138*H138</f>
        <v>0</v>
      </c>
      <c r="S138" s="139">
        <v>0</v>
      </c>
      <c r="T138" s="140">
        <f>S138*H138</f>
        <v>0</v>
      </c>
      <c r="AR138" s="141" t="s">
        <v>253</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253</v>
      </c>
      <c r="BM138" s="141" t="s">
        <v>5383</v>
      </c>
    </row>
    <row r="139" spans="2:65" s="1" customFormat="1" ht="19.5">
      <c r="B139" s="32"/>
      <c r="D139" s="143" t="s">
        <v>255</v>
      </c>
      <c r="F139" s="144" t="s">
        <v>2639</v>
      </c>
      <c r="I139" s="145"/>
      <c r="L139" s="32"/>
      <c r="M139" s="146"/>
      <c r="T139" s="56"/>
      <c r="AT139" s="17" t="s">
        <v>255</v>
      </c>
      <c r="AU139" s="17" t="s">
        <v>89</v>
      </c>
    </row>
    <row r="140" spans="2:65" s="1" customFormat="1" ht="37.9" customHeight="1">
      <c r="B140" s="32"/>
      <c r="C140" s="130" t="s">
        <v>283</v>
      </c>
      <c r="D140" s="130" t="s">
        <v>249</v>
      </c>
      <c r="E140" s="131" t="s">
        <v>5384</v>
      </c>
      <c r="F140" s="132" t="s">
        <v>5385</v>
      </c>
      <c r="G140" s="133" t="s">
        <v>2654</v>
      </c>
      <c r="H140" s="134">
        <v>10</v>
      </c>
      <c r="I140" s="135"/>
      <c r="J140" s="136">
        <f>ROUND(I140*H140,2)</f>
        <v>0</v>
      </c>
      <c r="K140" s="132" t="s">
        <v>1</v>
      </c>
      <c r="L140" s="32"/>
      <c r="M140" s="137" t="s">
        <v>1</v>
      </c>
      <c r="N140" s="138" t="s">
        <v>45</v>
      </c>
      <c r="P140" s="139">
        <f>O140*H140</f>
        <v>0</v>
      </c>
      <c r="Q140" s="139">
        <v>0</v>
      </c>
      <c r="R140" s="139">
        <f>Q140*H140</f>
        <v>0</v>
      </c>
      <c r="S140" s="139">
        <v>0</v>
      </c>
      <c r="T140" s="140">
        <f>S140*H140</f>
        <v>0</v>
      </c>
      <c r="AR140" s="141" t="s">
        <v>253</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253</v>
      </c>
      <c r="BM140" s="141" t="s">
        <v>5386</v>
      </c>
    </row>
    <row r="141" spans="2:65" s="1" customFormat="1" ht="19.5">
      <c r="B141" s="32"/>
      <c r="D141" s="143" t="s">
        <v>255</v>
      </c>
      <c r="F141" s="144" t="s">
        <v>2639</v>
      </c>
      <c r="I141" s="145"/>
      <c r="L141" s="32"/>
      <c r="M141" s="146"/>
      <c r="T141" s="56"/>
      <c r="AT141" s="17" t="s">
        <v>255</v>
      </c>
      <c r="AU141" s="17" t="s">
        <v>89</v>
      </c>
    </row>
    <row r="142" spans="2:65" s="10" customFormat="1" ht="22.9" customHeight="1">
      <c r="B142" s="120"/>
      <c r="D142" s="121" t="s">
        <v>79</v>
      </c>
      <c r="E142" s="155" t="s">
        <v>2659</v>
      </c>
      <c r="F142" s="155" t="s">
        <v>5387</v>
      </c>
      <c r="I142" s="123"/>
      <c r="J142" s="156">
        <f>BK142</f>
        <v>0</v>
      </c>
      <c r="L142" s="120"/>
      <c r="M142" s="125"/>
      <c r="P142" s="126">
        <f>SUM(P143:P150)</f>
        <v>0</v>
      </c>
      <c r="R142" s="126">
        <f>SUM(R143:R150)</f>
        <v>0</v>
      </c>
      <c r="T142" s="127">
        <f>SUM(T143:T150)</f>
        <v>0</v>
      </c>
      <c r="AR142" s="121" t="s">
        <v>247</v>
      </c>
      <c r="AT142" s="128" t="s">
        <v>79</v>
      </c>
      <c r="AU142" s="128" t="s">
        <v>87</v>
      </c>
      <c r="AY142" s="121" t="s">
        <v>248</v>
      </c>
      <c r="BK142" s="129">
        <f>SUM(BK143:BK150)</f>
        <v>0</v>
      </c>
    </row>
    <row r="143" spans="2:65" s="1" customFormat="1" ht="16.5" customHeight="1">
      <c r="B143" s="32"/>
      <c r="C143" s="130" t="s">
        <v>288</v>
      </c>
      <c r="D143" s="130" t="s">
        <v>249</v>
      </c>
      <c r="E143" s="131" t="s">
        <v>2771</v>
      </c>
      <c r="F143" s="132" t="s">
        <v>2696</v>
      </c>
      <c r="G143" s="133" t="s">
        <v>2697</v>
      </c>
      <c r="H143" s="134">
        <v>180</v>
      </c>
      <c r="I143" s="135"/>
      <c r="J143" s="136">
        <f t="shared" ref="J143:J148" si="0">ROUND(I143*H143,2)</f>
        <v>0</v>
      </c>
      <c r="K143" s="132" t="s">
        <v>1</v>
      </c>
      <c r="L143" s="32"/>
      <c r="M143" s="137" t="s">
        <v>1</v>
      </c>
      <c r="N143" s="138" t="s">
        <v>45</v>
      </c>
      <c r="P143" s="139">
        <f t="shared" ref="P143:P148" si="1">O143*H143</f>
        <v>0</v>
      </c>
      <c r="Q143" s="139">
        <v>0</v>
      </c>
      <c r="R143" s="139">
        <f t="shared" ref="R143:R148" si="2">Q143*H143</f>
        <v>0</v>
      </c>
      <c r="S143" s="139">
        <v>0</v>
      </c>
      <c r="T143" s="140">
        <f t="shared" ref="T143:T148" si="3">S143*H143</f>
        <v>0</v>
      </c>
      <c r="AR143" s="141" t="s">
        <v>253</v>
      </c>
      <c r="AT143" s="141" t="s">
        <v>249</v>
      </c>
      <c r="AU143" s="141" t="s">
        <v>89</v>
      </c>
      <c r="AY143" s="17" t="s">
        <v>248</v>
      </c>
      <c r="BE143" s="142">
        <f t="shared" ref="BE143:BE148" si="4">IF(N143="základní",J143,0)</f>
        <v>0</v>
      </c>
      <c r="BF143" s="142">
        <f t="shared" ref="BF143:BF148" si="5">IF(N143="snížená",J143,0)</f>
        <v>0</v>
      </c>
      <c r="BG143" s="142">
        <f t="shared" ref="BG143:BG148" si="6">IF(N143="zákl. přenesená",J143,0)</f>
        <v>0</v>
      </c>
      <c r="BH143" s="142">
        <f t="shared" ref="BH143:BH148" si="7">IF(N143="sníž. přenesená",J143,0)</f>
        <v>0</v>
      </c>
      <c r="BI143" s="142">
        <f t="shared" ref="BI143:BI148" si="8">IF(N143="nulová",J143,0)</f>
        <v>0</v>
      </c>
      <c r="BJ143" s="17" t="s">
        <v>87</v>
      </c>
      <c r="BK143" s="142">
        <f t="shared" ref="BK143:BK148" si="9">ROUND(I143*H143,2)</f>
        <v>0</v>
      </c>
      <c r="BL143" s="17" t="s">
        <v>253</v>
      </c>
      <c r="BM143" s="141" t="s">
        <v>5388</v>
      </c>
    </row>
    <row r="144" spans="2:65" s="1" customFormat="1" ht="16.5" customHeight="1">
      <c r="B144" s="32"/>
      <c r="C144" s="130" t="s">
        <v>336</v>
      </c>
      <c r="D144" s="130" t="s">
        <v>249</v>
      </c>
      <c r="E144" s="131" t="s">
        <v>2775</v>
      </c>
      <c r="F144" s="132" t="s">
        <v>3598</v>
      </c>
      <c r="G144" s="133" t="s">
        <v>2455</v>
      </c>
      <c r="H144" s="134">
        <v>5</v>
      </c>
      <c r="I144" s="135"/>
      <c r="J144" s="136">
        <f t="shared" si="0"/>
        <v>0</v>
      </c>
      <c r="K144" s="132" t="s">
        <v>1</v>
      </c>
      <c r="L144" s="32"/>
      <c r="M144" s="137" t="s">
        <v>1</v>
      </c>
      <c r="N144" s="138" t="s">
        <v>45</v>
      </c>
      <c r="P144" s="139">
        <f t="shared" si="1"/>
        <v>0</v>
      </c>
      <c r="Q144" s="139">
        <v>0</v>
      </c>
      <c r="R144" s="139">
        <f t="shared" si="2"/>
        <v>0</v>
      </c>
      <c r="S144" s="139">
        <v>0</v>
      </c>
      <c r="T144" s="140">
        <f t="shared" si="3"/>
        <v>0</v>
      </c>
      <c r="AR144" s="141" t="s">
        <v>253</v>
      </c>
      <c r="AT144" s="141" t="s">
        <v>249</v>
      </c>
      <c r="AU144" s="141" t="s">
        <v>89</v>
      </c>
      <c r="AY144" s="17" t="s">
        <v>248</v>
      </c>
      <c r="BE144" s="142">
        <f t="shared" si="4"/>
        <v>0</v>
      </c>
      <c r="BF144" s="142">
        <f t="shared" si="5"/>
        <v>0</v>
      </c>
      <c r="BG144" s="142">
        <f t="shared" si="6"/>
        <v>0</v>
      </c>
      <c r="BH144" s="142">
        <f t="shared" si="7"/>
        <v>0</v>
      </c>
      <c r="BI144" s="142">
        <f t="shared" si="8"/>
        <v>0</v>
      </c>
      <c r="BJ144" s="17" t="s">
        <v>87</v>
      </c>
      <c r="BK144" s="142">
        <f t="shared" si="9"/>
        <v>0</v>
      </c>
      <c r="BL144" s="17" t="s">
        <v>253</v>
      </c>
      <c r="BM144" s="141" t="s">
        <v>5389</v>
      </c>
    </row>
    <row r="145" spans="2:65" s="1" customFormat="1" ht="24.2" customHeight="1">
      <c r="B145" s="32"/>
      <c r="C145" s="130" t="s">
        <v>340</v>
      </c>
      <c r="D145" s="130" t="s">
        <v>249</v>
      </c>
      <c r="E145" s="131" t="s">
        <v>2778</v>
      </c>
      <c r="F145" s="132" t="s">
        <v>3600</v>
      </c>
      <c r="G145" s="133" t="s">
        <v>2455</v>
      </c>
      <c r="H145" s="134">
        <v>4</v>
      </c>
      <c r="I145" s="135"/>
      <c r="J145" s="136">
        <f t="shared" si="0"/>
        <v>0</v>
      </c>
      <c r="K145" s="132" t="s">
        <v>1</v>
      </c>
      <c r="L145" s="32"/>
      <c r="M145" s="137" t="s">
        <v>1</v>
      </c>
      <c r="N145" s="138" t="s">
        <v>45</v>
      </c>
      <c r="P145" s="139">
        <f t="shared" si="1"/>
        <v>0</v>
      </c>
      <c r="Q145" s="139">
        <v>0</v>
      </c>
      <c r="R145" s="139">
        <f t="shared" si="2"/>
        <v>0</v>
      </c>
      <c r="S145" s="139">
        <v>0</v>
      </c>
      <c r="T145" s="140">
        <f t="shared" si="3"/>
        <v>0</v>
      </c>
      <c r="AR145" s="141" t="s">
        <v>253</v>
      </c>
      <c r="AT145" s="141" t="s">
        <v>249</v>
      </c>
      <c r="AU145" s="141" t="s">
        <v>89</v>
      </c>
      <c r="AY145" s="17" t="s">
        <v>248</v>
      </c>
      <c r="BE145" s="142">
        <f t="shared" si="4"/>
        <v>0</v>
      </c>
      <c r="BF145" s="142">
        <f t="shared" si="5"/>
        <v>0</v>
      </c>
      <c r="BG145" s="142">
        <f t="shared" si="6"/>
        <v>0</v>
      </c>
      <c r="BH145" s="142">
        <f t="shared" si="7"/>
        <v>0</v>
      </c>
      <c r="BI145" s="142">
        <f t="shared" si="8"/>
        <v>0</v>
      </c>
      <c r="BJ145" s="17" t="s">
        <v>87</v>
      </c>
      <c r="BK145" s="142">
        <f t="shared" si="9"/>
        <v>0</v>
      </c>
      <c r="BL145" s="17" t="s">
        <v>253</v>
      </c>
      <c r="BM145" s="141" t="s">
        <v>5390</v>
      </c>
    </row>
    <row r="146" spans="2:65" s="1" customFormat="1" ht="21.75" customHeight="1">
      <c r="B146" s="32"/>
      <c r="C146" s="130" t="s">
        <v>8</v>
      </c>
      <c r="D146" s="130" t="s">
        <v>249</v>
      </c>
      <c r="E146" s="131" t="s">
        <v>2781</v>
      </c>
      <c r="F146" s="132" t="s">
        <v>5391</v>
      </c>
      <c r="G146" s="133" t="s">
        <v>2455</v>
      </c>
      <c r="H146" s="134">
        <v>7</v>
      </c>
      <c r="I146" s="135"/>
      <c r="J146" s="136">
        <f t="shared" si="0"/>
        <v>0</v>
      </c>
      <c r="K146" s="132" t="s">
        <v>1</v>
      </c>
      <c r="L146" s="32"/>
      <c r="M146" s="137" t="s">
        <v>1</v>
      </c>
      <c r="N146" s="138" t="s">
        <v>45</v>
      </c>
      <c r="P146" s="139">
        <f t="shared" si="1"/>
        <v>0</v>
      </c>
      <c r="Q146" s="139">
        <v>0</v>
      </c>
      <c r="R146" s="139">
        <f t="shared" si="2"/>
        <v>0</v>
      </c>
      <c r="S146" s="139">
        <v>0</v>
      </c>
      <c r="T146" s="140">
        <f t="shared" si="3"/>
        <v>0</v>
      </c>
      <c r="AR146" s="141" t="s">
        <v>253</v>
      </c>
      <c r="AT146" s="141" t="s">
        <v>249</v>
      </c>
      <c r="AU146" s="141" t="s">
        <v>89</v>
      </c>
      <c r="AY146" s="17" t="s">
        <v>248</v>
      </c>
      <c r="BE146" s="142">
        <f t="shared" si="4"/>
        <v>0</v>
      </c>
      <c r="BF146" s="142">
        <f t="shared" si="5"/>
        <v>0</v>
      </c>
      <c r="BG146" s="142">
        <f t="shared" si="6"/>
        <v>0</v>
      </c>
      <c r="BH146" s="142">
        <f t="shared" si="7"/>
        <v>0</v>
      </c>
      <c r="BI146" s="142">
        <f t="shared" si="8"/>
        <v>0</v>
      </c>
      <c r="BJ146" s="17" t="s">
        <v>87</v>
      </c>
      <c r="BK146" s="142">
        <f t="shared" si="9"/>
        <v>0</v>
      </c>
      <c r="BL146" s="17" t="s">
        <v>253</v>
      </c>
      <c r="BM146" s="141" t="s">
        <v>5392</v>
      </c>
    </row>
    <row r="147" spans="2:65" s="1" customFormat="1" ht="16.5" customHeight="1">
      <c r="B147" s="32"/>
      <c r="C147" s="130" t="s">
        <v>347</v>
      </c>
      <c r="D147" s="130" t="s">
        <v>249</v>
      </c>
      <c r="E147" s="131" t="s">
        <v>2784</v>
      </c>
      <c r="F147" s="132" t="s">
        <v>2712</v>
      </c>
      <c r="G147" s="133" t="s">
        <v>2455</v>
      </c>
      <c r="H147" s="134">
        <v>23</v>
      </c>
      <c r="I147" s="135"/>
      <c r="J147" s="136">
        <f t="shared" si="0"/>
        <v>0</v>
      </c>
      <c r="K147" s="132" t="s">
        <v>1</v>
      </c>
      <c r="L147" s="32"/>
      <c r="M147" s="137" t="s">
        <v>1</v>
      </c>
      <c r="N147" s="138" t="s">
        <v>45</v>
      </c>
      <c r="P147" s="139">
        <f t="shared" si="1"/>
        <v>0</v>
      </c>
      <c r="Q147" s="139">
        <v>0</v>
      </c>
      <c r="R147" s="139">
        <f t="shared" si="2"/>
        <v>0</v>
      </c>
      <c r="S147" s="139">
        <v>0</v>
      </c>
      <c r="T147" s="140">
        <f t="shared" si="3"/>
        <v>0</v>
      </c>
      <c r="AR147" s="141" t="s">
        <v>253</v>
      </c>
      <c r="AT147" s="141" t="s">
        <v>249</v>
      </c>
      <c r="AU147" s="141" t="s">
        <v>89</v>
      </c>
      <c r="AY147" s="17" t="s">
        <v>248</v>
      </c>
      <c r="BE147" s="142">
        <f t="shared" si="4"/>
        <v>0</v>
      </c>
      <c r="BF147" s="142">
        <f t="shared" si="5"/>
        <v>0</v>
      </c>
      <c r="BG147" s="142">
        <f t="shared" si="6"/>
        <v>0</v>
      </c>
      <c r="BH147" s="142">
        <f t="shared" si="7"/>
        <v>0</v>
      </c>
      <c r="BI147" s="142">
        <f t="shared" si="8"/>
        <v>0</v>
      </c>
      <c r="BJ147" s="17" t="s">
        <v>87</v>
      </c>
      <c r="BK147" s="142">
        <f t="shared" si="9"/>
        <v>0</v>
      </c>
      <c r="BL147" s="17" t="s">
        <v>253</v>
      </c>
      <c r="BM147" s="141" t="s">
        <v>5393</v>
      </c>
    </row>
    <row r="148" spans="2:65" s="1" customFormat="1" ht="16.5" customHeight="1">
      <c r="B148" s="32"/>
      <c r="C148" s="130" t="s">
        <v>351</v>
      </c>
      <c r="D148" s="130" t="s">
        <v>249</v>
      </c>
      <c r="E148" s="131" t="s">
        <v>2787</v>
      </c>
      <c r="F148" s="132" t="s">
        <v>5394</v>
      </c>
      <c r="G148" s="133" t="s">
        <v>2701</v>
      </c>
      <c r="H148" s="134">
        <v>14</v>
      </c>
      <c r="I148" s="135"/>
      <c r="J148" s="136">
        <f t="shared" si="0"/>
        <v>0</v>
      </c>
      <c r="K148" s="132" t="s">
        <v>1</v>
      </c>
      <c r="L148" s="32"/>
      <c r="M148" s="137" t="s">
        <v>1</v>
      </c>
      <c r="N148" s="138" t="s">
        <v>45</v>
      </c>
      <c r="P148" s="139">
        <f t="shared" si="1"/>
        <v>0</v>
      </c>
      <c r="Q148" s="139">
        <v>0</v>
      </c>
      <c r="R148" s="139">
        <f t="shared" si="2"/>
        <v>0</v>
      </c>
      <c r="S148" s="139">
        <v>0</v>
      </c>
      <c r="T148" s="140">
        <f t="shared" si="3"/>
        <v>0</v>
      </c>
      <c r="AR148" s="141" t="s">
        <v>253</v>
      </c>
      <c r="AT148" s="141" t="s">
        <v>249</v>
      </c>
      <c r="AU148" s="141" t="s">
        <v>89</v>
      </c>
      <c r="AY148" s="17" t="s">
        <v>248</v>
      </c>
      <c r="BE148" s="142">
        <f t="shared" si="4"/>
        <v>0</v>
      </c>
      <c r="BF148" s="142">
        <f t="shared" si="5"/>
        <v>0</v>
      </c>
      <c r="BG148" s="142">
        <f t="shared" si="6"/>
        <v>0</v>
      </c>
      <c r="BH148" s="142">
        <f t="shared" si="7"/>
        <v>0</v>
      </c>
      <c r="BI148" s="142">
        <f t="shared" si="8"/>
        <v>0</v>
      </c>
      <c r="BJ148" s="17" t="s">
        <v>87</v>
      </c>
      <c r="BK148" s="142">
        <f t="shared" si="9"/>
        <v>0</v>
      </c>
      <c r="BL148" s="17" t="s">
        <v>253</v>
      </c>
      <c r="BM148" s="141" t="s">
        <v>5395</v>
      </c>
    </row>
    <row r="149" spans="2:65" s="1" customFormat="1" ht="19.5">
      <c r="B149" s="32"/>
      <c r="D149" s="143" t="s">
        <v>255</v>
      </c>
      <c r="F149" s="144" t="s">
        <v>2703</v>
      </c>
      <c r="I149" s="145"/>
      <c r="L149" s="32"/>
      <c r="M149" s="146"/>
      <c r="T149" s="56"/>
      <c r="AT149" s="17" t="s">
        <v>255</v>
      </c>
      <c r="AU149" s="17" t="s">
        <v>89</v>
      </c>
    </row>
    <row r="150" spans="2:65" s="1" customFormat="1" ht="16.5" customHeight="1">
      <c r="B150" s="32"/>
      <c r="C150" s="130" t="s">
        <v>355</v>
      </c>
      <c r="D150" s="130" t="s">
        <v>249</v>
      </c>
      <c r="E150" s="131" t="s">
        <v>2790</v>
      </c>
      <c r="F150" s="132" t="s">
        <v>2718</v>
      </c>
      <c r="G150" s="133" t="s">
        <v>2706</v>
      </c>
      <c r="H150" s="134">
        <v>38</v>
      </c>
      <c r="I150" s="135"/>
      <c r="J150" s="136">
        <f>ROUND(I150*H150,2)</f>
        <v>0</v>
      </c>
      <c r="K150" s="132" t="s">
        <v>1</v>
      </c>
      <c r="L150" s="32"/>
      <c r="M150" s="157" t="s">
        <v>1</v>
      </c>
      <c r="N150" s="158" t="s">
        <v>45</v>
      </c>
      <c r="O150" s="149"/>
      <c r="P150" s="159">
        <f>O150*H150</f>
        <v>0</v>
      </c>
      <c r="Q150" s="159">
        <v>0</v>
      </c>
      <c r="R150" s="159">
        <f>Q150*H150</f>
        <v>0</v>
      </c>
      <c r="S150" s="159">
        <v>0</v>
      </c>
      <c r="T150" s="160">
        <f>S150*H150</f>
        <v>0</v>
      </c>
      <c r="AR150" s="141" t="s">
        <v>253</v>
      </c>
      <c r="AT150" s="141" t="s">
        <v>249</v>
      </c>
      <c r="AU150" s="141" t="s">
        <v>89</v>
      </c>
      <c r="AY150" s="17" t="s">
        <v>248</v>
      </c>
      <c r="BE150" s="142">
        <f>IF(N150="základní",J150,0)</f>
        <v>0</v>
      </c>
      <c r="BF150" s="142">
        <f>IF(N150="snížená",J150,0)</f>
        <v>0</v>
      </c>
      <c r="BG150" s="142">
        <f>IF(N150="zákl. přenesená",J150,0)</f>
        <v>0</v>
      </c>
      <c r="BH150" s="142">
        <f>IF(N150="sníž. přenesená",J150,0)</f>
        <v>0</v>
      </c>
      <c r="BI150" s="142">
        <f>IF(N150="nulová",J150,0)</f>
        <v>0</v>
      </c>
      <c r="BJ150" s="17" t="s">
        <v>87</v>
      </c>
      <c r="BK150" s="142">
        <f>ROUND(I150*H150,2)</f>
        <v>0</v>
      </c>
      <c r="BL150" s="17" t="s">
        <v>253</v>
      </c>
      <c r="BM150" s="141" t="s">
        <v>5396</v>
      </c>
    </row>
    <row r="151" spans="2:65" s="1" customFormat="1" ht="6.95" customHeight="1">
      <c r="B151" s="44"/>
      <c r="C151" s="45"/>
      <c r="D151" s="45"/>
      <c r="E151" s="45"/>
      <c r="F151" s="45"/>
      <c r="G151" s="45"/>
      <c r="H151" s="45"/>
      <c r="I151" s="45"/>
      <c r="J151" s="45"/>
      <c r="K151" s="45"/>
      <c r="L151" s="32"/>
    </row>
  </sheetData>
  <sheetProtection algorithmName="SHA-512" hashValue="7omwUcoQ34xsuYs+4KrmVtZ0Z3/HuqEEtrpdQWUCyqqF0E1NrbkRVUMeJAo/riyESCZxPQznn5bvMMF82/0oWQ==" saltValue="v8WHOyCYSA7KrirMoUPriPf7Txm1j6QKJthrMRmpNrTYxuxnuRZHKTxXSoIBBc3QYi1J+GMOeFH4HpjOhMiczQ==" spinCount="100000" sheet="1" objects="1" scenarios="1" formatColumns="0" formatRows="0" autoFilter="0"/>
  <autoFilter ref="C122:K150" xr:uid="{00000000-0009-0000-0000-00001F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200</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5397</v>
      </c>
      <c r="F9" s="251"/>
      <c r="G9" s="251"/>
      <c r="H9" s="251"/>
      <c r="L9" s="32"/>
    </row>
    <row r="10" spans="2:46" s="1" customFormat="1" ht="12" customHeight="1">
      <c r="B10" s="32"/>
      <c r="D10" s="27" t="s">
        <v>224</v>
      </c>
      <c r="L10" s="32"/>
    </row>
    <row r="11" spans="2:46" s="1" customFormat="1" ht="16.5" customHeight="1">
      <c r="B11" s="32"/>
      <c r="E11" s="230" t="s">
        <v>5398</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ROUND((SUM(BE127:BE193)),  2)</f>
        <v>0</v>
      </c>
      <c r="I35" s="96">
        <v>0.21</v>
      </c>
      <c r="J35" s="86">
        <f>ROUND(((SUM(BE127:BE193))*I35),  2)</f>
        <v>0</v>
      </c>
      <c r="L35" s="32"/>
    </row>
    <row r="36" spans="2:12" s="1" customFormat="1" ht="14.45" customHeight="1">
      <c r="B36" s="32"/>
      <c r="E36" s="27" t="s">
        <v>46</v>
      </c>
      <c r="F36" s="86">
        <f>ROUND((SUM(BF127:BF193)),  2)</f>
        <v>0</v>
      </c>
      <c r="I36" s="96">
        <v>0.12</v>
      </c>
      <c r="J36" s="86">
        <f>ROUND(((SUM(BF127:BF193))*I36),  2)</f>
        <v>0</v>
      </c>
      <c r="L36" s="32"/>
    </row>
    <row r="37" spans="2:12" s="1" customFormat="1" ht="14.45" hidden="1" customHeight="1">
      <c r="B37" s="32"/>
      <c r="E37" s="27" t="s">
        <v>47</v>
      </c>
      <c r="F37" s="86">
        <f>ROUND((SUM(BG127:BG193)),  2)</f>
        <v>0</v>
      </c>
      <c r="I37" s="96">
        <v>0.21</v>
      </c>
      <c r="J37" s="86">
        <f>0</f>
        <v>0</v>
      </c>
      <c r="L37" s="32"/>
    </row>
    <row r="38" spans="2:12" s="1" customFormat="1" ht="14.45" hidden="1" customHeight="1">
      <c r="B38" s="32"/>
      <c r="E38" s="27" t="s">
        <v>48</v>
      </c>
      <c r="F38" s="86">
        <f>ROUND((SUM(BH127:BH193)),  2)</f>
        <v>0</v>
      </c>
      <c r="I38" s="96">
        <v>0.12</v>
      </c>
      <c r="J38" s="86">
        <f>0</f>
        <v>0</v>
      </c>
      <c r="L38" s="32"/>
    </row>
    <row r="39" spans="2:12" s="1" customFormat="1" ht="14.45" hidden="1" customHeight="1">
      <c r="B39" s="32"/>
      <c r="E39" s="27" t="s">
        <v>49</v>
      </c>
      <c r="F39" s="86">
        <f>ROUND((SUM(BI127:BI193)),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5397</v>
      </c>
      <c r="F87" s="251"/>
      <c r="G87" s="251"/>
      <c r="H87" s="251"/>
      <c r="L87" s="32"/>
    </row>
    <row r="88" spans="2:12" s="1" customFormat="1" ht="12" customHeight="1">
      <c r="B88" s="32"/>
      <c r="C88" s="27" t="s">
        <v>224</v>
      </c>
      <c r="L88" s="32"/>
    </row>
    <row r="89" spans="2:12" s="1" customFormat="1" ht="16.5" customHeight="1">
      <c r="B89" s="32"/>
      <c r="E89" s="230" t="str">
        <f>E11</f>
        <v>F.1.422.1 - Venkovní rozvody - udržovací práce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J127</f>
        <v>0</v>
      </c>
      <c r="L98" s="32"/>
      <c r="AU98" s="17" t="s">
        <v>231</v>
      </c>
    </row>
    <row r="99" spans="2:47" s="8" customFormat="1" ht="24.95" customHeight="1">
      <c r="B99" s="108"/>
      <c r="D99" s="109" t="s">
        <v>1636</v>
      </c>
      <c r="E99" s="110"/>
      <c r="F99" s="110"/>
      <c r="G99" s="110"/>
      <c r="H99" s="110"/>
      <c r="I99" s="110"/>
      <c r="J99" s="111">
        <f>J128</f>
        <v>0</v>
      </c>
      <c r="L99" s="108"/>
    </row>
    <row r="100" spans="2:47" s="11" customFormat="1" ht="19.899999999999999" customHeight="1">
      <c r="B100" s="151"/>
      <c r="D100" s="152" t="s">
        <v>1637</v>
      </c>
      <c r="E100" s="153"/>
      <c r="F100" s="153"/>
      <c r="G100" s="153"/>
      <c r="H100" s="153"/>
      <c r="I100" s="153"/>
      <c r="J100" s="154">
        <f>J129</f>
        <v>0</v>
      </c>
      <c r="L100" s="151"/>
    </row>
    <row r="101" spans="2:47" s="11" customFormat="1" ht="19.899999999999999" customHeight="1">
      <c r="B101" s="151"/>
      <c r="D101" s="152" t="s">
        <v>1640</v>
      </c>
      <c r="E101" s="153"/>
      <c r="F101" s="153"/>
      <c r="G101" s="153"/>
      <c r="H101" s="153"/>
      <c r="I101" s="153"/>
      <c r="J101" s="154">
        <f>J158</f>
        <v>0</v>
      </c>
      <c r="L101" s="151"/>
    </row>
    <row r="102" spans="2:47" s="11" customFormat="1" ht="19.899999999999999" customHeight="1">
      <c r="B102" s="151"/>
      <c r="D102" s="152" t="s">
        <v>5399</v>
      </c>
      <c r="E102" s="153"/>
      <c r="F102" s="153"/>
      <c r="G102" s="153"/>
      <c r="H102" s="153"/>
      <c r="I102" s="153"/>
      <c r="J102" s="154">
        <f>J161</f>
        <v>0</v>
      </c>
      <c r="L102" s="151"/>
    </row>
    <row r="103" spans="2:47" s="11" customFormat="1" ht="19.899999999999999" customHeight="1">
      <c r="B103" s="151"/>
      <c r="D103" s="152" t="s">
        <v>1642</v>
      </c>
      <c r="E103" s="153"/>
      <c r="F103" s="153"/>
      <c r="G103" s="153"/>
      <c r="H103" s="153"/>
      <c r="I103" s="153"/>
      <c r="J103" s="154">
        <f>J177</f>
        <v>0</v>
      </c>
      <c r="L103" s="151"/>
    </row>
    <row r="104" spans="2:47" s="11" customFormat="1" ht="19.899999999999999" customHeight="1">
      <c r="B104" s="151"/>
      <c r="D104" s="152" t="s">
        <v>1646</v>
      </c>
      <c r="E104" s="153"/>
      <c r="F104" s="153"/>
      <c r="G104" s="153"/>
      <c r="H104" s="153"/>
      <c r="I104" s="153"/>
      <c r="J104" s="154">
        <f>J185</f>
        <v>0</v>
      </c>
      <c r="L104" s="151"/>
    </row>
    <row r="105" spans="2:47" s="11" customFormat="1" ht="19.899999999999999" customHeight="1">
      <c r="B105" s="151"/>
      <c r="D105" s="152" t="s">
        <v>3613</v>
      </c>
      <c r="E105" s="153"/>
      <c r="F105" s="153"/>
      <c r="G105" s="153"/>
      <c r="H105" s="153"/>
      <c r="I105" s="153"/>
      <c r="J105" s="154">
        <f>J192</f>
        <v>0</v>
      </c>
      <c r="L105" s="151"/>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233</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52" t="str">
        <f>E7</f>
        <v>MLADÁ BOLESLAV ČOV II - REKONSTRUKCE</v>
      </c>
      <c r="F115" s="253"/>
      <c r="G115" s="253"/>
      <c r="H115" s="253"/>
      <c r="L115" s="32"/>
    </row>
    <row r="116" spans="2:63" ht="12" customHeight="1">
      <c r="B116" s="20"/>
      <c r="C116" s="27" t="s">
        <v>222</v>
      </c>
      <c r="L116" s="20"/>
    </row>
    <row r="117" spans="2:63" s="1" customFormat="1" ht="16.5" customHeight="1">
      <c r="B117" s="32"/>
      <c r="E117" s="252" t="s">
        <v>5397</v>
      </c>
      <c r="F117" s="251"/>
      <c r="G117" s="251"/>
      <c r="H117" s="251"/>
      <c r="L117" s="32"/>
    </row>
    <row r="118" spans="2:63" s="1" customFormat="1" ht="12" customHeight="1">
      <c r="B118" s="32"/>
      <c r="C118" s="27" t="s">
        <v>224</v>
      </c>
      <c r="L118" s="32"/>
    </row>
    <row r="119" spans="2:63" s="1" customFormat="1" ht="16.5" customHeight="1">
      <c r="B119" s="32"/>
      <c r="E119" s="230" t="str">
        <f>E11</f>
        <v>F.1.422.1 - Venkovní rozvody - udržovací práce</v>
      </c>
      <c r="F119" s="251"/>
      <c r="G119" s="251"/>
      <c r="H119" s="251"/>
      <c r="L119" s="32"/>
    </row>
    <row r="120" spans="2:63" s="1" customFormat="1" ht="6.95" customHeight="1">
      <c r="B120" s="32"/>
      <c r="L120" s="32"/>
    </row>
    <row r="121" spans="2:63" s="1" customFormat="1" ht="12" customHeight="1">
      <c r="B121" s="32"/>
      <c r="C121" s="27" t="s">
        <v>20</v>
      </c>
      <c r="F121" s="25" t="str">
        <f>F14</f>
        <v>Mladá Boleslav</v>
      </c>
      <c r="I121" s="27" t="s">
        <v>22</v>
      </c>
      <c r="J121" s="52" t="str">
        <f>IF(J14="","",J14)</f>
        <v>30. 10. 2024</v>
      </c>
      <c r="L121" s="32"/>
    </row>
    <row r="122" spans="2:63" s="1" customFormat="1" ht="6.95" customHeight="1">
      <c r="B122" s="32"/>
      <c r="L122" s="32"/>
    </row>
    <row r="123" spans="2:63" s="1" customFormat="1" ht="40.15" customHeight="1">
      <c r="B123" s="32"/>
      <c r="C123" s="27" t="s">
        <v>24</v>
      </c>
      <c r="F123" s="25" t="str">
        <f>E17</f>
        <v>VaK Mladá Boleslav a.s., Čechova 1151, Ml.Boleslav</v>
      </c>
      <c r="I123" s="27" t="s">
        <v>32</v>
      </c>
      <c r="J123" s="30" t="str">
        <f>E23</f>
        <v>Aquaprocon s.r.o. divize Praha, Dukelských hrdinů</v>
      </c>
      <c r="L123" s="32"/>
    </row>
    <row r="124" spans="2:63" s="1" customFormat="1" ht="15.2" customHeight="1">
      <c r="B124" s="32"/>
      <c r="C124" s="27" t="s">
        <v>30</v>
      </c>
      <c r="F124" s="25" t="str">
        <f>IF(E20="","",E20)</f>
        <v>Vyplň údaj</v>
      </c>
      <c r="I124" s="27" t="s">
        <v>37</v>
      </c>
      <c r="J124" s="30" t="str">
        <f>E26</f>
        <v>ing. Iveta Heřmanská</v>
      </c>
      <c r="L124" s="32"/>
    </row>
    <row r="125" spans="2:63" s="1" customFormat="1" ht="10.35" customHeight="1">
      <c r="B125" s="32"/>
      <c r="L125" s="32"/>
    </row>
    <row r="126" spans="2:63" s="9" customFormat="1" ht="29.25" customHeight="1">
      <c r="B126" s="112"/>
      <c r="C126" s="113" t="s">
        <v>234</v>
      </c>
      <c r="D126" s="114" t="s">
        <v>65</v>
      </c>
      <c r="E126" s="114" t="s">
        <v>61</v>
      </c>
      <c r="F126" s="114" t="s">
        <v>62</v>
      </c>
      <c r="G126" s="114" t="s">
        <v>235</v>
      </c>
      <c r="H126" s="114" t="s">
        <v>236</v>
      </c>
      <c r="I126" s="114" t="s">
        <v>237</v>
      </c>
      <c r="J126" s="114" t="s">
        <v>229</v>
      </c>
      <c r="K126" s="115" t="s">
        <v>238</v>
      </c>
      <c r="L126" s="112"/>
      <c r="M126" s="59" t="s">
        <v>1</v>
      </c>
      <c r="N126" s="60" t="s">
        <v>44</v>
      </c>
      <c r="O126" s="60" t="s">
        <v>239</v>
      </c>
      <c r="P126" s="60" t="s">
        <v>240</v>
      </c>
      <c r="Q126" s="60" t="s">
        <v>241</v>
      </c>
      <c r="R126" s="60" t="s">
        <v>242</v>
      </c>
      <c r="S126" s="60" t="s">
        <v>243</v>
      </c>
      <c r="T126" s="61" t="s">
        <v>244</v>
      </c>
    </row>
    <row r="127" spans="2:63" s="1" customFormat="1" ht="22.9" customHeight="1">
      <c r="B127" s="32"/>
      <c r="C127" s="64" t="s">
        <v>245</v>
      </c>
      <c r="J127" s="116">
        <f>BK127</f>
        <v>0</v>
      </c>
      <c r="L127" s="32"/>
      <c r="M127" s="62"/>
      <c r="N127" s="53"/>
      <c r="O127" s="53"/>
      <c r="P127" s="117">
        <f>P128</f>
        <v>0</v>
      </c>
      <c r="Q127" s="53"/>
      <c r="R127" s="117">
        <f>R128</f>
        <v>3.1916625499999998</v>
      </c>
      <c r="S127" s="53"/>
      <c r="T127" s="118">
        <f>T128</f>
        <v>2.00678</v>
      </c>
      <c r="AT127" s="17" t="s">
        <v>79</v>
      </c>
      <c r="AU127" s="17" t="s">
        <v>231</v>
      </c>
      <c r="BK127" s="119">
        <f>BK128</f>
        <v>0</v>
      </c>
    </row>
    <row r="128" spans="2:63" s="10" customFormat="1" ht="25.9" customHeight="1">
      <c r="B128" s="120"/>
      <c r="D128" s="121" t="s">
        <v>79</v>
      </c>
      <c r="E128" s="122" t="s">
        <v>1658</v>
      </c>
      <c r="F128" s="122" t="s">
        <v>1659</v>
      </c>
      <c r="I128" s="123"/>
      <c r="J128" s="124">
        <f>BK128</f>
        <v>0</v>
      </c>
      <c r="L128" s="120"/>
      <c r="M128" s="125"/>
      <c r="P128" s="126">
        <f>P129+P158+P161+P177+P185+P192</f>
        <v>0</v>
      </c>
      <c r="R128" s="126">
        <f>R129+R158+R161+R177+R185+R192</f>
        <v>3.1916625499999998</v>
      </c>
      <c r="T128" s="127">
        <f>T129+T158+T161+T177+T185+T192</f>
        <v>2.00678</v>
      </c>
      <c r="AR128" s="121" t="s">
        <v>87</v>
      </c>
      <c r="AT128" s="128" t="s">
        <v>79</v>
      </c>
      <c r="AU128" s="128" t="s">
        <v>80</v>
      </c>
      <c r="AY128" s="121" t="s">
        <v>248</v>
      </c>
      <c r="BK128" s="129">
        <f>BK129+BK158+BK161+BK177+BK185+BK192</f>
        <v>0</v>
      </c>
    </row>
    <row r="129" spans="2:65" s="10" customFormat="1" ht="22.9" customHeight="1">
      <c r="B129" s="120"/>
      <c r="D129" s="121" t="s">
        <v>79</v>
      </c>
      <c r="E129" s="155" t="s">
        <v>87</v>
      </c>
      <c r="F129" s="155" t="s">
        <v>1246</v>
      </c>
      <c r="I129" s="123"/>
      <c r="J129" s="156">
        <f>BK129</f>
        <v>0</v>
      </c>
      <c r="L129" s="120"/>
      <c r="M129" s="125"/>
      <c r="P129" s="126">
        <f>SUM(P130:P157)</f>
        <v>0</v>
      </c>
      <c r="R129" s="126">
        <f>SUM(R130:R157)</f>
        <v>2.4818519999999999</v>
      </c>
      <c r="T129" s="127">
        <f>SUM(T130:T157)</f>
        <v>2.0032800000000002</v>
      </c>
      <c r="AR129" s="121" t="s">
        <v>87</v>
      </c>
      <c r="AT129" s="128" t="s">
        <v>79</v>
      </c>
      <c r="AU129" s="128" t="s">
        <v>87</v>
      </c>
      <c r="AY129" s="121" t="s">
        <v>248</v>
      </c>
      <c r="BK129" s="129">
        <f>SUM(BK130:BK157)</f>
        <v>0</v>
      </c>
    </row>
    <row r="130" spans="2:65" s="1" customFormat="1" ht="24.2" customHeight="1">
      <c r="B130" s="32"/>
      <c r="C130" s="130" t="s">
        <v>87</v>
      </c>
      <c r="D130" s="130" t="s">
        <v>249</v>
      </c>
      <c r="E130" s="131" t="s">
        <v>5400</v>
      </c>
      <c r="F130" s="132" t="s">
        <v>5401</v>
      </c>
      <c r="G130" s="133" t="s">
        <v>1662</v>
      </c>
      <c r="H130" s="134">
        <v>2.3839999999999999</v>
      </c>
      <c r="I130" s="135"/>
      <c r="J130" s="136">
        <f>ROUND(I130*H130,2)</f>
        <v>0</v>
      </c>
      <c r="K130" s="132" t="s">
        <v>1663</v>
      </c>
      <c r="L130" s="32"/>
      <c r="M130" s="137" t="s">
        <v>1</v>
      </c>
      <c r="N130" s="138" t="s">
        <v>45</v>
      </c>
      <c r="P130" s="139">
        <f>O130*H130</f>
        <v>0</v>
      </c>
      <c r="Q130" s="139">
        <v>0</v>
      </c>
      <c r="R130" s="139">
        <f>Q130*H130</f>
        <v>0</v>
      </c>
      <c r="S130" s="139">
        <v>0.255</v>
      </c>
      <c r="T130" s="140">
        <f>S130*H130</f>
        <v>0.60792000000000002</v>
      </c>
      <c r="AR130" s="141" t="s">
        <v>264</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264</v>
      </c>
      <c r="BM130" s="141" t="s">
        <v>5402</v>
      </c>
    </row>
    <row r="131" spans="2:65" s="13" customFormat="1" ht="22.5">
      <c r="B131" s="167"/>
      <c r="D131" s="143" t="s">
        <v>1665</v>
      </c>
      <c r="E131" s="168" t="s">
        <v>1</v>
      </c>
      <c r="F131" s="169" t="s">
        <v>5403</v>
      </c>
      <c r="H131" s="170">
        <v>2.3839999999999999</v>
      </c>
      <c r="I131" s="171"/>
      <c r="L131" s="167"/>
      <c r="M131" s="172"/>
      <c r="T131" s="173"/>
      <c r="AT131" s="168" t="s">
        <v>1665</v>
      </c>
      <c r="AU131" s="168" t="s">
        <v>89</v>
      </c>
      <c r="AV131" s="13" t="s">
        <v>89</v>
      </c>
      <c r="AW131" s="13" t="s">
        <v>36</v>
      </c>
      <c r="AX131" s="13" t="s">
        <v>87</v>
      </c>
      <c r="AY131" s="168" t="s">
        <v>248</v>
      </c>
    </row>
    <row r="132" spans="2:65" s="1" customFormat="1" ht="24.2" customHeight="1">
      <c r="B132" s="32"/>
      <c r="C132" s="130" t="s">
        <v>89</v>
      </c>
      <c r="D132" s="130" t="s">
        <v>249</v>
      </c>
      <c r="E132" s="131" t="s">
        <v>5404</v>
      </c>
      <c r="F132" s="132" t="s">
        <v>5405</v>
      </c>
      <c r="G132" s="133" t="s">
        <v>1662</v>
      </c>
      <c r="H132" s="134">
        <v>1.28</v>
      </c>
      <c r="I132" s="135"/>
      <c r="J132" s="136">
        <f>ROUND(I132*H132,2)</f>
        <v>0</v>
      </c>
      <c r="K132" s="132" t="s">
        <v>1663</v>
      </c>
      <c r="L132" s="32"/>
      <c r="M132" s="137" t="s">
        <v>1</v>
      </c>
      <c r="N132" s="138" t="s">
        <v>45</v>
      </c>
      <c r="P132" s="139">
        <f>O132*H132</f>
        <v>0</v>
      </c>
      <c r="Q132" s="139">
        <v>0</v>
      </c>
      <c r="R132" s="139">
        <f>Q132*H132</f>
        <v>0</v>
      </c>
      <c r="S132" s="139">
        <v>0.26</v>
      </c>
      <c r="T132" s="140">
        <f>S132*H132</f>
        <v>0.33280000000000004</v>
      </c>
      <c r="AR132" s="141" t="s">
        <v>264</v>
      </c>
      <c r="AT132" s="141" t="s">
        <v>249</v>
      </c>
      <c r="AU132" s="141" t="s">
        <v>89</v>
      </c>
      <c r="AY132" s="17" t="s">
        <v>248</v>
      </c>
      <c r="BE132" s="142">
        <f>IF(N132="základní",J132,0)</f>
        <v>0</v>
      </c>
      <c r="BF132" s="142">
        <f>IF(N132="snížená",J132,0)</f>
        <v>0</v>
      </c>
      <c r="BG132" s="142">
        <f>IF(N132="zákl. přenesená",J132,0)</f>
        <v>0</v>
      </c>
      <c r="BH132" s="142">
        <f>IF(N132="sníž. přenesená",J132,0)</f>
        <v>0</v>
      </c>
      <c r="BI132" s="142">
        <f>IF(N132="nulová",J132,0)</f>
        <v>0</v>
      </c>
      <c r="BJ132" s="17" t="s">
        <v>87</v>
      </c>
      <c r="BK132" s="142">
        <f>ROUND(I132*H132,2)</f>
        <v>0</v>
      </c>
      <c r="BL132" s="17" t="s">
        <v>264</v>
      </c>
      <c r="BM132" s="141" t="s">
        <v>5406</v>
      </c>
    </row>
    <row r="133" spans="2:65" s="12" customFormat="1">
      <c r="B133" s="161"/>
      <c r="D133" s="143" t="s">
        <v>1665</v>
      </c>
      <c r="E133" s="162" t="s">
        <v>1</v>
      </c>
      <c r="F133" s="163" t="s">
        <v>5407</v>
      </c>
      <c r="H133" s="162" t="s">
        <v>1</v>
      </c>
      <c r="I133" s="164"/>
      <c r="L133" s="161"/>
      <c r="M133" s="165"/>
      <c r="T133" s="166"/>
      <c r="AT133" s="162" t="s">
        <v>1665</v>
      </c>
      <c r="AU133" s="162" t="s">
        <v>89</v>
      </c>
      <c r="AV133" s="12" t="s">
        <v>87</v>
      </c>
      <c r="AW133" s="12" t="s">
        <v>36</v>
      </c>
      <c r="AX133" s="12" t="s">
        <v>80</v>
      </c>
      <c r="AY133" s="162" t="s">
        <v>248</v>
      </c>
    </row>
    <row r="134" spans="2:65" s="13" customFormat="1" ht="22.5">
      <c r="B134" s="167"/>
      <c r="D134" s="143" t="s">
        <v>1665</v>
      </c>
      <c r="E134" s="168" t="s">
        <v>1</v>
      </c>
      <c r="F134" s="169" t="s">
        <v>5408</v>
      </c>
      <c r="H134" s="170">
        <v>1.28</v>
      </c>
      <c r="I134" s="171"/>
      <c r="L134" s="167"/>
      <c r="M134" s="172"/>
      <c r="T134" s="173"/>
      <c r="AT134" s="168" t="s">
        <v>1665</v>
      </c>
      <c r="AU134" s="168" t="s">
        <v>89</v>
      </c>
      <c r="AV134" s="13" t="s">
        <v>89</v>
      </c>
      <c r="AW134" s="13" t="s">
        <v>36</v>
      </c>
      <c r="AX134" s="13" t="s">
        <v>87</v>
      </c>
      <c r="AY134" s="168" t="s">
        <v>248</v>
      </c>
    </row>
    <row r="135" spans="2:65" s="1" customFormat="1" ht="24.2" customHeight="1">
      <c r="B135" s="32"/>
      <c r="C135" s="130" t="s">
        <v>247</v>
      </c>
      <c r="D135" s="130" t="s">
        <v>249</v>
      </c>
      <c r="E135" s="131" t="s">
        <v>5409</v>
      </c>
      <c r="F135" s="132" t="s">
        <v>5410</v>
      </c>
      <c r="G135" s="133" t="s">
        <v>1662</v>
      </c>
      <c r="H135" s="134">
        <v>3.6640000000000001</v>
      </c>
      <c r="I135" s="135"/>
      <c r="J135" s="136">
        <f>ROUND(I135*H135,2)</f>
        <v>0</v>
      </c>
      <c r="K135" s="132" t="s">
        <v>1663</v>
      </c>
      <c r="L135" s="32"/>
      <c r="M135" s="137" t="s">
        <v>1</v>
      </c>
      <c r="N135" s="138" t="s">
        <v>45</v>
      </c>
      <c r="P135" s="139">
        <f>O135*H135</f>
        <v>0</v>
      </c>
      <c r="Q135" s="139">
        <v>0</v>
      </c>
      <c r="R135" s="139">
        <f>Q135*H135</f>
        <v>0</v>
      </c>
      <c r="S135" s="139">
        <v>0.28999999999999998</v>
      </c>
      <c r="T135" s="140">
        <f>S135*H135</f>
        <v>1.0625599999999999</v>
      </c>
      <c r="AR135" s="141" t="s">
        <v>264</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264</v>
      </c>
      <c r="BM135" s="141" t="s">
        <v>5411</v>
      </c>
    </row>
    <row r="136" spans="2:65" s="13" customFormat="1" ht="22.5">
      <c r="B136" s="167"/>
      <c r="D136" s="143" t="s">
        <v>1665</v>
      </c>
      <c r="E136" s="168" t="s">
        <v>1</v>
      </c>
      <c r="F136" s="169" t="s">
        <v>5412</v>
      </c>
      <c r="H136" s="170">
        <v>3.6640000000000001</v>
      </c>
      <c r="I136" s="171"/>
      <c r="L136" s="167"/>
      <c r="M136" s="172"/>
      <c r="T136" s="173"/>
      <c r="AT136" s="168" t="s">
        <v>1665</v>
      </c>
      <c r="AU136" s="168" t="s">
        <v>89</v>
      </c>
      <c r="AV136" s="13" t="s">
        <v>89</v>
      </c>
      <c r="AW136" s="13" t="s">
        <v>36</v>
      </c>
      <c r="AX136" s="13" t="s">
        <v>87</v>
      </c>
      <c r="AY136" s="168" t="s">
        <v>248</v>
      </c>
    </row>
    <row r="137" spans="2:65" s="1" customFormat="1" ht="24.2" customHeight="1">
      <c r="B137" s="32"/>
      <c r="C137" s="130" t="s">
        <v>264</v>
      </c>
      <c r="D137" s="130" t="s">
        <v>249</v>
      </c>
      <c r="E137" s="131" t="s">
        <v>5413</v>
      </c>
      <c r="F137" s="132" t="s">
        <v>5414</v>
      </c>
      <c r="G137" s="133" t="s">
        <v>528</v>
      </c>
      <c r="H137" s="134">
        <v>2.8</v>
      </c>
      <c r="I137" s="135"/>
      <c r="J137" s="136">
        <f>ROUND(I137*H137,2)</f>
        <v>0</v>
      </c>
      <c r="K137" s="132" t="s">
        <v>1663</v>
      </c>
      <c r="L137" s="32"/>
      <c r="M137" s="137" t="s">
        <v>1</v>
      </c>
      <c r="N137" s="138" t="s">
        <v>45</v>
      </c>
      <c r="P137" s="139">
        <f>O137*H137</f>
        <v>0</v>
      </c>
      <c r="Q137" s="139">
        <v>1.269E-2</v>
      </c>
      <c r="R137" s="139">
        <f>Q137*H137</f>
        <v>3.5531999999999994E-2</v>
      </c>
      <c r="S137" s="139">
        <v>0</v>
      </c>
      <c r="T137" s="140">
        <f>S137*H137</f>
        <v>0</v>
      </c>
      <c r="AR137" s="141" t="s">
        <v>264</v>
      </c>
      <c r="AT137" s="141" t="s">
        <v>249</v>
      </c>
      <c r="AU137" s="141" t="s">
        <v>89</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264</v>
      </c>
      <c r="BM137" s="141" t="s">
        <v>5415</v>
      </c>
    </row>
    <row r="138" spans="2:65" s="12" customFormat="1">
      <c r="B138" s="161"/>
      <c r="D138" s="143" t="s">
        <v>1665</v>
      </c>
      <c r="E138" s="162" t="s">
        <v>1</v>
      </c>
      <c r="F138" s="163" t="s">
        <v>5416</v>
      </c>
      <c r="H138" s="162" t="s">
        <v>1</v>
      </c>
      <c r="I138" s="164"/>
      <c r="L138" s="161"/>
      <c r="M138" s="165"/>
      <c r="T138" s="166"/>
      <c r="AT138" s="162" t="s">
        <v>1665</v>
      </c>
      <c r="AU138" s="162" t="s">
        <v>89</v>
      </c>
      <c r="AV138" s="12" t="s">
        <v>87</v>
      </c>
      <c r="AW138" s="12" t="s">
        <v>36</v>
      </c>
      <c r="AX138" s="12" t="s">
        <v>80</v>
      </c>
      <c r="AY138" s="162" t="s">
        <v>248</v>
      </c>
    </row>
    <row r="139" spans="2:65" s="13" customFormat="1">
      <c r="B139" s="167"/>
      <c r="D139" s="143" t="s">
        <v>1665</v>
      </c>
      <c r="E139" s="168" t="s">
        <v>1</v>
      </c>
      <c r="F139" s="169" t="s">
        <v>5417</v>
      </c>
      <c r="H139" s="170">
        <v>2.8</v>
      </c>
      <c r="I139" s="171"/>
      <c r="L139" s="167"/>
      <c r="M139" s="172"/>
      <c r="T139" s="173"/>
      <c r="AT139" s="168" t="s">
        <v>1665</v>
      </c>
      <c r="AU139" s="168" t="s">
        <v>89</v>
      </c>
      <c r="AV139" s="13" t="s">
        <v>89</v>
      </c>
      <c r="AW139" s="13" t="s">
        <v>36</v>
      </c>
      <c r="AX139" s="13" t="s">
        <v>87</v>
      </c>
      <c r="AY139" s="168" t="s">
        <v>248</v>
      </c>
    </row>
    <row r="140" spans="2:65" s="1" customFormat="1" ht="24.2" customHeight="1">
      <c r="B140" s="32"/>
      <c r="C140" s="130" t="s">
        <v>269</v>
      </c>
      <c r="D140" s="130" t="s">
        <v>249</v>
      </c>
      <c r="E140" s="131" t="s">
        <v>5418</v>
      </c>
      <c r="F140" s="132" t="s">
        <v>5419</v>
      </c>
      <c r="G140" s="133" t="s">
        <v>528</v>
      </c>
      <c r="H140" s="134">
        <v>2.8</v>
      </c>
      <c r="I140" s="135"/>
      <c r="J140" s="136">
        <f>ROUND(I140*H140,2)</f>
        <v>0</v>
      </c>
      <c r="K140" s="132" t="s">
        <v>1663</v>
      </c>
      <c r="L140" s="32"/>
      <c r="M140" s="137" t="s">
        <v>1</v>
      </c>
      <c r="N140" s="138" t="s">
        <v>45</v>
      </c>
      <c r="P140" s="139">
        <f>O140*H140</f>
        <v>0</v>
      </c>
      <c r="Q140" s="139">
        <v>3.6900000000000002E-2</v>
      </c>
      <c r="R140" s="139">
        <f>Q140*H140</f>
        <v>0.10332</v>
      </c>
      <c r="S140" s="139">
        <v>0</v>
      </c>
      <c r="T140" s="140">
        <f>S140*H140</f>
        <v>0</v>
      </c>
      <c r="AR140" s="141" t="s">
        <v>264</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264</v>
      </c>
      <c r="BM140" s="141" t="s">
        <v>5420</v>
      </c>
    </row>
    <row r="141" spans="2:65" s="12" customFormat="1">
      <c r="B141" s="161"/>
      <c r="D141" s="143" t="s">
        <v>1665</v>
      </c>
      <c r="E141" s="162" t="s">
        <v>1</v>
      </c>
      <c r="F141" s="163" t="s">
        <v>5421</v>
      </c>
      <c r="H141" s="162" t="s">
        <v>1</v>
      </c>
      <c r="I141" s="164"/>
      <c r="L141" s="161"/>
      <c r="M141" s="165"/>
      <c r="T141" s="166"/>
      <c r="AT141" s="162" t="s">
        <v>1665</v>
      </c>
      <c r="AU141" s="162" t="s">
        <v>89</v>
      </c>
      <c r="AV141" s="12" t="s">
        <v>87</v>
      </c>
      <c r="AW141" s="12" t="s">
        <v>36</v>
      </c>
      <c r="AX141" s="12" t="s">
        <v>80</v>
      </c>
      <c r="AY141" s="162" t="s">
        <v>248</v>
      </c>
    </row>
    <row r="142" spans="2:65" s="13" customFormat="1">
      <c r="B142" s="167"/>
      <c r="D142" s="143" t="s">
        <v>1665</v>
      </c>
      <c r="E142" s="168" t="s">
        <v>1</v>
      </c>
      <c r="F142" s="169" t="s">
        <v>5417</v>
      </c>
      <c r="H142" s="170">
        <v>2.8</v>
      </c>
      <c r="I142" s="171"/>
      <c r="L142" s="167"/>
      <c r="M142" s="172"/>
      <c r="T142" s="173"/>
      <c r="AT142" s="168" t="s">
        <v>1665</v>
      </c>
      <c r="AU142" s="168" t="s">
        <v>89</v>
      </c>
      <c r="AV142" s="13" t="s">
        <v>89</v>
      </c>
      <c r="AW142" s="13" t="s">
        <v>36</v>
      </c>
      <c r="AX142" s="13" t="s">
        <v>87</v>
      </c>
      <c r="AY142" s="168" t="s">
        <v>248</v>
      </c>
    </row>
    <row r="143" spans="2:65" s="1" customFormat="1" ht="33" customHeight="1">
      <c r="B143" s="32"/>
      <c r="C143" s="130" t="s">
        <v>274</v>
      </c>
      <c r="D143" s="130" t="s">
        <v>249</v>
      </c>
      <c r="E143" s="131" t="s">
        <v>5422</v>
      </c>
      <c r="F143" s="132" t="s">
        <v>5423</v>
      </c>
      <c r="G143" s="133" t="s">
        <v>1671</v>
      </c>
      <c r="H143" s="134">
        <v>1.649</v>
      </c>
      <c r="I143" s="135"/>
      <c r="J143" s="136">
        <f>ROUND(I143*H143,2)</f>
        <v>0</v>
      </c>
      <c r="K143" s="132" t="s">
        <v>1663</v>
      </c>
      <c r="L143" s="32"/>
      <c r="M143" s="137" t="s">
        <v>1</v>
      </c>
      <c r="N143" s="138" t="s">
        <v>45</v>
      </c>
      <c r="P143" s="139">
        <f>O143*H143</f>
        <v>0</v>
      </c>
      <c r="Q143" s="139">
        <v>0</v>
      </c>
      <c r="R143" s="139">
        <f>Q143*H143</f>
        <v>0</v>
      </c>
      <c r="S143" s="139">
        <v>0</v>
      </c>
      <c r="T143" s="140">
        <f>S143*H143</f>
        <v>0</v>
      </c>
      <c r="AR143" s="141" t="s">
        <v>264</v>
      </c>
      <c r="AT143" s="141" t="s">
        <v>249</v>
      </c>
      <c r="AU143" s="141" t="s">
        <v>89</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264</v>
      </c>
      <c r="BM143" s="141" t="s">
        <v>5424</v>
      </c>
    </row>
    <row r="144" spans="2:65" s="12" customFormat="1">
      <c r="B144" s="161"/>
      <c r="D144" s="143" t="s">
        <v>1665</v>
      </c>
      <c r="E144" s="162" t="s">
        <v>1</v>
      </c>
      <c r="F144" s="163" t="s">
        <v>5425</v>
      </c>
      <c r="H144" s="162" t="s">
        <v>1</v>
      </c>
      <c r="I144" s="164"/>
      <c r="L144" s="161"/>
      <c r="M144" s="165"/>
      <c r="T144" s="166"/>
      <c r="AT144" s="162" t="s">
        <v>1665</v>
      </c>
      <c r="AU144" s="162" t="s">
        <v>89</v>
      </c>
      <c r="AV144" s="12" t="s">
        <v>87</v>
      </c>
      <c r="AW144" s="12" t="s">
        <v>36</v>
      </c>
      <c r="AX144" s="12" t="s">
        <v>80</v>
      </c>
      <c r="AY144" s="162" t="s">
        <v>248</v>
      </c>
    </row>
    <row r="145" spans="2:65" s="13" customFormat="1">
      <c r="B145" s="167"/>
      <c r="D145" s="143" t="s">
        <v>1665</v>
      </c>
      <c r="E145" s="168" t="s">
        <v>1</v>
      </c>
      <c r="F145" s="169" t="s">
        <v>5426</v>
      </c>
      <c r="H145" s="170">
        <v>1.649</v>
      </c>
      <c r="I145" s="171"/>
      <c r="L145" s="167"/>
      <c r="M145" s="172"/>
      <c r="T145" s="173"/>
      <c r="AT145" s="168" t="s">
        <v>1665</v>
      </c>
      <c r="AU145" s="168" t="s">
        <v>89</v>
      </c>
      <c r="AV145" s="13" t="s">
        <v>89</v>
      </c>
      <c r="AW145" s="13" t="s">
        <v>36</v>
      </c>
      <c r="AX145" s="13" t="s">
        <v>87</v>
      </c>
      <c r="AY145" s="168" t="s">
        <v>248</v>
      </c>
    </row>
    <row r="146" spans="2:65" s="1" customFormat="1" ht="62.65" customHeight="1">
      <c r="B146" s="32"/>
      <c r="C146" s="130" t="s">
        <v>278</v>
      </c>
      <c r="D146" s="130" t="s">
        <v>249</v>
      </c>
      <c r="E146" s="131" t="s">
        <v>1690</v>
      </c>
      <c r="F146" s="132" t="s">
        <v>1691</v>
      </c>
      <c r="G146" s="133" t="s">
        <v>1671</v>
      </c>
      <c r="H146" s="134">
        <v>1.649</v>
      </c>
      <c r="I146" s="135"/>
      <c r="J146" s="136">
        <f>ROUND(I146*H146,2)</f>
        <v>0</v>
      </c>
      <c r="K146" s="132" t="s">
        <v>1</v>
      </c>
      <c r="L146" s="32"/>
      <c r="M146" s="137" t="s">
        <v>1</v>
      </c>
      <c r="N146" s="138" t="s">
        <v>45</v>
      </c>
      <c r="P146" s="139">
        <f>O146*H146</f>
        <v>0</v>
      </c>
      <c r="Q146" s="139">
        <v>0</v>
      </c>
      <c r="R146" s="139">
        <f>Q146*H146</f>
        <v>0</v>
      </c>
      <c r="S146" s="139">
        <v>0</v>
      </c>
      <c r="T146" s="140">
        <f>S146*H146</f>
        <v>0</v>
      </c>
      <c r="AR146" s="141" t="s">
        <v>264</v>
      </c>
      <c r="AT146" s="141" t="s">
        <v>249</v>
      </c>
      <c r="AU146" s="141" t="s">
        <v>89</v>
      </c>
      <c r="AY146" s="17" t="s">
        <v>248</v>
      </c>
      <c r="BE146" s="142">
        <f>IF(N146="základní",J146,0)</f>
        <v>0</v>
      </c>
      <c r="BF146" s="142">
        <f>IF(N146="snížená",J146,0)</f>
        <v>0</v>
      </c>
      <c r="BG146" s="142">
        <f>IF(N146="zákl. přenesená",J146,0)</f>
        <v>0</v>
      </c>
      <c r="BH146" s="142">
        <f>IF(N146="sníž. přenesená",J146,0)</f>
        <v>0</v>
      </c>
      <c r="BI146" s="142">
        <f>IF(N146="nulová",J146,0)</f>
        <v>0</v>
      </c>
      <c r="BJ146" s="17" t="s">
        <v>87</v>
      </c>
      <c r="BK146" s="142">
        <f>ROUND(I146*H146,2)</f>
        <v>0</v>
      </c>
      <c r="BL146" s="17" t="s">
        <v>264</v>
      </c>
      <c r="BM146" s="141" t="s">
        <v>5427</v>
      </c>
    </row>
    <row r="147" spans="2:65" s="1" customFormat="1" ht="39">
      <c r="B147" s="32"/>
      <c r="D147" s="143" t="s">
        <v>255</v>
      </c>
      <c r="F147" s="144" t="s">
        <v>1693</v>
      </c>
      <c r="I147" s="145"/>
      <c r="L147" s="32"/>
      <c r="M147" s="146"/>
      <c r="T147" s="56"/>
      <c r="AT147" s="17" t="s">
        <v>255</v>
      </c>
      <c r="AU147" s="17" t="s">
        <v>89</v>
      </c>
    </row>
    <row r="148" spans="2:65" s="1" customFormat="1" ht="24.2" customHeight="1">
      <c r="B148" s="32"/>
      <c r="C148" s="130" t="s">
        <v>283</v>
      </c>
      <c r="D148" s="130" t="s">
        <v>249</v>
      </c>
      <c r="E148" s="131" t="s">
        <v>5428</v>
      </c>
      <c r="F148" s="132" t="s">
        <v>5429</v>
      </c>
      <c r="G148" s="133" t="s">
        <v>1671</v>
      </c>
      <c r="H148" s="134">
        <v>1.2629999999999999</v>
      </c>
      <c r="I148" s="135"/>
      <c r="J148" s="136">
        <f>ROUND(I148*H148,2)</f>
        <v>0</v>
      </c>
      <c r="K148" s="132" t="s">
        <v>1663</v>
      </c>
      <c r="L148" s="32"/>
      <c r="M148" s="137" t="s">
        <v>1</v>
      </c>
      <c r="N148" s="138" t="s">
        <v>45</v>
      </c>
      <c r="P148" s="139">
        <f>O148*H148</f>
        <v>0</v>
      </c>
      <c r="Q148" s="139">
        <v>0</v>
      </c>
      <c r="R148" s="139">
        <f>Q148*H148</f>
        <v>0</v>
      </c>
      <c r="S148" s="139">
        <v>0</v>
      </c>
      <c r="T148" s="140">
        <f>S148*H148</f>
        <v>0</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5430</v>
      </c>
    </row>
    <row r="149" spans="2:65" s="12" customFormat="1">
      <c r="B149" s="161"/>
      <c r="D149" s="143" t="s">
        <v>1665</v>
      </c>
      <c r="E149" s="162" t="s">
        <v>1</v>
      </c>
      <c r="F149" s="163" t="s">
        <v>5431</v>
      </c>
      <c r="H149" s="162" t="s">
        <v>1</v>
      </c>
      <c r="I149" s="164"/>
      <c r="L149" s="161"/>
      <c r="M149" s="165"/>
      <c r="T149" s="166"/>
      <c r="AT149" s="162" t="s">
        <v>1665</v>
      </c>
      <c r="AU149" s="162" t="s">
        <v>89</v>
      </c>
      <c r="AV149" s="12" t="s">
        <v>87</v>
      </c>
      <c r="AW149" s="12" t="s">
        <v>36</v>
      </c>
      <c r="AX149" s="12" t="s">
        <v>80</v>
      </c>
      <c r="AY149" s="162" t="s">
        <v>248</v>
      </c>
    </row>
    <row r="150" spans="2:65" s="13" customFormat="1">
      <c r="B150" s="167"/>
      <c r="D150" s="143" t="s">
        <v>1665</v>
      </c>
      <c r="E150" s="168" t="s">
        <v>1</v>
      </c>
      <c r="F150" s="169" t="s">
        <v>5432</v>
      </c>
      <c r="H150" s="170">
        <v>1.649</v>
      </c>
      <c r="I150" s="171"/>
      <c r="L150" s="167"/>
      <c r="M150" s="172"/>
      <c r="T150" s="173"/>
      <c r="AT150" s="168" t="s">
        <v>1665</v>
      </c>
      <c r="AU150" s="168" t="s">
        <v>89</v>
      </c>
      <c r="AV150" s="13" t="s">
        <v>89</v>
      </c>
      <c r="AW150" s="13" t="s">
        <v>36</v>
      </c>
      <c r="AX150" s="13" t="s">
        <v>80</v>
      </c>
      <c r="AY150" s="168" t="s">
        <v>248</v>
      </c>
    </row>
    <row r="151" spans="2:65" s="13" customFormat="1">
      <c r="B151" s="167"/>
      <c r="D151" s="143" t="s">
        <v>1665</v>
      </c>
      <c r="E151" s="168" t="s">
        <v>1</v>
      </c>
      <c r="F151" s="169" t="s">
        <v>5433</v>
      </c>
      <c r="H151" s="170">
        <v>-0.36599999999999999</v>
      </c>
      <c r="I151" s="171"/>
      <c r="L151" s="167"/>
      <c r="M151" s="172"/>
      <c r="T151" s="173"/>
      <c r="AT151" s="168" t="s">
        <v>1665</v>
      </c>
      <c r="AU151" s="168" t="s">
        <v>89</v>
      </c>
      <c r="AV151" s="13" t="s">
        <v>89</v>
      </c>
      <c r="AW151" s="13" t="s">
        <v>36</v>
      </c>
      <c r="AX151" s="13" t="s">
        <v>80</v>
      </c>
      <c r="AY151" s="168" t="s">
        <v>248</v>
      </c>
    </row>
    <row r="152" spans="2:65" s="13" customFormat="1">
      <c r="B152" s="167"/>
      <c r="D152" s="143" t="s">
        <v>1665</v>
      </c>
      <c r="E152" s="168" t="s">
        <v>1</v>
      </c>
      <c r="F152" s="169" t="s">
        <v>5434</v>
      </c>
      <c r="H152" s="170">
        <v>-0.02</v>
      </c>
      <c r="I152" s="171"/>
      <c r="L152" s="167"/>
      <c r="M152" s="172"/>
      <c r="T152" s="173"/>
      <c r="AT152" s="168" t="s">
        <v>1665</v>
      </c>
      <c r="AU152" s="168" t="s">
        <v>89</v>
      </c>
      <c r="AV152" s="13" t="s">
        <v>89</v>
      </c>
      <c r="AW152" s="13" t="s">
        <v>36</v>
      </c>
      <c r="AX152" s="13" t="s">
        <v>80</v>
      </c>
      <c r="AY152" s="168" t="s">
        <v>248</v>
      </c>
    </row>
    <row r="153" spans="2:65" s="14" customFormat="1">
      <c r="B153" s="174"/>
      <c r="D153" s="143" t="s">
        <v>1665</v>
      </c>
      <c r="E153" s="175" t="s">
        <v>1</v>
      </c>
      <c r="F153" s="176" t="s">
        <v>1668</v>
      </c>
      <c r="H153" s="177">
        <v>1.2629999999999999</v>
      </c>
      <c r="I153" s="178"/>
      <c r="L153" s="174"/>
      <c r="M153" s="179"/>
      <c r="T153" s="180"/>
      <c r="AT153" s="175" t="s">
        <v>1665</v>
      </c>
      <c r="AU153" s="175" t="s">
        <v>89</v>
      </c>
      <c r="AV153" s="14" t="s">
        <v>264</v>
      </c>
      <c r="AW153" s="14" t="s">
        <v>36</v>
      </c>
      <c r="AX153" s="14" t="s">
        <v>87</v>
      </c>
      <c r="AY153" s="175" t="s">
        <v>248</v>
      </c>
    </row>
    <row r="154" spans="2:65" s="1" customFormat="1" ht="16.5" customHeight="1">
      <c r="B154" s="32"/>
      <c r="C154" s="188" t="s">
        <v>288</v>
      </c>
      <c r="D154" s="188" t="s">
        <v>301</v>
      </c>
      <c r="E154" s="189" t="s">
        <v>5435</v>
      </c>
      <c r="F154" s="190" t="s">
        <v>5436</v>
      </c>
      <c r="G154" s="191" t="s">
        <v>1263</v>
      </c>
      <c r="H154" s="192">
        <v>2.343</v>
      </c>
      <c r="I154" s="193"/>
      <c r="J154" s="194">
        <f>ROUND(I154*H154,2)</f>
        <v>0</v>
      </c>
      <c r="K154" s="190" t="s">
        <v>1663</v>
      </c>
      <c r="L154" s="195"/>
      <c r="M154" s="196" t="s">
        <v>1</v>
      </c>
      <c r="N154" s="197" t="s">
        <v>45</v>
      </c>
      <c r="P154" s="139">
        <f>O154*H154</f>
        <v>0</v>
      </c>
      <c r="Q154" s="139">
        <v>1</v>
      </c>
      <c r="R154" s="139">
        <f>Q154*H154</f>
        <v>2.343</v>
      </c>
      <c r="S154" s="139">
        <v>0</v>
      </c>
      <c r="T154" s="140">
        <f>S154*H154</f>
        <v>0</v>
      </c>
      <c r="AR154" s="141" t="s">
        <v>283</v>
      </c>
      <c r="AT154" s="141" t="s">
        <v>301</v>
      </c>
      <c r="AU154" s="141" t="s">
        <v>89</v>
      </c>
      <c r="AY154" s="17" t="s">
        <v>248</v>
      </c>
      <c r="BE154" s="142">
        <f>IF(N154="základní",J154,0)</f>
        <v>0</v>
      </c>
      <c r="BF154" s="142">
        <f>IF(N154="snížená",J154,0)</f>
        <v>0</v>
      </c>
      <c r="BG154" s="142">
        <f>IF(N154="zákl. přenesená",J154,0)</f>
        <v>0</v>
      </c>
      <c r="BH154" s="142">
        <f>IF(N154="sníž. přenesená",J154,0)</f>
        <v>0</v>
      </c>
      <c r="BI154" s="142">
        <f>IF(N154="nulová",J154,0)</f>
        <v>0</v>
      </c>
      <c r="BJ154" s="17" t="s">
        <v>87</v>
      </c>
      <c r="BK154" s="142">
        <f>ROUND(I154*H154,2)</f>
        <v>0</v>
      </c>
      <c r="BL154" s="17" t="s">
        <v>264</v>
      </c>
      <c r="BM154" s="141" t="s">
        <v>5437</v>
      </c>
    </row>
    <row r="155" spans="2:65" s="13" customFormat="1">
      <c r="B155" s="167"/>
      <c r="D155" s="143" t="s">
        <v>1665</v>
      </c>
      <c r="E155" s="168" t="s">
        <v>1</v>
      </c>
      <c r="F155" s="169" t="s">
        <v>5438</v>
      </c>
      <c r="H155" s="170">
        <v>2.343</v>
      </c>
      <c r="I155" s="171"/>
      <c r="L155" s="167"/>
      <c r="M155" s="172"/>
      <c r="T155" s="173"/>
      <c r="AT155" s="168" t="s">
        <v>1665</v>
      </c>
      <c r="AU155" s="168" t="s">
        <v>89</v>
      </c>
      <c r="AV155" s="13" t="s">
        <v>89</v>
      </c>
      <c r="AW155" s="13" t="s">
        <v>36</v>
      </c>
      <c r="AX155" s="13" t="s">
        <v>87</v>
      </c>
      <c r="AY155" s="168" t="s">
        <v>248</v>
      </c>
    </row>
    <row r="156" spans="2:65" s="1" customFormat="1" ht="24.2" customHeight="1">
      <c r="B156" s="32"/>
      <c r="C156" s="130" t="s">
        <v>336</v>
      </c>
      <c r="D156" s="130" t="s">
        <v>249</v>
      </c>
      <c r="E156" s="131" t="s">
        <v>3821</v>
      </c>
      <c r="F156" s="132" t="s">
        <v>3822</v>
      </c>
      <c r="G156" s="133" t="s">
        <v>1662</v>
      </c>
      <c r="H156" s="134">
        <v>3.6640000000000001</v>
      </c>
      <c r="I156" s="135"/>
      <c r="J156" s="136">
        <f>ROUND(I156*H156,2)</f>
        <v>0</v>
      </c>
      <c r="K156" s="132" t="s">
        <v>1663</v>
      </c>
      <c r="L156" s="32"/>
      <c r="M156" s="137" t="s">
        <v>1</v>
      </c>
      <c r="N156" s="138" t="s">
        <v>45</v>
      </c>
      <c r="P156" s="139">
        <f>O156*H156</f>
        <v>0</v>
      </c>
      <c r="Q156" s="139">
        <v>0</v>
      </c>
      <c r="R156" s="139">
        <f>Q156*H156</f>
        <v>0</v>
      </c>
      <c r="S156" s="139">
        <v>0</v>
      </c>
      <c r="T156" s="140">
        <f>S156*H156</f>
        <v>0</v>
      </c>
      <c r="AR156" s="141" t="s">
        <v>264</v>
      </c>
      <c r="AT156" s="141" t="s">
        <v>249</v>
      </c>
      <c r="AU156" s="141" t="s">
        <v>89</v>
      </c>
      <c r="AY156" s="17" t="s">
        <v>248</v>
      </c>
      <c r="BE156" s="142">
        <f>IF(N156="základní",J156,0)</f>
        <v>0</v>
      </c>
      <c r="BF156" s="142">
        <f>IF(N156="snížená",J156,0)</f>
        <v>0</v>
      </c>
      <c r="BG156" s="142">
        <f>IF(N156="zákl. přenesená",J156,0)</f>
        <v>0</v>
      </c>
      <c r="BH156" s="142">
        <f>IF(N156="sníž. přenesená",J156,0)</f>
        <v>0</v>
      </c>
      <c r="BI156" s="142">
        <f>IF(N156="nulová",J156,0)</f>
        <v>0</v>
      </c>
      <c r="BJ156" s="17" t="s">
        <v>87</v>
      </c>
      <c r="BK156" s="142">
        <f>ROUND(I156*H156,2)</f>
        <v>0</v>
      </c>
      <c r="BL156" s="17" t="s">
        <v>264</v>
      </c>
      <c r="BM156" s="141" t="s">
        <v>5439</v>
      </c>
    </row>
    <row r="157" spans="2:65" s="13" customFormat="1">
      <c r="B157" s="167"/>
      <c r="D157" s="143" t="s">
        <v>1665</v>
      </c>
      <c r="E157" s="168" t="s">
        <v>1</v>
      </c>
      <c r="F157" s="169" t="s">
        <v>5440</v>
      </c>
      <c r="H157" s="170">
        <v>3.6640000000000001</v>
      </c>
      <c r="I157" s="171"/>
      <c r="L157" s="167"/>
      <c r="M157" s="172"/>
      <c r="T157" s="173"/>
      <c r="AT157" s="168" t="s">
        <v>1665</v>
      </c>
      <c r="AU157" s="168" t="s">
        <v>89</v>
      </c>
      <c r="AV157" s="13" t="s">
        <v>89</v>
      </c>
      <c r="AW157" s="13" t="s">
        <v>36</v>
      </c>
      <c r="AX157" s="13" t="s">
        <v>87</v>
      </c>
      <c r="AY157" s="168" t="s">
        <v>248</v>
      </c>
    </row>
    <row r="158" spans="2:65" s="10" customFormat="1" ht="22.9" customHeight="1">
      <c r="B158" s="120"/>
      <c r="D158" s="121" t="s">
        <v>79</v>
      </c>
      <c r="E158" s="155" t="s">
        <v>264</v>
      </c>
      <c r="F158" s="155" t="s">
        <v>1729</v>
      </c>
      <c r="I158" s="123"/>
      <c r="J158" s="156">
        <f>BK158</f>
        <v>0</v>
      </c>
      <c r="L158" s="120"/>
      <c r="M158" s="125"/>
      <c r="P158" s="126">
        <f>SUM(P159:P160)</f>
        <v>0</v>
      </c>
      <c r="R158" s="126">
        <f>SUM(R159:R160)</f>
        <v>0.69202182000000001</v>
      </c>
      <c r="T158" s="127">
        <f>SUM(T159:T160)</f>
        <v>0</v>
      </c>
      <c r="AR158" s="121" t="s">
        <v>87</v>
      </c>
      <c r="AT158" s="128" t="s">
        <v>79</v>
      </c>
      <c r="AU158" s="128" t="s">
        <v>87</v>
      </c>
      <c r="AY158" s="121" t="s">
        <v>248</v>
      </c>
      <c r="BK158" s="129">
        <f>SUM(BK159:BK160)</f>
        <v>0</v>
      </c>
    </row>
    <row r="159" spans="2:65" s="1" customFormat="1" ht="16.5" customHeight="1">
      <c r="B159" s="32"/>
      <c r="C159" s="130" t="s">
        <v>340</v>
      </c>
      <c r="D159" s="130" t="s">
        <v>249</v>
      </c>
      <c r="E159" s="131" t="s">
        <v>5441</v>
      </c>
      <c r="F159" s="132" t="s">
        <v>5442</v>
      </c>
      <c r="G159" s="133" t="s">
        <v>1671</v>
      </c>
      <c r="H159" s="134">
        <v>0.36599999999999999</v>
      </c>
      <c r="I159" s="135"/>
      <c r="J159" s="136">
        <f>ROUND(I159*H159,2)</f>
        <v>0</v>
      </c>
      <c r="K159" s="132" t="s">
        <v>1663</v>
      </c>
      <c r="L159" s="32"/>
      <c r="M159" s="137" t="s">
        <v>1</v>
      </c>
      <c r="N159" s="138" t="s">
        <v>45</v>
      </c>
      <c r="P159" s="139">
        <f>O159*H159</f>
        <v>0</v>
      </c>
      <c r="Q159" s="139">
        <v>1.8907700000000001</v>
      </c>
      <c r="R159" s="139">
        <f>Q159*H159</f>
        <v>0.69202182000000001</v>
      </c>
      <c r="S159" s="139">
        <v>0</v>
      </c>
      <c r="T159" s="140">
        <f>S159*H159</f>
        <v>0</v>
      </c>
      <c r="AR159" s="141" t="s">
        <v>264</v>
      </c>
      <c r="AT159" s="141" t="s">
        <v>249</v>
      </c>
      <c r="AU159" s="141" t="s">
        <v>89</v>
      </c>
      <c r="AY159" s="17" t="s">
        <v>248</v>
      </c>
      <c r="BE159" s="142">
        <f>IF(N159="základní",J159,0)</f>
        <v>0</v>
      </c>
      <c r="BF159" s="142">
        <f>IF(N159="snížená",J159,0)</f>
        <v>0</v>
      </c>
      <c r="BG159" s="142">
        <f>IF(N159="zákl. přenesená",J159,0)</f>
        <v>0</v>
      </c>
      <c r="BH159" s="142">
        <f>IF(N159="sníž. přenesená",J159,0)</f>
        <v>0</v>
      </c>
      <c r="BI159" s="142">
        <f>IF(N159="nulová",J159,0)</f>
        <v>0</v>
      </c>
      <c r="BJ159" s="17" t="s">
        <v>87</v>
      </c>
      <c r="BK159" s="142">
        <f>ROUND(I159*H159,2)</f>
        <v>0</v>
      </c>
      <c r="BL159" s="17" t="s">
        <v>264</v>
      </c>
      <c r="BM159" s="141" t="s">
        <v>5443</v>
      </c>
    </row>
    <row r="160" spans="2:65" s="13" customFormat="1">
      <c r="B160" s="167"/>
      <c r="D160" s="143" t="s">
        <v>1665</v>
      </c>
      <c r="E160" s="168" t="s">
        <v>1</v>
      </c>
      <c r="F160" s="169" t="s">
        <v>5444</v>
      </c>
      <c r="H160" s="170">
        <v>0.36599999999999999</v>
      </c>
      <c r="I160" s="171"/>
      <c r="L160" s="167"/>
      <c r="M160" s="172"/>
      <c r="T160" s="173"/>
      <c r="AT160" s="168" t="s">
        <v>1665</v>
      </c>
      <c r="AU160" s="168" t="s">
        <v>89</v>
      </c>
      <c r="AV160" s="13" t="s">
        <v>89</v>
      </c>
      <c r="AW160" s="13" t="s">
        <v>36</v>
      </c>
      <c r="AX160" s="13" t="s">
        <v>87</v>
      </c>
      <c r="AY160" s="168" t="s">
        <v>248</v>
      </c>
    </row>
    <row r="161" spans="2:65" s="10" customFormat="1" ht="22.9" customHeight="1">
      <c r="B161" s="120"/>
      <c r="D161" s="121" t="s">
        <v>79</v>
      </c>
      <c r="E161" s="155" t="s">
        <v>283</v>
      </c>
      <c r="F161" s="155" t="s">
        <v>5445</v>
      </c>
      <c r="I161" s="123"/>
      <c r="J161" s="156">
        <f>BK161</f>
        <v>0</v>
      </c>
      <c r="L161" s="120"/>
      <c r="M161" s="125"/>
      <c r="P161" s="126">
        <f>SUM(P162:P176)</f>
        <v>0</v>
      </c>
      <c r="R161" s="126">
        <f>SUM(R162:R176)</f>
        <v>1.1993729999999999E-2</v>
      </c>
      <c r="T161" s="127">
        <f>SUM(T162:T176)</f>
        <v>0</v>
      </c>
      <c r="AR161" s="121" t="s">
        <v>87</v>
      </c>
      <c r="AT161" s="128" t="s">
        <v>79</v>
      </c>
      <c r="AU161" s="128" t="s">
        <v>87</v>
      </c>
      <c r="AY161" s="121" t="s">
        <v>248</v>
      </c>
      <c r="BK161" s="129">
        <f>SUM(BK162:BK176)</f>
        <v>0</v>
      </c>
    </row>
    <row r="162" spans="2:65" s="1" customFormat="1" ht="33" customHeight="1">
      <c r="B162" s="32"/>
      <c r="C162" s="130" t="s">
        <v>8</v>
      </c>
      <c r="D162" s="130" t="s">
        <v>249</v>
      </c>
      <c r="E162" s="131" t="s">
        <v>5446</v>
      </c>
      <c r="F162" s="132" t="s">
        <v>5447</v>
      </c>
      <c r="G162" s="133" t="s">
        <v>528</v>
      </c>
      <c r="H162" s="134">
        <v>4.58</v>
      </c>
      <c r="I162" s="135"/>
      <c r="J162" s="136">
        <f>ROUND(I162*H162,2)</f>
        <v>0</v>
      </c>
      <c r="K162" s="132" t="s">
        <v>1663</v>
      </c>
      <c r="L162" s="32"/>
      <c r="M162" s="137" t="s">
        <v>1</v>
      </c>
      <c r="N162" s="138" t="s">
        <v>45</v>
      </c>
      <c r="P162" s="139">
        <f>O162*H162</f>
        <v>0</v>
      </c>
      <c r="Q162" s="139">
        <v>0</v>
      </c>
      <c r="R162" s="139">
        <f>Q162*H162</f>
        <v>0</v>
      </c>
      <c r="S162" s="139">
        <v>0</v>
      </c>
      <c r="T162" s="140">
        <f>S162*H162</f>
        <v>0</v>
      </c>
      <c r="AR162" s="141" t="s">
        <v>264</v>
      </c>
      <c r="AT162" s="141" t="s">
        <v>249</v>
      </c>
      <c r="AU162" s="141" t="s">
        <v>89</v>
      </c>
      <c r="AY162" s="17" t="s">
        <v>248</v>
      </c>
      <c r="BE162" s="142">
        <f>IF(N162="základní",J162,0)</f>
        <v>0</v>
      </c>
      <c r="BF162" s="142">
        <f>IF(N162="snížená",J162,0)</f>
        <v>0</v>
      </c>
      <c r="BG162" s="142">
        <f>IF(N162="zákl. přenesená",J162,0)</f>
        <v>0</v>
      </c>
      <c r="BH162" s="142">
        <f>IF(N162="sníž. přenesená",J162,0)</f>
        <v>0</v>
      </c>
      <c r="BI162" s="142">
        <f>IF(N162="nulová",J162,0)</f>
        <v>0</v>
      </c>
      <c r="BJ162" s="17" t="s">
        <v>87</v>
      </c>
      <c r="BK162" s="142">
        <f>ROUND(I162*H162,2)</f>
        <v>0</v>
      </c>
      <c r="BL162" s="17" t="s">
        <v>264</v>
      </c>
      <c r="BM162" s="141" t="s">
        <v>5448</v>
      </c>
    </row>
    <row r="163" spans="2:65" s="13" customFormat="1">
      <c r="B163" s="167"/>
      <c r="D163" s="143" t="s">
        <v>1665</v>
      </c>
      <c r="E163" s="168" t="s">
        <v>1</v>
      </c>
      <c r="F163" s="169" t="s">
        <v>5449</v>
      </c>
      <c r="H163" s="170">
        <v>4.58</v>
      </c>
      <c r="I163" s="171"/>
      <c r="L163" s="167"/>
      <c r="M163" s="172"/>
      <c r="T163" s="173"/>
      <c r="AT163" s="168" t="s">
        <v>1665</v>
      </c>
      <c r="AU163" s="168" t="s">
        <v>89</v>
      </c>
      <c r="AV163" s="13" t="s">
        <v>89</v>
      </c>
      <c r="AW163" s="13" t="s">
        <v>36</v>
      </c>
      <c r="AX163" s="13" t="s">
        <v>87</v>
      </c>
      <c r="AY163" s="168" t="s">
        <v>248</v>
      </c>
    </row>
    <row r="164" spans="2:65" s="1" customFormat="1" ht="24.2" customHeight="1">
      <c r="B164" s="32"/>
      <c r="C164" s="188" t="s">
        <v>347</v>
      </c>
      <c r="D164" s="188" t="s">
        <v>301</v>
      </c>
      <c r="E164" s="189" t="s">
        <v>5450</v>
      </c>
      <c r="F164" s="190" t="s">
        <v>5451</v>
      </c>
      <c r="G164" s="191" t="s">
        <v>528</v>
      </c>
      <c r="H164" s="192">
        <v>4.649</v>
      </c>
      <c r="I164" s="193"/>
      <c r="J164" s="194">
        <f>ROUND(I164*H164,2)</f>
        <v>0</v>
      </c>
      <c r="K164" s="190" t="s">
        <v>1663</v>
      </c>
      <c r="L164" s="195"/>
      <c r="M164" s="196" t="s">
        <v>1</v>
      </c>
      <c r="N164" s="197" t="s">
        <v>45</v>
      </c>
      <c r="P164" s="139">
        <f>O164*H164</f>
        <v>0</v>
      </c>
      <c r="Q164" s="139">
        <v>1.47E-3</v>
      </c>
      <c r="R164" s="139">
        <f>Q164*H164</f>
        <v>6.8340299999999996E-3</v>
      </c>
      <c r="S164" s="139">
        <v>0</v>
      </c>
      <c r="T164" s="140">
        <f>S164*H164</f>
        <v>0</v>
      </c>
      <c r="AR164" s="141" t="s">
        <v>283</v>
      </c>
      <c r="AT164" s="141" t="s">
        <v>301</v>
      </c>
      <c r="AU164" s="141" t="s">
        <v>89</v>
      </c>
      <c r="AY164" s="17" t="s">
        <v>248</v>
      </c>
      <c r="BE164" s="142">
        <f>IF(N164="základní",J164,0)</f>
        <v>0</v>
      </c>
      <c r="BF164" s="142">
        <f>IF(N164="snížená",J164,0)</f>
        <v>0</v>
      </c>
      <c r="BG164" s="142">
        <f>IF(N164="zákl. přenesená",J164,0)</f>
        <v>0</v>
      </c>
      <c r="BH164" s="142">
        <f>IF(N164="sníž. přenesená",J164,0)</f>
        <v>0</v>
      </c>
      <c r="BI164" s="142">
        <f>IF(N164="nulová",J164,0)</f>
        <v>0</v>
      </c>
      <c r="BJ164" s="17" t="s">
        <v>87</v>
      </c>
      <c r="BK164" s="142">
        <f>ROUND(I164*H164,2)</f>
        <v>0</v>
      </c>
      <c r="BL164" s="17" t="s">
        <v>264</v>
      </c>
      <c r="BM164" s="141" t="s">
        <v>5452</v>
      </c>
    </row>
    <row r="165" spans="2:65" s="13" customFormat="1">
      <c r="B165" s="167"/>
      <c r="D165" s="143" t="s">
        <v>1665</v>
      </c>
      <c r="F165" s="169" t="s">
        <v>5453</v>
      </c>
      <c r="H165" s="170">
        <v>4.649</v>
      </c>
      <c r="I165" s="171"/>
      <c r="L165" s="167"/>
      <c r="M165" s="172"/>
      <c r="T165" s="173"/>
      <c r="AT165" s="168" t="s">
        <v>1665</v>
      </c>
      <c r="AU165" s="168" t="s">
        <v>89</v>
      </c>
      <c r="AV165" s="13" t="s">
        <v>89</v>
      </c>
      <c r="AW165" s="13" t="s">
        <v>4</v>
      </c>
      <c r="AX165" s="13" t="s">
        <v>87</v>
      </c>
      <c r="AY165" s="168" t="s">
        <v>248</v>
      </c>
    </row>
    <row r="166" spans="2:65" s="1" customFormat="1" ht="24.2" customHeight="1">
      <c r="B166" s="32"/>
      <c r="C166" s="130" t="s">
        <v>351</v>
      </c>
      <c r="D166" s="130" t="s">
        <v>249</v>
      </c>
      <c r="E166" s="131" t="s">
        <v>5454</v>
      </c>
      <c r="F166" s="132" t="s">
        <v>5455</v>
      </c>
      <c r="G166" s="133" t="s">
        <v>1839</v>
      </c>
      <c r="H166" s="134">
        <v>3</v>
      </c>
      <c r="I166" s="135"/>
      <c r="J166" s="136">
        <f>ROUND(I166*H166,2)</f>
        <v>0</v>
      </c>
      <c r="K166" s="132" t="s">
        <v>1663</v>
      </c>
      <c r="L166" s="32"/>
      <c r="M166" s="137" t="s">
        <v>1</v>
      </c>
      <c r="N166" s="138" t="s">
        <v>45</v>
      </c>
      <c r="P166" s="139">
        <f>O166*H166</f>
        <v>0</v>
      </c>
      <c r="Q166" s="139">
        <v>0</v>
      </c>
      <c r="R166" s="139">
        <f>Q166*H166</f>
        <v>0</v>
      </c>
      <c r="S166" s="139">
        <v>0</v>
      </c>
      <c r="T166" s="140">
        <f>S166*H166</f>
        <v>0</v>
      </c>
      <c r="AR166" s="141" t="s">
        <v>264</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264</v>
      </c>
      <c r="BM166" s="141" t="s">
        <v>5456</v>
      </c>
    </row>
    <row r="167" spans="2:65" s="13" customFormat="1">
      <c r="B167" s="167"/>
      <c r="D167" s="143" t="s">
        <v>1665</v>
      </c>
      <c r="E167" s="168" t="s">
        <v>1</v>
      </c>
      <c r="F167" s="169" t="s">
        <v>5457</v>
      </c>
      <c r="H167" s="170">
        <v>3</v>
      </c>
      <c r="I167" s="171"/>
      <c r="L167" s="167"/>
      <c r="M167" s="172"/>
      <c r="T167" s="173"/>
      <c r="AT167" s="168" t="s">
        <v>1665</v>
      </c>
      <c r="AU167" s="168" t="s">
        <v>89</v>
      </c>
      <c r="AV167" s="13" t="s">
        <v>89</v>
      </c>
      <c r="AW167" s="13" t="s">
        <v>36</v>
      </c>
      <c r="AX167" s="13" t="s">
        <v>87</v>
      </c>
      <c r="AY167" s="168" t="s">
        <v>248</v>
      </c>
    </row>
    <row r="168" spans="2:65" s="1" customFormat="1" ht="16.5" customHeight="1">
      <c r="B168" s="32"/>
      <c r="C168" s="188" t="s">
        <v>355</v>
      </c>
      <c r="D168" s="188" t="s">
        <v>301</v>
      </c>
      <c r="E168" s="189" t="s">
        <v>5458</v>
      </c>
      <c r="F168" s="190" t="s">
        <v>5459</v>
      </c>
      <c r="G168" s="191" t="s">
        <v>1839</v>
      </c>
      <c r="H168" s="192">
        <v>1.0149999999999999</v>
      </c>
      <c r="I168" s="193"/>
      <c r="J168" s="194">
        <f>ROUND(I168*H168,2)</f>
        <v>0</v>
      </c>
      <c r="K168" s="190" t="s">
        <v>1663</v>
      </c>
      <c r="L168" s="195"/>
      <c r="M168" s="196" t="s">
        <v>1</v>
      </c>
      <c r="N168" s="197" t="s">
        <v>45</v>
      </c>
      <c r="P168" s="139">
        <f>O168*H168</f>
        <v>0</v>
      </c>
      <c r="Q168" s="139">
        <v>2.9999999999999997E-4</v>
      </c>
      <c r="R168" s="139">
        <f>Q168*H168</f>
        <v>3.0449999999999992E-4</v>
      </c>
      <c r="S168" s="139">
        <v>0</v>
      </c>
      <c r="T168" s="140">
        <f>S168*H168</f>
        <v>0</v>
      </c>
      <c r="AR168" s="141" t="s">
        <v>283</v>
      </c>
      <c r="AT168" s="141" t="s">
        <v>301</v>
      </c>
      <c r="AU168" s="141" t="s">
        <v>89</v>
      </c>
      <c r="AY168" s="17" t="s">
        <v>248</v>
      </c>
      <c r="BE168" s="142">
        <f>IF(N168="základní",J168,0)</f>
        <v>0</v>
      </c>
      <c r="BF168" s="142">
        <f>IF(N168="snížená",J168,0)</f>
        <v>0</v>
      </c>
      <c r="BG168" s="142">
        <f>IF(N168="zákl. přenesená",J168,0)</f>
        <v>0</v>
      </c>
      <c r="BH168" s="142">
        <f>IF(N168="sníž. přenesená",J168,0)</f>
        <v>0</v>
      </c>
      <c r="BI168" s="142">
        <f>IF(N168="nulová",J168,0)</f>
        <v>0</v>
      </c>
      <c r="BJ168" s="17" t="s">
        <v>87</v>
      </c>
      <c r="BK168" s="142">
        <f>ROUND(I168*H168,2)</f>
        <v>0</v>
      </c>
      <c r="BL168" s="17" t="s">
        <v>264</v>
      </c>
      <c r="BM168" s="141" t="s">
        <v>5460</v>
      </c>
    </row>
    <row r="169" spans="2:65" s="13" customFormat="1">
      <c r="B169" s="167"/>
      <c r="D169" s="143" t="s">
        <v>1665</v>
      </c>
      <c r="F169" s="169" t="s">
        <v>5461</v>
      </c>
      <c r="H169" s="170">
        <v>1.0149999999999999</v>
      </c>
      <c r="I169" s="171"/>
      <c r="L169" s="167"/>
      <c r="M169" s="172"/>
      <c r="T169" s="173"/>
      <c r="AT169" s="168" t="s">
        <v>1665</v>
      </c>
      <c r="AU169" s="168" t="s">
        <v>89</v>
      </c>
      <c r="AV169" s="13" t="s">
        <v>89</v>
      </c>
      <c r="AW169" s="13" t="s">
        <v>4</v>
      </c>
      <c r="AX169" s="13" t="s">
        <v>87</v>
      </c>
      <c r="AY169" s="168" t="s">
        <v>248</v>
      </c>
    </row>
    <row r="170" spans="2:65" s="1" customFormat="1" ht="16.5" customHeight="1">
      <c r="B170" s="32"/>
      <c r="C170" s="188" t="s">
        <v>359</v>
      </c>
      <c r="D170" s="188" t="s">
        <v>301</v>
      </c>
      <c r="E170" s="189" t="s">
        <v>5462</v>
      </c>
      <c r="F170" s="190" t="s">
        <v>5463</v>
      </c>
      <c r="G170" s="191" t="s">
        <v>1839</v>
      </c>
      <c r="H170" s="192">
        <v>1.0149999999999999</v>
      </c>
      <c r="I170" s="193"/>
      <c r="J170" s="194">
        <f>ROUND(I170*H170,2)</f>
        <v>0</v>
      </c>
      <c r="K170" s="190" t="s">
        <v>1663</v>
      </c>
      <c r="L170" s="195"/>
      <c r="M170" s="196" t="s">
        <v>1</v>
      </c>
      <c r="N170" s="197" t="s">
        <v>45</v>
      </c>
      <c r="P170" s="139">
        <f>O170*H170</f>
        <v>0</v>
      </c>
      <c r="Q170" s="139">
        <v>3.2000000000000003E-4</v>
      </c>
      <c r="R170" s="139">
        <f>Q170*H170</f>
        <v>3.2479999999999998E-4</v>
      </c>
      <c r="S170" s="139">
        <v>0</v>
      </c>
      <c r="T170" s="140">
        <f>S170*H170</f>
        <v>0</v>
      </c>
      <c r="AR170" s="141" t="s">
        <v>283</v>
      </c>
      <c r="AT170" s="141" t="s">
        <v>301</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264</v>
      </c>
      <c r="BM170" s="141" t="s">
        <v>5464</v>
      </c>
    </row>
    <row r="171" spans="2:65" s="13" customFormat="1">
      <c r="B171" s="167"/>
      <c r="D171" s="143" t="s">
        <v>1665</v>
      </c>
      <c r="F171" s="169" t="s">
        <v>5461</v>
      </c>
      <c r="H171" s="170">
        <v>1.0149999999999999</v>
      </c>
      <c r="I171" s="171"/>
      <c r="L171" s="167"/>
      <c r="M171" s="172"/>
      <c r="T171" s="173"/>
      <c r="AT171" s="168" t="s">
        <v>1665</v>
      </c>
      <c r="AU171" s="168" t="s">
        <v>89</v>
      </c>
      <c r="AV171" s="13" t="s">
        <v>89</v>
      </c>
      <c r="AW171" s="13" t="s">
        <v>4</v>
      </c>
      <c r="AX171" s="13" t="s">
        <v>87</v>
      </c>
      <c r="AY171" s="168" t="s">
        <v>248</v>
      </c>
    </row>
    <row r="172" spans="2:65" s="1" customFormat="1" ht="21.75" customHeight="1">
      <c r="B172" s="32"/>
      <c r="C172" s="188" t="s">
        <v>363</v>
      </c>
      <c r="D172" s="188" t="s">
        <v>301</v>
      </c>
      <c r="E172" s="189" t="s">
        <v>5465</v>
      </c>
      <c r="F172" s="190" t="s">
        <v>5466</v>
      </c>
      <c r="G172" s="191" t="s">
        <v>1839</v>
      </c>
      <c r="H172" s="192">
        <v>1.0149999999999999</v>
      </c>
      <c r="I172" s="193"/>
      <c r="J172" s="194">
        <f>ROUND(I172*H172,2)</f>
        <v>0</v>
      </c>
      <c r="K172" s="190" t="s">
        <v>1663</v>
      </c>
      <c r="L172" s="195"/>
      <c r="M172" s="196" t="s">
        <v>1</v>
      </c>
      <c r="N172" s="197" t="s">
        <v>45</v>
      </c>
      <c r="P172" s="139">
        <f>O172*H172</f>
        <v>0</v>
      </c>
      <c r="Q172" s="139">
        <v>3.2000000000000002E-3</v>
      </c>
      <c r="R172" s="139">
        <f>Q172*H172</f>
        <v>3.248E-3</v>
      </c>
      <c r="S172" s="139">
        <v>0</v>
      </c>
      <c r="T172" s="140">
        <f>S172*H172</f>
        <v>0</v>
      </c>
      <c r="AR172" s="141" t="s">
        <v>283</v>
      </c>
      <c r="AT172" s="141" t="s">
        <v>301</v>
      </c>
      <c r="AU172" s="141" t="s">
        <v>89</v>
      </c>
      <c r="AY172" s="17" t="s">
        <v>248</v>
      </c>
      <c r="BE172" s="142">
        <f>IF(N172="základní",J172,0)</f>
        <v>0</v>
      </c>
      <c r="BF172" s="142">
        <f>IF(N172="snížená",J172,0)</f>
        <v>0</v>
      </c>
      <c r="BG172" s="142">
        <f>IF(N172="zákl. přenesená",J172,0)</f>
        <v>0</v>
      </c>
      <c r="BH172" s="142">
        <f>IF(N172="sníž. přenesená",J172,0)</f>
        <v>0</v>
      </c>
      <c r="BI172" s="142">
        <f>IF(N172="nulová",J172,0)</f>
        <v>0</v>
      </c>
      <c r="BJ172" s="17" t="s">
        <v>87</v>
      </c>
      <c r="BK172" s="142">
        <f>ROUND(I172*H172,2)</f>
        <v>0</v>
      </c>
      <c r="BL172" s="17" t="s">
        <v>264</v>
      </c>
      <c r="BM172" s="141" t="s">
        <v>5467</v>
      </c>
    </row>
    <row r="173" spans="2:65" s="13" customFormat="1">
      <c r="B173" s="167"/>
      <c r="D173" s="143" t="s">
        <v>1665</v>
      </c>
      <c r="F173" s="169" t="s">
        <v>5461</v>
      </c>
      <c r="H173" s="170">
        <v>1.0149999999999999</v>
      </c>
      <c r="I173" s="171"/>
      <c r="L173" s="167"/>
      <c r="M173" s="172"/>
      <c r="T173" s="173"/>
      <c r="AT173" s="168" t="s">
        <v>1665</v>
      </c>
      <c r="AU173" s="168" t="s">
        <v>89</v>
      </c>
      <c r="AV173" s="13" t="s">
        <v>89</v>
      </c>
      <c r="AW173" s="13" t="s">
        <v>4</v>
      </c>
      <c r="AX173" s="13" t="s">
        <v>87</v>
      </c>
      <c r="AY173" s="168" t="s">
        <v>248</v>
      </c>
    </row>
    <row r="174" spans="2:65" s="1" customFormat="1" ht="16.5" customHeight="1">
      <c r="B174" s="32"/>
      <c r="C174" s="130" t="s">
        <v>367</v>
      </c>
      <c r="D174" s="130" t="s">
        <v>249</v>
      </c>
      <c r="E174" s="131" t="s">
        <v>5468</v>
      </c>
      <c r="F174" s="132" t="s">
        <v>5469</v>
      </c>
      <c r="G174" s="133" t="s">
        <v>528</v>
      </c>
      <c r="H174" s="134">
        <v>4.58</v>
      </c>
      <c r="I174" s="135"/>
      <c r="J174" s="136">
        <f>ROUND(I174*H174,2)</f>
        <v>0</v>
      </c>
      <c r="K174" s="132" t="s">
        <v>1663</v>
      </c>
      <c r="L174" s="32"/>
      <c r="M174" s="137" t="s">
        <v>1</v>
      </c>
      <c r="N174" s="138" t="s">
        <v>45</v>
      </c>
      <c r="P174" s="139">
        <f>O174*H174</f>
        <v>0</v>
      </c>
      <c r="Q174" s="139">
        <v>0</v>
      </c>
      <c r="R174" s="139">
        <f>Q174*H174</f>
        <v>0</v>
      </c>
      <c r="S174" s="139">
        <v>0</v>
      </c>
      <c r="T174" s="140">
        <f>S174*H174</f>
        <v>0</v>
      </c>
      <c r="AR174" s="141" t="s">
        <v>264</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264</v>
      </c>
      <c r="BM174" s="141" t="s">
        <v>5470</v>
      </c>
    </row>
    <row r="175" spans="2:65" s="1" customFormat="1" ht="16.5" customHeight="1">
      <c r="B175" s="32"/>
      <c r="C175" s="130" t="s">
        <v>371</v>
      </c>
      <c r="D175" s="130" t="s">
        <v>249</v>
      </c>
      <c r="E175" s="131" t="s">
        <v>5471</v>
      </c>
      <c r="F175" s="132" t="s">
        <v>5472</v>
      </c>
      <c r="G175" s="133" t="s">
        <v>528</v>
      </c>
      <c r="H175" s="134">
        <v>4.58</v>
      </c>
      <c r="I175" s="135"/>
      <c r="J175" s="136">
        <f>ROUND(I175*H175,2)</f>
        <v>0</v>
      </c>
      <c r="K175" s="132" t="s">
        <v>1663</v>
      </c>
      <c r="L175" s="32"/>
      <c r="M175" s="137" t="s">
        <v>1</v>
      </c>
      <c r="N175" s="138" t="s">
        <v>45</v>
      </c>
      <c r="P175" s="139">
        <f>O175*H175</f>
        <v>0</v>
      </c>
      <c r="Q175" s="139">
        <v>1.9000000000000001E-4</v>
      </c>
      <c r="R175" s="139">
        <f>Q175*H175</f>
        <v>8.7020000000000001E-4</v>
      </c>
      <c r="S175" s="139">
        <v>0</v>
      </c>
      <c r="T175" s="140">
        <f>S175*H175</f>
        <v>0</v>
      </c>
      <c r="AR175" s="141" t="s">
        <v>264</v>
      </c>
      <c r="AT175" s="141" t="s">
        <v>249</v>
      </c>
      <c r="AU175" s="141" t="s">
        <v>89</v>
      </c>
      <c r="AY175" s="17" t="s">
        <v>248</v>
      </c>
      <c r="BE175" s="142">
        <f>IF(N175="základní",J175,0)</f>
        <v>0</v>
      </c>
      <c r="BF175" s="142">
        <f>IF(N175="snížená",J175,0)</f>
        <v>0</v>
      </c>
      <c r="BG175" s="142">
        <f>IF(N175="zákl. přenesená",J175,0)</f>
        <v>0</v>
      </c>
      <c r="BH175" s="142">
        <f>IF(N175="sníž. přenesená",J175,0)</f>
        <v>0</v>
      </c>
      <c r="BI175" s="142">
        <f>IF(N175="nulová",J175,0)</f>
        <v>0</v>
      </c>
      <c r="BJ175" s="17" t="s">
        <v>87</v>
      </c>
      <c r="BK175" s="142">
        <f>ROUND(I175*H175,2)</f>
        <v>0</v>
      </c>
      <c r="BL175" s="17" t="s">
        <v>264</v>
      </c>
      <c r="BM175" s="141" t="s">
        <v>5473</v>
      </c>
    </row>
    <row r="176" spans="2:65" s="1" customFormat="1" ht="21.75" customHeight="1">
      <c r="B176" s="32"/>
      <c r="C176" s="130" t="s">
        <v>375</v>
      </c>
      <c r="D176" s="130" t="s">
        <v>249</v>
      </c>
      <c r="E176" s="131" t="s">
        <v>5474</v>
      </c>
      <c r="F176" s="132" t="s">
        <v>5475</v>
      </c>
      <c r="G176" s="133" t="s">
        <v>528</v>
      </c>
      <c r="H176" s="134">
        <v>4.58</v>
      </c>
      <c r="I176" s="135"/>
      <c r="J176" s="136">
        <f>ROUND(I176*H176,2)</f>
        <v>0</v>
      </c>
      <c r="K176" s="132" t="s">
        <v>1663</v>
      </c>
      <c r="L176" s="32"/>
      <c r="M176" s="137" t="s">
        <v>1</v>
      </c>
      <c r="N176" s="138" t="s">
        <v>45</v>
      </c>
      <c r="P176" s="139">
        <f>O176*H176</f>
        <v>0</v>
      </c>
      <c r="Q176" s="139">
        <v>9.0000000000000006E-5</v>
      </c>
      <c r="R176" s="139">
        <f>Q176*H176</f>
        <v>4.1220000000000004E-4</v>
      </c>
      <c r="S176" s="139">
        <v>0</v>
      </c>
      <c r="T176" s="140">
        <f>S176*H176</f>
        <v>0</v>
      </c>
      <c r="AR176" s="141" t="s">
        <v>264</v>
      </c>
      <c r="AT176" s="141" t="s">
        <v>249</v>
      </c>
      <c r="AU176" s="141" t="s">
        <v>89</v>
      </c>
      <c r="AY176" s="17" t="s">
        <v>248</v>
      </c>
      <c r="BE176" s="142">
        <f>IF(N176="základní",J176,0)</f>
        <v>0</v>
      </c>
      <c r="BF176" s="142">
        <f>IF(N176="snížená",J176,0)</f>
        <v>0</v>
      </c>
      <c r="BG176" s="142">
        <f>IF(N176="zákl. přenesená",J176,0)</f>
        <v>0</v>
      </c>
      <c r="BH176" s="142">
        <f>IF(N176="sníž. přenesená",J176,0)</f>
        <v>0</v>
      </c>
      <c r="BI176" s="142">
        <f>IF(N176="nulová",J176,0)</f>
        <v>0</v>
      </c>
      <c r="BJ176" s="17" t="s">
        <v>87</v>
      </c>
      <c r="BK176" s="142">
        <f>ROUND(I176*H176,2)</f>
        <v>0</v>
      </c>
      <c r="BL176" s="17" t="s">
        <v>264</v>
      </c>
      <c r="BM176" s="141" t="s">
        <v>5476</v>
      </c>
    </row>
    <row r="177" spans="2:65" s="10" customFormat="1" ht="22.9" customHeight="1">
      <c r="B177" s="120"/>
      <c r="D177" s="121" t="s">
        <v>79</v>
      </c>
      <c r="E177" s="155" t="s">
        <v>288</v>
      </c>
      <c r="F177" s="155" t="s">
        <v>1814</v>
      </c>
      <c r="I177" s="123"/>
      <c r="J177" s="156">
        <f>BK177</f>
        <v>0</v>
      </c>
      <c r="L177" s="120"/>
      <c r="M177" s="125"/>
      <c r="P177" s="126">
        <f>SUM(P178:P184)</f>
        <v>0</v>
      </c>
      <c r="R177" s="126">
        <f>SUM(R178:R184)</f>
        <v>5.7949999999999998E-3</v>
      </c>
      <c r="T177" s="127">
        <f>SUM(T178:T184)</f>
        <v>3.5000000000000001E-3</v>
      </c>
      <c r="AR177" s="121" t="s">
        <v>87</v>
      </c>
      <c r="AT177" s="128" t="s">
        <v>79</v>
      </c>
      <c r="AU177" s="128" t="s">
        <v>87</v>
      </c>
      <c r="AY177" s="121" t="s">
        <v>248</v>
      </c>
      <c r="BK177" s="129">
        <f>SUM(BK178:BK184)</f>
        <v>0</v>
      </c>
    </row>
    <row r="178" spans="2:65" s="1" customFormat="1" ht="33" customHeight="1">
      <c r="B178" s="32"/>
      <c r="C178" s="130" t="s">
        <v>7</v>
      </c>
      <c r="D178" s="130" t="s">
        <v>249</v>
      </c>
      <c r="E178" s="131" t="s">
        <v>5477</v>
      </c>
      <c r="F178" s="132" t="s">
        <v>5478</v>
      </c>
      <c r="G178" s="133" t="s">
        <v>1839</v>
      </c>
      <c r="H178" s="134">
        <v>1</v>
      </c>
      <c r="I178" s="135"/>
      <c r="J178" s="136">
        <f>ROUND(I178*H178,2)</f>
        <v>0</v>
      </c>
      <c r="K178" s="132" t="s">
        <v>1663</v>
      </c>
      <c r="L178" s="32"/>
      <c r="M178" s="137" t="s">
        <v>1</v>
      </c>
      <c r="N178" s="138" t="s">
        <v>45</v>
      </c>
      <c r="P178" s="139">
        <f>O178*H178</f>
        <v>0</v>
      </c>
      <c r="Q178" s="139">
        <v>2.0000000000000001E-4</v>
      </c>
      <c r="R178" s="139">
        <f>Q178*H178</f>
        <v>2.0000000000000001E-4</v>
      </c>
      <c r="S178" s="139">
        <v>0</v>
      </c>
      <c r="T178" s="140">
        <f>S178*H178</f>
        <v>0</v>
      </c>
      <c r="AR178" s="141" t="s">
        <v>264</v>
      </c>
      <c r="AT178" s="141" t="s">
        <v>249</v>
      </c>
      <c r="AU178" s="141" t="s">
        <v>89</v>
      </c>
      <c r="AY178" s="17" t="s">
        <v>248</v>
      </c>
      <c r="BE178" s="142">
        <f>IF(N178="základní",J178,0)</f>
        <v>0</v>
      </c>
      <c r="BF178" s="142">
        <f>IF(N178="snížená",J178,0)</f>
        <v>0</v>
      </c>
      <c r="BG178" s="142">
        <f>IF(N178="zákl. přenesená",J178,0)</f>
        <v>0</v>
      </c>
      <c r="BH178" s="142">
        <f>IF(N178="sníž. přenesená",J178,0)</f>
        <v>0</v>
      </c>
      <c r="BI178" s="142">
        <f>IF(N178="nulová",J178,0)</f>
        <v>0</v>
      </c>
      <c r="BJ178" s="17" t="s">
        <v>87</v>
      </c>
      <c r="BK178" s="142">
        <f>ROUND(I178*H178,2)</f>
        <v>0</v>
      </c>
      <c r="BL178" s="17" t="s">
        <v>264</v>
      </c>
      <c r="BM178" s="141" t="s">
        <v>5479</v>
      </c>
    </row>
    <row r="179" spans="2:65" s="1" customFormat="1" ht="19.5">
      <c r="B179" s="32"/>
      <c r="D179" s="143" t="s">
        <v>255</v>
      </c>
      <c r="F179" s="144" t="s">
        <v>5480</v>
      </c>
      <c r="I179" s="145"/>
      <c r="L179" s="32"/>
      <c r="M179" s="146"/>
      <c r="T179" s="56"/>
      <c r="AT179" s="17" t="s">
        <v>255</v>
      </c>
      <c r="AU179" s="17" t="s">
        <v>89</v>
      </c>
    </row>
    <row r="180" spans="2:65" s="1" customFormat="1" ht="24.2" customHeight="1">
      <c r="B180" s="32"/>
      <c r="C180" s="130" t="s">
        <v>382</v>
      </c>
      <c r="D180" s="130" t="s">
        <v>249</v>
      </c>
      <c r="E180" s="131" t="s">
        <v>5481</v>
      </c>
      <c r="F180" s="132" t="s">
        <v>5482</v>
      </c>
      <c r="G180" s="133" t="s">
        <v>1839</v>
      </c>
      <c r="H180" s="134">
        <v>1</v>
      </c>
      <c r="I180" s="135"/>
      <c r="J180" s="136">
        <f>ROUND(I180*H180,2)</f>
        <v>0</v>
      </c>
      <c r="K180" s="132" t="s">
        <v>1</v>
      </c>
      <c r="L180" s="32"/>
      <c r="M180" s="137" t="s">
        <v>1</v>
      </c>
      <c r="N180" s="138" t="s">
        <v>45</v>
      </c>
      <c r="P180" s="139">
        <f>O180*H180</f>
        <v>0</v>
      </c>
      <c r="Q180" s="139">
        <v>5.3E-3</v>
      </c>
      <c r="R180" s="139">
        <f>Q180*H180</f>
        <v>5.3E-3</v>
      </c>
      <c r="S180" s="139">
        <v>0</v>
      </c>
      <c r="T180" s="140">
        <f>S180*H180</f>
        <v>0</v>
      </c>
      <c r="AR180" s="141" t="s">
        <v>264</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264</v>
      </c>
      <c r="BM180" s="141" t="s">
        <v>5483</v>
      </c>
    </row>
    <row r="181" spans="2:65" s="1" customFormat="1" ht="19.5">
      <c r="B181" s="32"/>
      <c r="D181" s="143" t="s">
        <v>255</v>
      </c>
      <c r="F181" s="144" t="s">
        <v>2826</v>
      </c>
      <c r="I181" s="145"/>
      <c r="L181" s="32"/>
      <c r="M181" s="146"/>
      <c r="T181" s="56"/>
      <c r="AT181" s="17" t="s">
        <v>255</v>
      </c>
      <c r="AU181" s="17" t="s">
        <v>89</v>
      </c>
    </row>
    <row r="182" spans="2:65" s="13" customFormat="1">
      <c r="B182" s="167"/>
      <c r="D182" s="143" t="s">
        <v>1665</v>
      </c>
      <c r="E182" s="168" t="s">
        <v>1</v>
      </c>
      <c r="F182" s="169" t="s">
        <v>5484</v>
      </c>
      <c r="H182" s="170">
        <v>1</v>
      </c>
      <c r="I182" s="171"/>
      <c r="L182" s="167"/>
      <c r="M182" s="172"/>
      <c r="T182" s="173"/>
      <c r="AT182" s="168" t="s">
        <v>1665</v>
      </c>
      <c r="AU182" s="168" t="s">
        <v>89</v>
      </c>
      <c r="AV182" s="13" t="s">
        <v>89</v>
      </c>
      <c r="AW182" s="13" t="s">
        <v>36</v>
      </c>
      <c r="AX182" s="13" t="s">
        <v>87</v>
      </c>
      <c r="AY182" s="168" t="s">
        <v>248</v>
      </c>
    </row>
    <row r="183" spans="2:65" s="1" customFormat="1" ht="24.2" customHeight="1">
      <c r="B183" s="32"/>
      <c r="C183" s="130" t="s">
        <v>386</v>
      </c>
      <c r="D183" s="130" t="s">
        <v>249</v>
      </c>
      <c r="E183" s="131" t="s">
        <v>5485</v>
      </c>
      <c r="F183" s="132" t="s">
        <v>5486</v>
      </c>
      <c r="G183" s="133" t="s">
        <v>528</v>
      </c>
      <c r="H183" s="134">
        <v>0.25</v>
      </c>
      <c r="I183" s="135"/>
      <c r="J183" s="136">
        <f>ROUND(I183*H183,2)</f>
        <v>0</v>
      </c>
      <c r="K183" s="132" t="s">
        <v>1663</v>
      </c>
      <c r="L183" s="32"/>
      <c r="M183" s="137" t="s">
        <v>1</v>
      </c>
      <c r="N183" s="138" t="s">
        <v>45</v>
      </c>
      <c r="P183" s="139">
        <f>O183*H183</f>
        <v>0</v>
      </c>
      <c r="Q183" s="139">
        <v>1.1800000000000001E-3</v>
      </c>
      <c r="R183" s="139">
        <f>Q183*H183</f>
        <v>2.9500000000000001E-4</v>
      </c>
      <c r="S183" s="139">
        <v>1.4E-2</v>
      </c>
      <c r="T183" s="140">
        <f>S183*H183</f>
        <v>3.5000000000000001E-3</v>
      </c>
      <c r="AR183" s="141" t="s">
        <v>264</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264</v>
      </c>
      <c r="BM183" s="141" t="s">
        <v>5487</v>
      </c>
    </row>
    <row r="184" spans="2:65" s="13" customFormat="1">
      <c r="B184" s="167"/>
      <c r="D184" s="143" t="s">
        <v>1665</v>
      </c>
      <c r="E184" s="168" t="s">
        <v>1</v>
      </c>
      <c r="F184" s="169" t="s">
        <v>5488</v>
      </c>
      <c r="H184" s="170">
        <v>0.25</v>
      </c>
      <c r="I184" s="171"/>
      <c r="L184" s="167"/>
      <c r="M184" s="172"/>
      <c r="T184" s="173"/>
      <c r="AT184" s="168" t="s">
        <v>1665</v>
      </c>
      <c r="AU184" s="168" t="s">
        <v>89</v>
      </c>
      <c r="AV184" s="13" t="s">
        <v>89</v>
      </c>
      <c r="AW184" s="13" t="s">
        <v>36</v>
      </c>
      <c r="AX184" s="13" t="s">
        <v>87</v>
      </c>
      <c r="AY184" s="168" t="s">
        <v>248</v>
      </c>
    </row>
    <row r="185" spans="2:65" s="10" customFormat="1" ht="22.9" customHeight="1">
      <c r="B185" s="120"/>
      <c r="D185" s="121" t="s">
        <v>79</v>
      </c>
      <c r="E185" s="155" t="s">
        <v>2060</v>
      </c>
      <c r="F185" s="155" t="s">
        <v>2061</v>
      </c>
      <c r="I185" s="123"/>
      <c r="J185" s="156">
        <f>BK185</f>
        <v>0</v>
      </c>
      <c r="L185" s="120"/>
      <c r="M185" s="125"/>
      <c r="P185" s="126">
        <f>SUM(P186:P191)</f>
        <v>0</v>
      </c>
      <c r="R185" s="126">
        <f>SUM(R186:R191)</f>
        <v>0</v>
      </c>
      <c r="T185" s="127">
        <f>SUM(T186:T191)</f>
        <v>0</v>
      </c>
      <c r="AR185" s="121" t="s">
        <v>87</v>
      </c>
      <c r="AT185" s="128" t="s">
        <v>79</v>
      </c>
      <c r="AU185" s="128" t="s">
        <v>87</v>
      </c>
      <c r="AY185" s="121" t="s">
        <v>248</v>
      </c>
      <c r="BK185" s="129">
        <f>SUM(BK186:BK191)</f>
        <v>0</v>
      </c>
    </row>
    <row r="186" spans="2:65" s="1" customFormat="1" ht="49.15" customHeight="1">
      <c r="B186" s="32"/>
      <c r="C186" s="130" t="s">
        <v>390</v>
      </c>
      <c r="D186" s="130" t="s">
        <v>249</v>
      </c>
      <c r="E186" s="131" t="s">
        <v>2079</v>
      </c>
      <c r="F186" s="132" t="s">
        <v>2080</v>
      </c>
      <c r="G186" s="133" t="s">
        <v>1263</v>
      </c>
      <c r="H186" s="134">
        <v>0.94099999999999995</v>
      </c>
      <c r="I186" s="135"/>
      <c r="J186" s="136">
        <f>ROUND(I186*H186,2)</f>
        <v>0</v>
      </c>
      <c r="K186" s="132" t="s">
        <v>1</v>
      </c>
      <c r="L186" s="32"/>
      <c r="M186" s="137" t="s">
        <v>1</v>
      </c>
      <c r="N186" s="138" t="s">
        <v>45</v>
      </c>
      <c r="P186" s="139">
        <f>O186*H186</f>
        <v>0</v>
      </c>
      <c r="Q186" s="139">
        <v>0</v>
      </c>
      <c r="R186" s="139">
        <f>Q186*H186</f>
        <v>0</v>
      </c>
      <c r="S186" s="139">
        <v>0</v>
      </c>
      <c r="T186" s="140">
        <f>S186*H186</f>
        <v>0</v>
      </c>
      <c r="AR186" s="141" t="s">
        <v>264</v>
      </c>
      <c r="AT186" s="141" t="s">
        <v>249</v>
      </c>
      <c r="AU186" s="141" t="s">
        <v>89</v>
      </c>
      <c r="AY186" s="17" t="s">
        <v>248</v>
      </c>
      <c r="BE186" s="142">
        <f>IF(N186="základní",J186,0)</f>
        <v>0</v>
      </c>
      <c r="BF186" s="142">
        <f>IF(N186="snížená",J186,0)</f>
        <v>0</v>
      </c>
      <c r="BG186" s="142">
        <f>IF(N186="zákl. přenesená",J186,0)</f>
        <v>0</v>
      </c>
      <c r="BH186" s="142">
        <f>IF(N186="sníž. přenesená",J186,0)</f>
        <v>0</v>
      </c>
      <c r="BI186" s="142">
        <f>IF(N186="nulová",J186,0)</f>
        <v>0</v>
      </c>
      <c r="BJ186" s="17" t="s">
        <v>87</v>
      </c>
      <c r="BK186" s="142">
        <f>ROUND(I186*H186,2)</f>
        <v>0</v>
      </c>
      <c r="BL186" s="17" t="s">
        <v>264</v>
      </c>
      <c r="BM186" s="141" t="s">
        <v>5489</v>
      </c>
    </row>
    <row r="187" spans="2:65" s="1" customFormat="1" ht="39">
      <c r="B187" s="32"/>
      <c r="D187" s="143" t="s">
        <v>255</v>
      </c>
      <c r="F187" s="144" t="s">
        <v>1693</v>
      </c>
      <c r="I187" s="145"/>
      <c r="L187" s="32"/>
      <c r="M187" s="146"/>
      <c r="T187" s="56"/>
      <c r="AT187" s="17" t="s">
        <v>255</v>
      </c>
      <c r="AU187" s="17" t="s">
        <v>89</v>
      </c>
    </row>
    <row r="188" spans="2:65" s="13" customFormat="1">
      <c r="B188" s="167"/>
      <c r="D188" s="143" t="s">
        <v>1665</v>
      </c>
      <c r="E188" s="168" t="s">
        <v>1</v>
      </c>
      <c r="F188" s="169" t="s">
        <v>5490</v>
      </c>
      <c r="H188" s="170">
        <v>0.94099999999999995</v>
      </c>
      <c r="I188" s="171"/>
      <c r="L188" s="167"/>
      <c r="M188" s="172"/>
      <c r="T188" s="173"/>
      <c r="AT188" s="168" t="s">
        <v>1665</v>
      </c>
      <c r="AU188" s="168" t="s">
        <v>89</v>
      </c>
      <c r="AV188" s="13" t="s">
        <v>89</v>
      </c>
      <c r="AW188" s="13" t="s">
        <v>36</v>
      </c>
      <c r="AX188" s="13" t="s">
        <v>87</v>
      </c>
      <c r="AY188" s="168" t="s">
        <v>248</v>
      </c>
    </row>
    <row r="189" spans="2:65" s="1" customFormat="1" ht="49.15" customHeight="1">
      <c r="B189" s="32"/>
      <c r="C189" s="130" t="s">
        <v>394</v>
      </c>
      <c r="D189" s="130" t="s">
        <v>249</v>
      </c>
      <c r="E189" s="131" t="s">
        <v>3245</v>
      </c>
      <c r="F189" s="132" t="s">
        <v>3246</v>
      </c>
      <c r="G189" s="133" t="s">
        <v>1263</v>
      </c>
      <c r="H189" s="134">
        <v>1.0629999999999999</v>
      </c>
      <c r="I189" s="135"/>
      <c r="J189" s="136">
        <f>ROUND(I189*H189,2)</f>
        <v>0</v>
      </c>
      <c r="K189" s="132" t="s">
        <v>1</v>
      </c>
      <c r="L189" s="32"/>
      <c r="M189" s="137" t="s">
        <v>1</v>
      </c>
      <c r="N189" s="138" t="s">
        <v>45</v>
      </c>
      <c r="P189" s="139">
        <f>O189*H189</f>
        <v>0</v>
      </c>
      <c r="Q189" s="139">
        <v>0</v>
      </c>
      <c r="R189" s="139">
        <f>Q189*H189</f>
        <v>0</v>
      </c>
      <c r="S189" s="139">
        <v>0</v>
      </c>
      <c r="T189" s="140">
        <f>S189*H189</f>
        <v>0</v>
      </c>
      <c r="AR189" s="141" t="s">
        <v>264</v>
      </c>
      <c r="AT189" s="141" t="s">
        <v>249</v>
      </c>
      <c r="AU189" s="141" t="s">
        <v>89</v>
      </c>
      <c r="AY189" s="17" t="s">
        <v>248</v>
      </c>
      <c r="BE189" s="142">
        <f>IF(N189="základní",J189,0)</f>
        <v>0</v>
      </c>
      <c r="BF189" s="142">
        <f>IF(N189="snížená",J189,0)</f>
        <v>0</v>
      </c>
      <c r="BG189" s="142">
        <f>IF(N189="zákl. přenesená",J189,0)</f>
        <v>0</v>
      </c>
      <c r="BH189" s="142">
        <f>IF(N189="sníž. přenesená",J189,0)</f>
        <v>0</v>
      </c>
      <c r="BI189" s="142">
        <f>IF(N189="nulová",J189,0)</f>
        <v>0</v>
      </c>
      <c r="BJ189" s="17" t="s">
        <v>87</v>
      </c>
      <c r="BK189" s="142">
        <f>ROUND(I189*H189,2)</f>
        <v>0</v>
      </c>
      <c r="BL189" s="17" t="s">
        <v>264</v>
      </c>
      <c r="BM189" s="141" t="s">
        <v>5491</v>
      </c>
    </row>
    <row r="190" spans="2:65" s="1" customFormat="1" ht="39">
      <c r="B190" s="32"/>
      <c r="D190" s="143" t="s">
        <v>255</v>
      </c>
      <c r="F190" s="144" t="s">
        <v>1693</v>
      </c>
      <c r="I190" s="145"/>
      <c r="L190" s="32"/>
      <c r="M190" s="146"/>
      <c r="T190" s="56"/>
      <c r="AT190" s="17" t="s">
        <v>255</v>
      </c>
      <c r="AU190" s="17" t="s">
        <v>89</v>
      </c>
    </row>
    <row r="191" spans="2:65" s="13" customFormat="1">
      <c r="B191" s="167"/>
      <c r="D191" s="143" t="s">
        <v>1665</v>
      </c>
      <c r="E191" s="168" t="s">
        <v>1</v>
      </c>
      <c r="F191" s="169" t="s">
        <v>5492</v>
      </c>
      <c r="H191" s="170">
        <v>1.0629999999999999</v>
      </c>
      <c r="I191" s="171"/>
      <c r="L191" s="167"/>
      <c r="M191" s="172"/>
      <c r="T191" s="173"/>
      <c r="AT191" s="168" t="s">
        <v>1665</v>
      </c>
      <c r="AU191" s="168" t="s">
        <v>89</v>
      </c>
      <c r="AV191" s="13" t="s">
        <v>89</v>
      </c>
      <c r="AW191" s="13" t="s">
        <v>36</v>
      </c>
      <c r="AX191" s="13" t="s">
        <v>87</v>
      </c>
      <c r="AY191" s="168" t="s">
        <v>248</v>
      </c>
    </row>
    <row r="192" spans="2:65" s="10" customFormat="1" ht="22.9" customHeight="1">
      <c r="B192" s="120"/>
      <c r="D192" s="121" t="s">
        <v>79</v>
      </c>
      <c r="E192" s="155" t="s">
        <v>3723</v>
      </c>
      <c r="F192" s="155" t="s">
        <v>2830</v>
      </c>
      <c r="I192" s="123"/>
      <c r="J192" s="156">
        <f>BK192</f>
        <v>0</v>
      </c>
      <c r="L192" s="120"/>
      <c r="M192" s="125"/>
      <c r="P192" s="126">
        <f>P193</f>
        <v>0</v>
      </c>
      <c r="R192" s="126">
        <f>R193</f>
        <v>0</v>
      </c>
      <c r="T192" s="127">
        <f>T193</f>
        <v>0</v>
      </c>
      <c r="AR192" s="121" t="s">
        <v>87</v>
      </c>
      <c r="AT192" s="128" t="s">
        <v>79</v>
      </c>
      <c r="AU192" s="128" t="s">
        <v>87</v>
      </c>
      <c r="AY192" s="121" t="s">
        <v>248</v>
      </c>
      <c r="BK192" s="129">
        <f>BK193</f>
        <v>0</v>
      </c>
    </row>
    <row r="193" spans="2:65" s="1" customFormat="1" ht="24.2" customHeight="1">
      <c r="B193" s="32"/>
      <c r="C193" s="130" t="s">
        <v>398</v>
      </c>
      <c r="D193" s="130" t="s">
        <v>249</v>
      </c>
      <c r="E193" s="131" t="s">
        <v>5493</v>
      </c>
      <c r="F193" s="132" t="s">
        <v>5494</v>
      </c>
      <c r="G193" s="133" t="s">
        <v>1263</v>
      </c>
      <c r="H193" s="134">
        <v>3.1920000000000002</v>
      </c>
      <c r="I193" s="135"/>
      <c r="J193" s="136">
        <f>ROUND(I193*H193,2)</f>
        <v>0</v>
      </c>
      <c r="K193" s="132" t="s">
        <v>1663</v>
      </c>
      <c r="L193" s="32"/>
      <c r="M193" s="157" t="s">
        <v>1</v>
      </c>
      <c r="N193" s="158" t="s">
        <v>45</v>
      </c>
      <c r="O193" s="149"/>
      <c r="P193" s="159">
        <f>O193*H193</f>
        <v>0</v>
      </c>
      <c r="Q193" s="159">
        <v>0</v>
      </c>
      <c r="R193" s="159">
        <f>Q193*H193</f>
        <v>0</v>
      </c>
      <c r="S193" s="159">
        <v>0</v>
      </c>
      <c r="T193" s="160">
        <f>S193*H193</f>
        <v>0</v>
      </c>
      <c r="AR193" s="141" t="s">
        <v>264</v>
      </c>
      <c r="AT193" s="141" t="s">
        <v>249</v>
      </c>
      <c r="AU193" s="141" t="s">
        <v>89</v>
      </c>
      <c r="AY193" s="17" t="s">
        <v>248</v>
      </c>
      <c r="BE193" s="142">
        <f>IF(N193="základní",J193,0)</f>
        <v>0</v>
      </c>
      <c r="BF193" s="142">
        <f>IF(N193="snížená",J193,0)</f>
        <v>0</v>
      </c>
      <c r="BG193" s="142">
        <f>IF(N193="zákl. přenesená",J193,0)</f>
        <v>0</v>
      </c>
      <c r="BH193" s="142">
        <f>IF(N193="sníž. přenesená",J193,0)</f>
        <v>0</v>
      </c>
      <c r="BI193" s="142">
        <f>IF(N193="nulová",J193,0)</f>
        <v>0</v>
      </c>
      <c r="BJ193" s="17" t="s">
        <v>87</v>
      </c>
      <c r="BK193" s="142">
        <f>ROUND(I193*H193,2)</f>
        <v>0</v>
      </c>
      <c r="BL193" s="17" t="s">
        <v>264</v>
      </c>
      <c r="BM193" s="141" t="s">
        <v>5495</v>
      </c>
    </row>
    <row r="194" spans="2:65" s="1" customFormat="1" ht="6.95" customHeight="1">
      <c r="B194" s="44"/>
      <c r="C194" s="45"/>
      <c r="D194" s="45"/>
      <c r="E194" s="45"/>
      <c r="F194" s="45"/>
      <c r="G194" s="45"/>
      <c r="H194" s="45"/>
      <c r="I194" s="45"/>
      <c r="J194" s="45"/>
      <c r="K194" s="45"/>
      <c r="L194" s="32"/>
    </row>
  </sheetData>
  <sheetProtection algorithmName="SHA-512" hashValue="Xwt4x1xQ9sbPdJFyRw9FcX+KgrQMby/hCHmZqkuL7cAO6qFr7JlfPZ2gI2wvw+4vW1ofjbFXXWJiE3su4iBvUA==" saltValue="FyPcoss61uL9Cy9wOGsH2OIyaXVqdiqEy5uvJ0ocN51rBFBeTRLaaYuIDqFIJReYgSPXK3XItCoEqP6w0jxofQ==" spinCount="100000" sheet="1" objects="1" scenarios="1" formatColumns="0" formatRows="0" autoFilter="0"/>
  <autoFilter ref="C126:K193" xr:uid="{00000000-0009-0000-0000-000020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38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205</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5496</v>
      </c>
      <c r="F9" s="251"/>
      <c r="G9" s="251"/>
      <c r="H9" s="251"/>
      <c r="L9" s="32"/>
    </row>
    <row r="10" spans="2:46" s="1" customFormat="1" ht="12" customHeight="1">
      <c r="B10" s="32"/>
      <c r="D10" s="27" t="s">
        <v>224</v>
      </c>
      <c r="L10" s="32"/>
    </row>
    <row r="11" spans="2:46" s="1" customFormat="1" ht="16.5" customHeight="1">
      <c r="B11" s="32"/>
      <c r="E11" s="230" t="s">
        <v>5497</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5498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ROUND((SUM(BE127:BE386)),  2)</f>
        <v>0</v>
      </c>
      <c r="I35" s="96">
        <v>0.21</v>
      </c>
      <c r="J35" s="86">
        <f>ROUND(((SUM(BE127:BE386))*I35),  2)</f>
        <v>0</v>
      </c>
      <c r="L35" s="32"/>
    </row>
    <row r="36" spans="2:12" s="1" customFormat="1" ht="14.45" customHeight="1">
      <c r="B36" s="32"/>
      <c r="E36" s="27" t="s">
        <v>46</v>
      </c>
      <c r="F36" s="86">
        <f>ROUND((SUM(BF127:BF386)),  2)</f>
        <v>0</v>
      </c>
      <c r="I36" s="96">
        <v>0.12</v>
      </c>
      <c r="J36" s="86">
        <f>ROUND(((SUM(BF127:BF386))*I36),  2)</f>
        <v>0</v>
      </c>
      <c r="L36" s="32"/>
    </row>
    <row r="37" spans="2:12" s="1" customFormat="1" ht="14.45" hidden="1" customHeight="1">
      <c r="B37" s="32"/>
      <c r="E37" s="27" t="s">
        <v>47</v>
      </c>
      <c r="F37" s="86">
        <f>ROUND((SUM(BG127:BG386)),  2)</f>
        <v>0</v>
      </c>
      <c r="I37" s="96">
        <v>0.21</v>
      </c>
      <c r="J37" s="86">
        <f>0</f>
        <v>0</v>
      </c>
      <c r="L37" s="32"/>
    </row>
    <row r="38" spans="2:12" s="1" customFormat="1" ht="14.45" hidden="1" customHeight="1">
      <c r="B38" s="32"/>
      <c r="E38" s="27" t="s">
        <v>48</v>
      </c>
      <c r="F38" s="86">
        <f>ROUND((SUM(BH127:BH386)),  2)</f>
        <v>0</v>
      </c>
      <c r="I38" s="96">
        <v>0.12</v>
      </c>
      <c r="J38" s="86">
        <f>0</f>
        <v>0</v>
      </c>
      <c r="L38" s="32"/>
    </row>
    <row r="39" spans="2:12" s="1" customFormat="1" ht="14.45" hidden="1" customHeight="1">
      <c r="B39" s="32"/>
      <c r="E39" s="27" t="s">
        <v>49</v>
      </c>
      <c r="F39" s="86">
        <f>ROUND((SUM(BI127:BI386)),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5496</v>
      </c>
      <c r="F87" s="251"/>
      <c r="G87" s="251"/>
      <c r="H87" s="251"/>
      <c r="L87" s="32"/>
    </row>
    <row r="88" spans="2:12" s="1" customFormat="1" ht="12" customHeight="1">
      <c r="B88" s="32"/>
      <c r="C88" s="27" t="s">
        <v>224</v>
      </c>
      <c r="L88" s="32"/>
    </row>
    <row r="89" spans="2:12" s="1" customFormat="1" ht="16.5" customHeight="1">
      <c r="B89" s="32"/>
      <c r="E89" s="230" t="str">
        <f>E11</f>
        <v>D.1.431.1 - Architektonicko-stavební část</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25.7" customHeight="1">
      <c r="B94" s="32"/>
      <c r="C94" s="27" t="s">
        <v>30</v>
      </c>
      <c r="F94" s="25" t="str">
        <f>IF(E20="","",E20)</f>
        <v>Vyplň údaj</v>
      </c>
      <c r="I94" s="27" t="s">
        <v>37</v>
      </c>
      <c r="J94" s="30" t="str">
        <f>E26</f>
        <v>ing. O.Běloušek, ing. I.Heřmanská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J127</f>
        <v>0</v>
      </c>
      <c r="L98" s="32"/>
      <c r="AU98" s="17" t="s">
        <v>231</v>
      </c>
    </row>
    <row r="99" spans="2:47" s="8" customFormat="1" ht="24.95" customHeight="1">
      <c r="B99" s="108"/>
      <c r="D99" s="109" t="s">
        <v>1636</v>
      </c>
      <c r="E99" s="110"/>
      <c r="F99" s="110"/>
      <c r="G99" s="110"/>
      <c r="H99" s="110"/>
      <c r="I99" s="110"/>
      <c r="J99" s="111">
        <f>J128</f>
        <v>0</v>
      </c>
      <c r="L99" s="108"/>
    </row>
    <row r="100" spans="2:47" s="11" customFormat="1" ht="19.899999999999999" customHeight="1">
      <c r="B100" s="151"/>
      <c r="D100" s="152" t="s">
        <v>1637</v>
      </c>
      <c r="E100" s="153"/>
      <c r="F100" s="153"/>
      <c r="G100" s="153"/>
      <c r="H100" s="153"/>
      <c r="I100" s="153"/>
      <c r="J100" s="154">
        <f>J129</f>
        <v>0</v>
      </c>
      <c r="L100" s="151"/>
    </row>
    <row r="101" spans="2:47" s="11" customFormat="1" ht="19.899999999999999" customHeight="1">
      <c r="B101" s="151"/>
      <c r="D101" s="152" t="s">
        <v>1638</v>
      </c>
      <c r="E101" s="153"/>
      <c r="F101" s="153"/>
      <c r="G101" s="153"/>
      <c r="H101" s="153"/>
      <c r="I101" s="153"/>
      <c r="J101" s="154">
        <f>J227</f>
        <v>0</v>
      </c>
      <c r="L101" s="151"/>
    </row>
    <row r="102" spans="2:47" s="11" customFormat="1" ht="19.899999999999999" customHeight="1">
      <c r="B102" s="151"/>
      <c r="D102" s="152" t="s">
        <v>2837</v>
      </c>
      <c r="E102" s="153"/>
      <c r="F102" s="153"/>
      <c r="G102" s="153"/>
      <c r="H102" s="153"/>
      <c r="I102" s="153"/>
      <c r="J102" s="154">
        <f>J244</f>
        <v>0</v>
      </c>
      <c r="L102" s="151"/>
    </row>
    <row r="103" spans="2:47" s="11" customFormat="1" ht="19.899999999999999" customHeight="1">
      <c r="B103" s="151"/>
      <c r="D103" s="152" t="s">
        <v>1642</v>
      </c>
      <c r="E103" s="153"/>
      <c r="F103" s="153"/>
      <c r="G103" s="153"/>
      <c r="H103" s="153"/>
      <c r="I103" s="153"/>
      <c r="J103" s="154">
        <f>J292</f>
        <v>0</v>
      </c>
      <c r="L103" s="151"/>
    </row>
    <row r="104" spans="2:47" s="11" customFormat="1" ht="19.899999999999999" customHeight="1">
      <c r="B104" s="151"/>
      <c r="D104" s="152" t="s">
        <v>1646</v>
      </c>
      <c r="E104" s="153"/>
      <c r="F104" s="153"/>
      <c r="G104" s="153"/>
      <c r="H104" s="153"/>
      <c r="I104" s="153"/>
      <c r="J104" s="154">
        <f>J369</f>
        <v>0</v>
      </c>
      <c r="L104" s="151"/>
    </row>
    <row r="105" spans="2:47" s="11" customFormat="1" ht="19.899999999999999" customHeight="1">
      <c r="B105" s="151"/>
      <c r="D105" s="152" t="s">
        <v>3613</v>
      </c>
      <c r="E105" s="153"/>
      <c r="F105" s="153"/>
      <c r="G105" s="153"/>
      <c r="H105" s="153"/>
      <c r="I105" s="153"/>
      <c r="J105" s="154">
        <f>J385</f>
        <v>0</v>
      </c>
      <c r="L105" s="151"/>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233</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52" t="str">
        <f>E7</f>
        <v>MLADÁ BOLESLAV ČOV II - REKONSTRUKCE</v>
      </c>
      <c r="F115" s="253"/>
      <c r="G115" s="253"/>
      <c r="H115" s="253"/>
      <c r="L115" s="32"/>
    </row>
    <row r="116" spans="2:63" ht="12" customHeight="1">
      <c r="B116" s="20"/>
      <c r="C116" s="27" t="s">
        <v>222</v>
      </c>
      <c r="L116" s="20"/>
    </row>
    <row r="117" spans="2:63" s="1" customFormat="1" ht="16.5" customHeight="1">
      <c r="B117" s="32"/>
      <c r="E117" s="252" t="s">
        <v>5496</v>
      </c>
      <c r="F117" s="251"/>
      <c r="G117" s="251"/>
      <c r="H117" s="251"/>
      <c r="L117" s="32"/>
    </row>
    <row r="118" spans="2:63" s="1" customFormat="1" ht="12" customHeight="1">
      <c r="B118" s="32"/>
      <c r="C118" s="27" t="s">
        <v>224</v>
      </c>
      <c r="L118" s="32"/>
    </row>
    <row r="119" spans="2:63" s="1" customFormat="1" ht="16.5" customHeight="1">
      <c r="B119" s="32"/>
      <c r="E119" s="230" t="str">
        <f>E11</f>
        <v>D.1.431.1 - Architektonicko-stavební část</v>
      </c>
      <c r="F119" s="251"/>
      <c r="G119" s="251"/>
      <c r="H119" s="251"/>
      <c r="L119" s="32"/>
    </row>
    <row r="120" spans="2:63" s="1" customFormat="1" ht="6.95" customHeight="1">
      <c r="B120" s="32"/>
      <c r="L120" s="32"/>
    </row>
    <row r="121" spans="2:63" s="1" customFormat="1" ht="12" customHeight="1">
      <c r="B121" s="32"/>
      <c r="C121" s="27" t="s">
        <v>20</v>
      </c>
      <c r="F121" s="25" t="str">
        <f>F14</f>
        <v>Mladá Boleslav</v>
      </c>
      <c r="I121" s="27" t="s">
        <v>22</v>
      </c>
      <c r="J121" s="52" t="str">
        <f>IF(J14="","",J14)</f>
        <v>30. 10. 2024</v>
      </c>
      <c r="L121" s="32"/>
    </row>
    <row r="122" spans="2:63" s="1" customFormat="1" ht="6.95" customHeight="1">
      <c r="B122" s="32"/>
      <c r="L122" s="32"/>
    </row>
    <row r="123" spans="2:63" s="1" customFormat="1" ht="40.15" customHeight="1">
      <c r="B123" s="32"/>
      <c r="C123" s="27" t="s">
        <v>24</v>
      </c>
      <c r="F123" s="25" t="str">
        <f>E17</f>
        <v>VaK Mladá Boleslav a.s., Čechova 1151, Ml.Boleslav</v>
      </c>
      <c r="I123" s="27" t="s">
        <v>32</v>
      </c>
      <c r="J123" s="30" t="str">
        <f>E23</f>
        <v>Aquaprocon s.r.o. divize Praha, Dukelských hrdinů</v>
      </c>
      <c r="L123" s="32"/>
    </row>
    <row r="124" spans="2:63" s="1" customFormat="1" ht="25.7" customHeight="1">
      <c r="B124" s="32"/>
      <c r="C124" s="27" t="s">
        <v>30</v>
      </c>
      <c r="F124" s="25" t="str">
        <f>IF(E20="","",E20)</f>
        <v>Vyplň údaj</v>
      </c>
      <c r="I124" s="27" t="s">
        <v>37</v>
      </c>
      <c r="J124" s="30" t="str">
        <f>E26</f>
        <v>ing. O.Běloušek, ing. I.Heřmanská</v>
      </c>
      <c r="L124" s="32"/>
    </row>
    <row r="125" spans="2:63" s="1" customFormat="1" ht="10.35" customHeight="1">
      <c r="B125" s="32"/>
      <c r="L125" s="32"/>
    </row>
    <row r="126" spans="2:63" s="9" customFormat="1" ht="29.25" customHeight="1">
      <c r="B126" s="112"/>
      <c r="C126" s="113" t="s">
        <v>234</v>
      </c>
      <c r="D126" s="114" t="s">
        <v>65</v>
      </c>
      <c r="E126" s="114" t="s">
        <v>61</v>
      </c>
      <c r="F126" s="114" t="s">
        <v>62</v>
      </c>
      <c r="G126" s="114" t="s">
        <v>235</v>
      </c>
      <c r="H126" s="114" t="s">
        <v>236</v>
      </c>
      <c r="I126" s="114" t="s">
        <v>237</v>
      </c>
      <c r="J126" s="114" t="s">
        <v>229</v>
      </c>
      <c r="K126" s="115" t="s">
        <v>238</v>
      </c>
      <c r="L126" s="112"/>
      <c r="M126" s="59" t="s">
        <v>1</v>
      </c>
      <c r="N126" s="60" t="s">
        <v>44</v>
      </c>
      <c r="O126" s="60" t="s">
        <v>239</v>
      </c>
      <c r="P126" s="60" t="s">
        <v>240</v>
      </c>
      <c r="Q126" s="60" t="s">
        <v>241</v>
      </c>
      <c r="R126" s="60" t="s">
        <v>242</v>
      </c>
      <c r="S126" s="60" t="s">
        <v>243</v>
      </c>
      <c r="T126" s="61" t="s">
        <v>244</v>
      </c>
    </row>
    <row r="127" spans="2:63" s="1" customFormat="1" ht="22.9" customHeight="1">
      <c r="B127" s="32"/>
      <c r="C127" s="64" t="s">
        <v>245</v>
      </c>
      <c r="J127" s="116">
        <f>BK127</f>
        <v>0</v>
      </c>
      <c r="L127" s="32"/>
      <c r="M127" s="62"/>
      <c r="N127" s="53"/>
      <c r="O127" s="53"/>
      <c r="P127" s="117">
        <f>P128</f>
        <v>0</v>
      </c>
      <c r="Q127" s="53"/>
      <c r="R127" s="117">
        <f>R128</f>
        <v>144.21086216999998</v>
      </c>
      <c r="S127" s="53"/>
      <c r="T127" s="118">
        <f>T128</f>
        <v>166.905</v>
      </c>
      <c r="AT127" s="17" t="s">
        <v>79</v>
      </c>
      <c r="AU127" s="17" t="s">
        <v>231</v>
      </c>
      <c r="BK127" s="119">
        <f>BK128</f>
        <v>0</v>
      </c>
    </row>
    <row r="128" spans="2:63" s="10" customFormat="1" ht="25.9" customHeight="1">
      <c r="B128" s="120"/>
      <c r="D128" s="121" t="s">
        <v>79</v>
      </c>
      <c r="E128" s="122" t="s">
        <v>1658</v>
      </c>
      <c r="F128" s="122" t="s">
        <v>1659</v>
      </c>
      <c r="I128" s="123"/>
      <c r="J128" s="124">
        <f>BK128</f>
        <v>0</v>
      </c>
      <c r="L128" s="120"/>
      <c r="M128" s="125"/>
      <c r="P128" s="126">
        <f>P129+P227+P244+P292+P369+P385</f>
        <v>0</v>
      </c>
      <c r="R128" s="126">
        <f>R129+R227+R244+R292+R369+R385</f>
        <v>144.21086216999998</v>
      </c>
      <c r="T128" s="127">
        <f>T129+T227+T244+T292+T369+T385</f>
        <v>166.905</v>
      </c>
      <c r="AR128" s="121" t="s">
        <v>87</v>
      </c>
      <c r="AT128" s="128" t="s">
        <v>79</v>
      </c>
      <c r="AU128" s="128" t="s">
        <v>80</v>
      </c>
      <c r="AY128" s="121" t="s">
        <v>248</v>
      </c>
      <c r="BK128" s="129">
        <f>BK129+BK227+BK244+BK292+BK369+BK385</f>
        <v>0</v>
      </c>
    </row>
    <row r="129" spans="2:65" s="10" customFormat="1" ht="22.9" customHeight="1">
      <c r="B129" s="120"/>
      <c r="D129" s="121" t="s">
        <v>79</v>
      </c>
      <c r="E129" s="155" t="s">
        <v>87</v>
      </c>
      <c r="F129" s="155" t="s">
        <v>1246</v>
      </c>
      <c r="I129" s="123"/>
      <c r="J129" s="156">
        <f>BK129</f>
        <v>0</v>
      </c>
      <c r="L129" s="120"/>
      <c r="M129" s="125"/>
      <c r="P129" s="126">
        <f>SUM(P130:P226)</f>
        <v>0</v>
      </c>
      <c r="R129" s="126">
        <f>SUM(R130:R226)</f>
        <v>109.285186</v>
      </c>
      <c r="T129" s="127">
        <f>SUM(T130:T226)</f>
        <v>158.31</v>
      </c>
      <c r="AR129" s="121" t="s">
        <v>87</v>
      </c>
      <c r="AT129" s="128" t="s">
        <v>79</v>
      </c>
      <c r="AU129" s="128" t="s">
        <v>87</v>
      </c>
      <c r="AY129" s="121" t="s">
        <v>248</v>
      </c>
      <c r="BK129" s="129">
        <f>SUM(BK130:BK226)</f>
        <v>0</v>
      </c>
    </row>
    <row r="130" spans="2:65" s="1" customFormat="1" ht="49.15" customHeight="1">
      <c r="B130" s="32"/>
      <c r="C130" s="130" t="s">
        <v>87</v>
      </c>
      <c r="D130" s="130" t="s">
        <v>249</v>
      </c>
      <c r="E130" s="131" t="s">
        <v>5499</v>
      </c>
      <c r="F130" s="132" t="s">
        <v>5500</v>
      </c>
      <c r="G130" s="133" t="s">
        <v>1662</v>
      </c>
      <c r="H130" s="134">
        <v>145</v>
      </c>
      <c r="I130" s="135"/>
      <c r="J130" s="136">
        <f>ROUND(I130*H130,2)</f>
        <v>0</v>
      </c>
      <c r="K130" s="132" t="s">
        <v>1</v>
      </c>
      <c r="L130" s="32"/>
      <c r="M130" s="137" t="s">
        <v>1</v>
      </c>
      <c r="N130" s="138" t="s">
        <v>45</v>
      </c>
      <c r="P130" s="139">
        <f>O130*H130</f>
        <v>0</v>
      </c>
      <c r="Q130" s="139">
        <v>0</v>
      </c>
      <c r="R130" s="139">
        <f>Q130*H130</f>
        <v>0</v>
      </c>
      <c r="S130" s="139">
        <v>0</v>
      </c>
      <c r="T130" s="140">
        <f>S130*H130</f>
        <v>0</v>
      </c>
      <c r="AR130" s="141" t="s">
        <v>264</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264</v>
      </c>
      <c r="BM130" s="141" t="s">
        <v>5501</v>
      </c>
    </row>
    <row r="131" spans="2:65" s="12" customFormat="1">
      <c r="B131" s="161"/>
      <c r="D131" s="143" t="s">
        <v>1665</v>
      </c>
      <c r="E131" s="162" t="s">
        <v>1</v>
      </c>
      <c r="F131" s="163" t="s">
        <v>5502</v>
      </c>
      <c r="H131" s="162" t="s">
        <v>1</v>
      </c>
      <c r="I131" s="164"/>
      <c r="L131" s="161"/>
      <c r="M131" s="165"/>
      <c r="T131" s="166"/>
      <c r="AT131" s="162" t="s">
        <v>1665</v>
      </c>
      <c r="AU131" s="162" t="s">
        <v>89</v>
      </c>
      <c r="AV131" s="12" t="s">
        <v>87</v>
      </c>
      <c r="AW131" s="12" t="s">
        <v>36</v>
      </c>
      <c r="AX131" s="12" t="s">
        <v>80</v>
      </c>
      <c r="AY131" s="162" t="s">
        <v>248</v>
      </c>
    </row>
    <row r="132" spans="2:65" s="13" customFormat="1">
      <c r="B132" s="167"/>
      <c r="D132" s="143" t="s">
        <v>1665</v>
      </c>
      <c r="E132" s="168" t="s">
        <v>1</v>
      </c>
      <c r="F132" s="169" t="s">
        <v>5503</v>
      </c>
      <c r="H132" s="170">
        <v>145</v>
      </c>
      <c r="I132" s="171"/>
      <c r="L132" s="167"/>
      <c r="M132" s="172"/>
      <c r="T132" s="173"/>
      <c r="AT132" s="168" t="s">
        <v>1665</v>
      </c>
      <c r="AU132" s="168" t="s">
        <v>89</v>
      </c>
      <c r="AV132" s="13" t="s">
        <v>89</v>
      </c>
      <c r="AW132" s="13" t="s">
        <v>36</v>
      </c>
      <c r="AX132" s="13" t="s">
        <v>80</v>
      </c>
      <c r="AY132" s="168" t="s">
        <v>248</v>
      </c>
    </row>
    <row r="133" spans="2:65" s="14" customFormat="1">
      <c r="B133" s="174"/>
      <c r="D133" s="143" t="s">
        <v>1665</v>
      </c>
      <c r="E133" s="175" t="s">
        <v>1</v>
      </c>
      <c r="F133" s="176" t="s">
        <v>1668</v>
      </c>
      <c r="H133" s="177">
        <v>145</v>
      </c>
      <c r="I133" s="178"/>
      <c r="L133" s="174"/>
      <c r="M133" s="179"/>
      <c r="T133" s="180"/>
      <c r="AT133" s="175" t="s">
        <v>1665</v>
      </c>
      <c r="AU133" s="175" t="s">
        <v>89</v>
      </c>
      <c r="AV133" s="14" t="s">
        <v>264</v>
      </c>
      <c r="AW133" s="14" t="s">
        <v>36</v>
      </c>
      <c r="AX133" s="14" t="s">
        <v>87</v>
      </c>
      <c r="AY133" s="175" t="s">
        <v>248</v>
      </c>
    </row>
    <row r="134" spans="2:65" s="1" customFormat="1" ht="24.2" customHeight="1">
      <c r="B134" s="32"/>
      <c r="C134" s="130" t="s">
        <v>89</v>
      </c>
      <c r="D134" s="130" t="s">
        <v>249</v>
      </c>
      <c r="E134" s="131" t="s">
        <v>5504</v>
      </c>
      <c r="F134" s="132" t="s">
        <v>5505</v>
      </c>
      <c r="G134" s="133" t="s">
        <v>1662</v>
      </c>
      <c r="H134" s="134">
        <v>64</v>
      </c>
      <c r="I134" s="135"/>
      <c r="J134" s="136">
        <f>ROUND(I134*H134,2)</f>
        <v>0</v>
      </c>
      <c r="K134" s="132" t="s">
        <v>1663</v>
      </c>
      <c r="L134" s="32"/>
      <c r="M134" s="137" t="s">
        <v>1</v>
      </c>
      <c r="N134" s="138" t="s">
        <v>45</v>
      </c>
      <c r="P134" s="139">
        <f>O134*H134</f>
        <v>0</v>
      </c>
      <c r="Q134" s="139">
        <v>0</v>
      </c>
      <c r="R134" s="139">
        <f>Q134*H134</f>
        <v>0</v>
      </c>
      <c r="S134" s="139">
        <v>0</v>
      </c>
      <c r="T134" s="140">
        <f>S134*H134</f>
        <v>0</v>
      </c>
      <c r="AR134" s="141" t="s">
        <v>264</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264</v>
      </c>
      <c r="BM134" s="141" t="s">
        <v>5506</v>
      </c>
    </row>
    <row r="135" spans="2:65" s="1" customFormat="1" ht="24.2" customHeight="1">
      <c r="B135" s="32"/>
      <c r="C135" s="130" t="s">
        <v>247</v>
      </c>
      <c r="D135" s="130" t="s">
        <v>249</v>
      </c>
      <c r="E135" s="131" t="s">
        <v>5400</v>
      </c>
      <c r="F135" s="132" t="s">
        <v>5401</v>
      </c>
      <c r="G135" s="133" t="s">
        <v>1662</v>
      </c>
      <c r="H135" s="134">
        <v>8</v>
      </c>
      <c r="I135" s="135"/>
      <c r="J135" s="136">
        <f>ROUND(I135*H135,2)</f>
        <v>0</v>
      </c>
      <c r="K135" s="132" t="s">
        <v>1663</v>
      </c>
      <c r="L135" s="32"/>
      <c r="M135" s="137" t="s">
        <v>1</v>
      </c>
      <c r="N135" s="138" t="s">
        <v>45</v>
      </c>
      <c r="P135" s="139">
        <f>O135*H135</f>
        <v>0</v>
      </c>
      <c r="Q135" s="139">
        <v>0</v>
      </c>
      <c r="R135" s="139">
        <f>Q135*H135</f>
        <v>0</v>
      </c>
      <c r="S135" s="139">
        <v>0.255</v>
      </c>
      <c r="T135" s="140">
        <f>S135*H135</f>
        <v>2.04</v>
      </c>
      <c r="AR135" s="141" t="s">
        <v>264</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264</v>
      </c>
      <c r="BM135" s="141" t="s">
        <v>5507</v>
      </c>
    </row>
    <row r="136" spans="2:65" s="12" customFormat="1">
      <c r="B136" s="161"/>
      <c r="D136" s="143" t="s">
        <v>1665</v>
      </c>
      <c r="E136" s="162" t="s">
        <v>1</v>
      </c>
      <c r="F136" s="163" t="s">
        <v>5502</v>
      </c>
      <c r="H136" s="162" t="s">
        <v>1</v>
      </c>
      <c r="I136" s="164"/>
      <c r="L136" s="161"/>
      <c r="M136" s="165"/>
      <c r="T136" s="166"/>
      <c r="AT136" s="162" t="s">
        <v>1665</v>
      </c>
      <c r="AU136" s="162" t="s">
        <v>89</v>
      </c>
      <c r="AV136" s="12" t="s">
        <v>87</v>
      </c>
      <c r="AW136" s="12" t="s">
        <v>36</v>
      </c>
      <c r="AX136" s="12" t="s">
        <v>80</v>
      </c>
      <c r="AY136" s="162" t="s">
        <v>248</v>
      </c>
    </row>
    <row r="137" spans="2:65" s="13" customFormat="1">
      <c r="B137" s="167"/>
      <c r="D137" s="143" t="s">
        <v>1665</v>
      </c>
      <c r="E137" s="168" t="s">
        <v>1</v>
      </c>
      <c r="F137" s="169" t="s">
        <v>5508</v>
      </c>
      <c r="H137" s="170">
        <v>8</v>
      </c>
      <c r="I137" s="171"/>
      <c r="L137" s="167"/>
      <c r="M137" s="172"/>
      <c r="T137" s="173"/>
      <c r="AT137" s="168" t="s">
        <v>1665</v>
      </c>
      <c r="AU137" s="168" t="s">
        <v>89</v>
      </c>
      <c r="AV137" s="13" t="s">
        <v>89</v>
      </c>
      <c r="AW137" s="13" t="s">
        <v>36</v>
      </c>
      <c r="AX137" s="13" t="s">
        <v>80</v>
      </c>
      <c r="AY137" s="168" t="s">
        <v>248</v>
      </c>
    </row>
    <row r="138" spans="2:65" s="14" customFormat="1">
      <c r="B138" s="174"/>
      <c r="D138" s="143" t="s">
        <v>1665</v>
      </c>
      <c r="E138" s="175" t="s">
        <v>1</v>
      </c>
      <c r="F138" s="176" t="s">
        <v>1668</v>
      </c>
      <c r="H138" s="177">
        <v>8</v>
      </c>
      <c r="I138" s="178"/>
      <c r="L138" s="174"/>
      <c r="M138" s="179"/>
      <c r="T138" s="180"/>
      <c r="AT138" s="175" t="s">
        <v>1665</v>
      </c>
      <c r="AU138" s="175" t="s">
        <v>89</v>
      </c>
      <c r="AV138" s="14" t="s">
        <v>264</v>
      </c>
      <c r="AW138" s="14" t="s">
        <v>36</v>
      </c>
      <c r="AX138" s="14" t="s">
        <v>87</v>
      </c>
      <c r="AY138" s="175" t="s">
        <v>248</v>
      </c>
    </row>
    <row r="139" spans="2:65" s="1" customFormat="1" ht="33" customHeight="1">
      <c r="B139" s="32"/>
      <c r="C139" s="130" t="s">
        <v>264</v>
      </c>
      <c r="D139" s="130" t="s">
        <v>249</v>
      </c>
      <c r="E139" s="131" t="s">
        <v>5509</v>
      </c>
      <c r="F139" s="132" t="s">
        <v>5510</v>
      </c>
      <c r="G139" s="133" t="s">
        <v>1662</v>
      </c>
      <c r="H139" s="134">
        <v>172</v>
      </c>
      <c r="I139" s="135"/>
      <c r="J139" s="136">
        <f>ROUND(I139*H139,2)</f>
        <v>0</v>
      </c>
      <c r="K139" s="132" t="s">
        <v>1663</v>
      </c>
      <c r="L139" s="32"/>
      <c r="M139" s="137" t="s">
        <v>1</v>
      </c>
      <c r="N139" s="138" t="s">
        <v>45</v>
      </c>
      <c r="P139" s="139">
        <f>O139*H139</f>
        <v>0</v>
      </c>
      <c r="Q139" s="139">
        <v>0</v>
      </c>
      <c r="R139" s="139">
        <f>Q139*H139</f>
        <v>0</v>
      </c>
      <c r="S139" s="139">
        <v>0.625</v>
      </c>
      <c r="T139" s="140">
        <f>S139*H139</f>
        <v>107.5</v>
      </c>
      <c r="AR139" s="141" t="s">
        <v>264</v>
      </c>
      <c r="AT139" s="141" t="s">
        <v>249</v>
      </c>
      <c r="AU139" s="141" t="s">
        <v>89</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264</v>
      </c>
      <c r="BM139" s="141" t="s">
        <v>5511</v>
      </c>
    </row>
    <row r="140" spans="2:65" s="12" customFormat="1">
      <c r="B140" s="161"/>
      <c r="D140" s="143" t="s">
        <v>1665</v>
      </c>
      <c r="E140" s="162" t="s">
        <v>1</v>
      </c>
      <c r="F140" s="163" t="s">
        <v>5502</v>
      </c>
      <c r="H140" s="162" t="s">
        <v>1</v>
      </c>
      <c r="I140" s="164"/>
      <c r="L140" s="161"/>
      <c r="M140" s="165"/>
      <c r="T140" s="166"/>
      <c r="AT140" s="162" t="s">
        <v>1665</v>
      </c>
      <c r="AU140" s="162" t="s">
        <v>89</v>
      </c>
      <c r="AV140" s="12" t="s">
        <v>87</v>
      </c>
      <c r="AW140" s="12" t="s">
        <v>36</v>
      </c>
      <c r="AX140" s="12" t="s">
        <v>80</v>
      </c>
      <c r="AY140" s="162" t="s">
        <v>248</v>
      </c>
    </row>
    <row r="141" spans="2:65" s="13" customFormat="1">
      <c r="B141" s="167"/>
      <c r="D141" s="143" t="s">
        <v>1665</v>
      </c>
      <c r="E141" s="168" t="s">
        <v>1</v>
      </c>
      <c r="F141" s="169" t="s">
        <v>5512</v>
      </c>
      <c r="H141" s="170">
        <v>92</v>
      </c>
      <c r="I141" s="171"/>
      <c r="L141" s="167"/>
      <c r="M141" s="172"/>
      <c r="T141" s="173"/>
      <c r="AT141" s="168" t="s">
        <v>1665</v>
      </c>
      <c r="AU141" s="168" t="s">
        <v>89</v>
      </c>
      <c r="AV141" s="13" t="s">
        <v>89</v>
      </c>
      <c r="AW141" s="13" t="s">
        <v>36</v>
      </c>
      <c r="AX141" s="13" t="s">
        <v>80</v>
      </c>
      <c r="AY141" s="168" t="s">
        <v>248</v>
      </c>
    </row>
    <row r="142" spans="2:65" s="13" customFormat="1" ht="22.5">
      <c r="B142" s="167"/>
      <c r="D142" s="143" t="s">
        <v>1665</v>
      </c>
      <c r="E142" s="168" t="s">
        <v>1</v>
      </c>
      <c r="F142" s="169" t="s">
        <v>5513</v>
      </c>
      <c r="H142" s="170">
        <v>80</v>
      </c>
      <c r="I142" s="171"/>
      <c r="L142" s="167"/>
      <c r="M142" s="172"/>
      <c r="T142" s="173"/>
      <c r="AT142" s="168" t="s">
        <v>1665</v>
      </c>
      <c r="AU142" s="168" t="s">
        <v>89</v>
      </c>
      <c r="AV142" s="13" t="s">
        <v>89</v>
      </c>
      <c r="AW142" s="13" t="s">
        <v>36</v>
      </c>
      <c r="AX142" s="13" t="s">
        <v>80</v>
      </c>
      <c r="AY142" s="168" t="s">
        <v>248</v>
      </c>
    </row>
    <row r="143" spans="2:65" s="14" customFormat="1">
      <c r="B143" s="174"/>
      <c r="D143" s="143" t="s">
        <v>1665</v>
      </c>
      <c r="E143" s="175" t="s">
        <v>1</v>
      </c>
      <c r="F143" s="176" t="s">
        <v>1668</v>
      </c>
      <c r="H143" s="177">
        <v>172</v>
      </c>
      <c r="I143" s="178"/>
      <c r="L143" s="174"/>
      <c r="M143" s="179"/>
      <c r="T143" s="180"/>
      <c r="AT143" s="175" t="s">
        <v>1665</v>
      </c>
      <c r="AU143" s="175" t="s">
        <v>89</v>
      </c>
      <c r="AV143" s="14" t="s">
        <v>264</v>
      </c>
      <c r="AW143" s="14" t="s">
        <v>36</v>
      </c>
      <c r="AX143" s="14" t="s">
        <v>87</v>
      </c>
      <c r="AY143" s="175" t="s">
        <v>248</v>
      </c>
    </row>
    <row r="144" spans="2:65" s="1" customFormat="1" ht="24.2" customHeight="1">
      <c r="B144" s="32"/>
      <c r="C144" s="130" t="s">
        <v>269</v>
      </c>
      <c r="D144" s="130" t="s">
        <v>249</v>
      </c>
      <c r="E144" s="131" t="s">
        <v>2839</v>
      </c>
      <c r="F144" s="132" t="s">
        <v>2840</v>
      </c>
      <c r="G144" s="133" t="s">
        <v>1662</v>
      </c>
      <c r="H144" s="134">
        <v>80</v>
      </c>
      <c r="I144" s="135"/>
      <c r="J144" s="136">
        <f>ROUND(I144*H144,2)</f>
        <v>0</v>
      </c>
      <c r="K144" s="132" t="s">
        <v>1663</v>
      </c>
      <c r="L144" s="32"/>
      <c r="M144" s="137" t="s">
        <v>1</v>
      </c>
      <c r="N144" s="138" t="s">
        <v>45</v>
      </c>
      <c r="P144" s="139">
        <f>O144*H144</f>
        <v>0</v>
      </c>
      <c r="Q144" s="139">
        <v>0</v>
      </c>
      <c r="R144" s="139">
        <f>Q144*H144</f>
        <v>0</v>
      </c>
      <c r="S144" s="139">
        <v>0.28999999999999998</v>
      </c>
      <c r="T144" s="140">
        <f>S144*H144</f>
        <v>23.2</v>
      </c>
      <c r="AR144" s="141" t="s">
        <v>264</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264</v>
      </c>
      <c r="BM144" s="141" t="s">
        <v>5514</v>
      </c>
    </row>
    <row r="145" spans="2:65" s="12" customFormat="1">
      <c r="B145" s="161"/>
      <c r="D145" s="143" t="s">
        <v>1665</v>
      </c>
      <c r="E145" s="162" t="s">
        <v>1</v>
      </c>
      <c r="F145" s="163" t="s">
        <v>5502</v>
      </c>
      <c r="H145" s="162" t="s">
        <v>1</v>
      </c>
      <c r="I145" s="164"/>
      <c r="L145" s="161"/>
      <c r="M145" s="165"/>
      <c r="T145" s="166"/>
      <c r="AT145" s="162" t="s">
        <v>1665</v>
      </c>
      <c r="AU145" s="162" t="s">
        <v>89</v>
      </c>
      <c r="AV145" s="12" t="s">
        <v>87</v>
      </c>
      <c r="AW145" s="12" t="s">
        <v>36</v>
      </c>
      <c r="AX145" s="12" t="s">
        <v>80</v>
      </c>
      <c r="AY145" s="162" t="s">
        <v>248</v>
      </c>
    </row>
    <row r="146" spans="2:65" s="13" customFormat="1">
      <c r="B146" s="167"/>
      <c r="D146" s="143" t="s">
        <v>1665</v>
      </c>
      <c r="E146" s="168" t="s">
        <v>1</v>
      </c>
      <c r="F146" s="169" t="s">
        <v>5515</v>
      </c>
      <c r="H146" s="170">
        <v>80</v>
      </c>
      <c r="I146" s="171"/>
      <c r="L146" s="167"/>
      <c r="M146" s="172"/>
      <c r="T146" s="173"/>
      <c r="AT146" s="168" t="s">
        <v>1665</v>
      </c>
      <c r="AU146" s="168" t="s">
        <v>89</v>
      </c>
      <c r="AV146" s="13" t="s">
        <v>89</v>
      </c>
      <c r="AW146" s="13" t="s">
        <v>36</v>
      </c>
      <c r="AX146" s="13" t="s">
        <v>80</v>
      </c>
      <c r="AY146" s="168" t="s">
        <v>248</v>
      </c>
    </row>
    <row r="147" spans="2:65" s="14" customFormat="1">
      <c r="B147" s="174"/>
      <c r="D147" s="143" t="s">
        <v>1665</v>
      </c>
      <c r="E147" s="175" t="s">
        <v>1</v>
      </c>
      <c r="F147" s="176" t="s">
        <v>1668</v>
      </c>
      <c r="H147" s="177">
        <v>80</v>
      </c>
      <c r="I147" s="178"/>
      <c r="L147" s="174"/>
      <c r="M147" s="179"/>
      <c r="T147" s="180"/>
      <c r="AT147" s="175" t="s">
        <v>1665</v>
      </c>
      <c r="AU147" s="175" t="s">
        <v>89</v>
      </c>
      <c r="AV147" s="14" t="s">
        <v>264</v>
      </c>
      <c r="AW147" s="14" t="s">
        <v>36</v>
      </c>
      <c r="AX147" s="14" t="s">
        <v>87</v>
      </c>
      <c r="AY147" s="175" t="s">
        <v>248</v>
      </c>
    </row>
    <row r="148" spans="2:65" s="1" customFormat="1" ht="37.9" customHeight="1">
      <c r="B148" s="32"/>
      <c r="C148" s="130" t="s">
        <v>274</v>
      </c>
      <c r="D148" s="130" t="s">
        <v>249</v>
      </c>
      <c r="E148" s="131" t="s">
        <v>5516</v>
      </c>
      <c r="F148" s="132" t="s">
        <v>5517</v>
      </c>
      <c r="G148" s="133" t="s">
        <v>528</v>
      </c>
      <c r="H148" s="134">
        <v>73</v>
      </c>
      <c r="I148" s="135"/>
      <c r="J148" s="136">
        <f>ROUND(I148*H148,2)</f>
        <v>0</v>
      </c>
      <c r="K148" s="132" t="s">
        <v>1663</v>
      </c>
      <c r="L148" s="32"/>
      <c r="M148" s="137" t="s">
        <v>1</v>
      </c>
      <c r="N148" s="138" t="s">
        <v>45</v>
      </c>
      <c r="P148" s="139">
        <f>O148*H148</f>
        <v>0</v>
      </c>
      <c r="Q148" s="139">
        <v>0</v>
      </c>
      <c r="R148" s="139">
        <f>Q148*H148</f>
        <v>0</v>
      </c>
      <c r="S148" s="139">
        <v>0.28999999999999998</v>
      </c>
      <c r="T148" s="140">
        <f>S148*H148</f>
        <v>21.169999999999998</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5518</v>
      </c>
    </row>
    <row r="149" spans="2:65" s="1" customFormat="1" ht="19.5">
      <c r="B149" s="32"/>
      <c r="D149" s="143" t="s">
        <v>255</v>
      </c>
      <c r="F149" s="144" t="s">
        <v>5519</v>
      </c>
      <c r="I149" s="145"/>
      <c r="L149" s="32"/>
      <c r="M149" s="146"/>
      <c r="T149" s="56"/>
      <c r="AT149" s="17" t="s">
        <v>255</v>
      </c>
      <c r="AU149" s="17" t="s">
        <v>89</v>
      </c>
    </row>
    <row r="150" spans="2:65" s="12" customFormat="1">
      <c r="B150" s="161"/>
      <c r="D150" s="143" t="s">
        <v>1665</v>
      </c>
      <c r="E150" s="162" t="s">
        <v>1</v>
      </c>
      <c r="F150" s="163" t="s">
        <v>5502</v>
      </c>
      <c r="H150" s="162" t="s">
        <v>1</v>
      </c>
      <c r="I150" s="164"/>
      <c r="L150" s="161"/>
      <c r="M150" s="165"/>
      <c r="T150" s="166"/>
      <c r="AT150" s="162" t="s">
        <v>1665</v>
      </c>
      <c r="AU150" s="162" t="s">
        <v>89</v>
      </c>
      <c r="AV150" s="12" t="s">
        <v>87</v>
      </c>
      <c r="AW150" s="12" t="s">
        <v>36</v>
      </c>
      <c r="AX150" s="12" t="s">
        <v>80</v>
      </c>
      <c r="AY150" s="162" t="s">
        <v>248</v>
      </c>
    </row>
    <row r="151" spans="2:65" s="13" customFormat="1">
      <c r="B151" s="167"/>
      <c r="D151" s="143" t="s">
        <v>1665</v>
      </c>
      <c r="E151" s="168" t="s">
        <v>1</v>
      </c>
      <c r="F151" s="169" t="s">
        <v>5520</v>
      </c>
      <c r="H151" s="170">
        <v>73</v>
      </c>
      <c r="I151" s="171"/>
      <c r="L151" s="167"/>
      <c r="M151" s="172"/>
      <c r="T151" s="173"/>
      <c r="AT151" s="168" t="s">
        <v>1665</v>
      </c>
      <c r="AU151" s="168" t="s">
        <v>89</v>
      </c>
      <c r="AV151" s="13" t="s">
        <v>89</v>
      </c>
      <c r="AW151" s="13" t="s">
        <v>36</v>
      </c>
      <c r="AX151" s="13" t="s">
        <v>80</v>
      </c>
      <c r="AY151" s="168" t="s">
        <v>248</v>
      </c>
    </row>
    <row r="152" spans="2:65" s="14" customFormat="1">
      <c r="B152" s="174"/>
      <c r="D152" s="143" t="s">
        <v>1665</v>
      </c>
      <c r="E152" s="175" t="s">
        <v>1</v>
      </c>
      <c r="F152" s="176" t="s">
        <v>1668</v>
      </c>
      <c r="H152" s="177">
        <v>73</v>
      </c>
      <c r="I152" s="178"/>
      <c r="L152" s="174"/>
      <c r="M152" s="179"/>
      <c r="T152" s="180"/>
      <c r="AT152" s="175" t="s">
        <v>1665</v>
      </c>
      <c r="AU152" s="175" t="s">
        <v>89</v>
      </c>
      <c r="AV152" s="14" t="s">
        <v>264</v>
      </c>
      <c r="AW152" s="14" t="s">
        <v>36</v>
      </c>
      <c r="AX152" s="14" t="s">
        <v>87</v>
      </c>
      <c r="AY152" s="175" t="s">
        <v>248</v>
      </c>
    </row>
    <row r="153" spans="2:65" s="1" customFormat="1" ht="24.2" customHeight="1">
      <c r="B153" s="32"/>
      <c r="C153" s="130" t="s">
        <v>278</v>
      </c>
      <c r="D153" s="130" t="s">
        <v>249</v>
      </c>
      <c r="E153" s="131" t="s">
        <v>1660</v>
      </c>
      <c r="F153" s="132" t="s">
        <v>1661</v>
      </c>
      <c r="G153" s="133" t="s">
        <v>1662</v>
      </c>
      <c r="H153" s="134">
        <v>64</v>
      </c>
      <c r="I153" s="135"/>
      <c r="J153" s="136">
        <f>ROUND(I153*H153,2)</f>
        <v>0</v>
      </c>
      <c r="K153" s="132" t="s">
        <v>1663</v>
      </c>
      <c r="L153" s="32"/>
      <c r="M153" s="137" t="s">
        <v>1</v>
      </c>
      <c r="N153" s="138" t="s">
        <v>45</v>
      </c>
      <c r="P153" s="139">
        <f>O153*H153</f>
        <v>0</v>
      </c>
      <c r="Q153" s="139">
        <v>0</v>
      </c>
      <c r="R153" s="139">
        <f>Q153*H153</f>
        <v>0</v>
      </c>
      <c r="S153" s="139">
        <v>0</v>
      </c>
      <c r="T153" s="140">
        <f>S153*H153</f>
        <v>0</v>
      </c>
      <c r="AR153" s="141" t="s">
        <v>264</v>
      </c>
      <c r="AT153" s="141" t="s">
        <v>249</v>
      </c>
      <c r="AU153" s="141" t="s">
        <v>89</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264</v>
      </c>
      <c r="BM153" s="141" t="s">
        <v>5521</v>
      </c>
    </row>
    <row r="154" spans="2:65" s="12" customFormat="1">
      <c r="B154" s="161"/>
      <c r="D154" s="143" t="s">
        <v>1665</v>
      </c>
      <c r="E154" s="162" t="s">
        <v>1</v>
      </c>
      <c r="F154" s="163" t="s">
        <v>5502</v>
      </c>
      <c r="H154" s="162" t="s">
        <v>1</v>
      </c>
      <c r="I154" s="164"/>
      <c r="L154" s="161"/>
      <c r="M154" s="165"/>
      <c r="T154" s="166"/>
      <c r="AT154" s="162" t="s">
        <v>1665</v>
      </c>
      <c r="AU154" s="162" t="s">
        <v>89</v>
      </c>
      <c r="AV154" s="12" t="s">
        <v>87</v>
      </c>
      <c r="AW154" s="12" t="s">
        <v>36</v>
      </c>
      <c r="AX154" s="12" t="s">
        <v>80</v>
      </c>
      <c r="AY154" s="162" t="s">
        <v>248</v>
      </c>
    </row>
    <row r="155" spans="2:65" s="13" customFormat="1">
      <c r="B155" s="167"/>
      <c r="D155" s="143" t="s">
        <v>1665</v>
      </c>
      <c r="E155" s="168" t="s">
        <v>1</v>
      </c>
      <c r="F155" s="169" t="s">
        <v>5522</v>
      </c>
      <c r="H155" s="170">
        <v>64</v>
      </c>
      <c r="I155" s="171"/>
      <c r="L155" s="167"/>
      <c r="M155" s="172"/>
      <c r="T155" s="173"/>
      <c r="AT155" s="168" t="s">
        <v>1665</v>
      </c>
      <c r="AU155" s="168" t="s">
        <v>89</v>
      </c>
      <c r="AV155" s="13" t="s">
        <v>89</v>
      </c>
      <c r="AW155" s="13" t="s">
        <v>36</v>
      </c>
      <c r="AX155" s="13" t="s">
        <v>80</v>
      </c>
      <c r="AY155" s="168" t="s">
        <v>248</v>
      </c>
    </row>
    <row r="156" spans="2:65" s="14" customFormat="1">
      <c r="B156" s="174"/>
      <c r="D156" s="143" t="s">
        <v>1665</v>
      </c>
      <c r="E156" s="175" t="s">
        <v>1</v>
      </c>
      <c r="F156" s="176" t="s">
        <v>1668</v>
      </c>
      <c r="H156" s="177">
        <v>64</v>
      </c>
      <c r="I156" s="178"/>
      <c r="L156" s="174"/>
      <c r="M156" s="179"/>
      <c r="T156" s="180"/>
      <c r="AT156" s="175" t="s">
        <v>1665</v>
      </c>
      <c r="AU156" s="175" t="s">
        <v>89</v>
      </c>
      <c r="AV156" s="14" t="s">
        <v>264</v>
      </c>
      <c r="AW156" s="14" t="s">
        <v>36</v>
      </c>
      <c r="AX156" s="14" t="s">
        <v>87</v>
      </c>
      <c r="AY156" s="175" t="s">
        <v>248</v>
      </c>
    </row>
    <row r="157" spans="2:65" s="1" customFormat="1" ht="33" customHeight="1">
      <c r="B157" s="32"/>
      <c r="C157" s="130" t="s">
        <v>283</v>
      </c>
      <c r="D157" s="130" t="s">
        <v>249</v>
      </c>
      <c r="E157" s="131" t="s">
        <v>5523</v>
      </c>
      <c r="F157" s="132" t="s">
        <v>5524</v>
      </c>
      <c r="G157" s="133" t="s">
        <v>1671</v>
      </c>
      <c r="H157" s="134">
        <v>89.26</v>
      </c>
      <c r="I157" s="135"/>
      <c r="J157" s="136">
        <f>ROUND(I157*H157,2)</f>
        <v>0</v>
      </c>
      <c r="K157" s="132" t="s">
        <v>1663</v>
      </c>
      <c r="L157" s="32"/>
      <c r="M157" s="137" t="s">
        <v>1</v>
      </c>
      <c r="N157" s="138" t="s">
        <v>45</v>
      </c>
      <c r="P157" s="139">
        <f>O157*H157</f>
        <v>0</v>
      </c>
      <c r="Q157" s="139">
        <v>0</v>
      </c>
      <c r="R157" s="139">
        <f>Q157*H157</f>
        <v>0</v>
      </c>
      <c r="S157" s="139">
        <v>0</v>
      </c>
      <c r="T157" s="140">
        <f>S157*H157</f>
        <v>0</v>
      </c>
      <c r="AR157" s="141" t="s">
        <v>264</v>
      </c>
      <c r="AT157" s="141" t="s">
        <v>249</v>
      </c>
      <c r="AU157" s="141" t="s">
        <v>89</v>
      </c>
      <c r="AY157" s="17" t="s">
        <v>248</v>
      </c>
      <c r="BE157" s="142">
        <f>IF(N157="základní",J157,0)</f>
        <v>0</v>
      </c>
      <c r="BF157" s="142">
        <f>IF(N157="snížená",J157,0)</f>
        <v>0</v>
      </c>
      <c r="BG157" s="142">
        <f>IF(N157="zákl. přenesená",J157,0)</f>
        <v>0</v>
      </c>
      <c r="BH157" s="142">
        <f>IF(N157="sníž. přenesená",J157,0)</f>
        <v>0</v>
      </c>
      <c r="BI157" s="142">
        <f>IF(N157="nulová",J157,0)</f>
        <v>0</v>
      </c>
      <c r="BJ157" s="17" t="s">
        <v>87</v>
      </c>
      <c r="BK157" s="142">
        <f>ROUND(I157*H157,2)</f>
        <v>0</v>
      </c>
      <c r="BL157" s="17" t="s">
        <v>264</v>
      </c>
      <c r="BM157" s="141" t="s">
        <v>5525</v>
      </c>
    </row>
    <row r="158" spans="2:65" s="12" customFormat="1">
      <c r="B158" s="161"/>
      <c r="D158" s="143" t="s">
        <v>1665</v>
      </c>
      <c r="E158" s="162" t="s">
        <v>1</v>
      </c>
      <c r="F158" s="163" t="s">
        <v>5502</v>
      </c>
      <c r="H158" s="162" t="s">
        <v>1</v>
      </c>
      <c r="I158" s="164"/>
      <c r="L158" s="161"/>
      <c r="M158" s="165"/>
      <c r="T158" s="166"/>
      <c r="AT158" s="162" t="s">
        <v>1665</v>
      </c>
      <c r="AU158" s="162" t="s">
        <v>89</v>
      </c>
      <c r="AV158" s="12" t="s">
        <v>87</v>
      </c>
      <c r="AW158" s="12" t="s">
        <v>36</v>
      </c>
      <c r="AX158" s="12" t="s">
        <v>80</v>
      </c>
      <c r="AY158" s="162" t="s">
        <v>248</v>
      </c>
    </row>
    <row r="159" spans="2:65" s="13" customFormat="1">
      <c r="B159" s="167"/>
      <c r="D159" s="143" t="s">
        <v>1665</v>
      </c>
      <c r="E159" s="168" t="s">
        <v>1</v>
      </c>
      <c r="F159" s="169" t="s">
        <v>5526</v>
      </c>
      <c r="H159" s="170">
        <v>44.76</v>
      </c>
      <c r="I159" s="171"/>
      <c r="L159" s="167"/>
      <c r="M159" s="172"/>
      <c r="T159" s="173"/>
      <c r="AT159" s="168" t="s">
        <v>1665</v>
      </c>
      <c r="AU159" s="168" t="s">
        <v>89</v>
      </c>
      <c r="AV159" s="13" t="s">
        <v>89</v>
      </c>
      <c r="AW159" s="13" t="s">
        <v>36</v>
      </c>
      <c r="AX159" s="13" t="s">
        <v>80</v>
      </c>
      <c r="AY159" s="168" t="s">
        <v>248</v>
      </c>
    </row>
    <row r="160" spans="2:65" s="13" customFormat="1">
      <c r="B160" s="167"/>
      <c r="D160" s="143" t="s">
        <v>1665</v>
      </c>
      <c r="E160" s="168" t="s">
        <v>1</v>
      </c>
      <c r="F160" s="169" t="s">
        <v>5527</v>
      </c>
      <c r="H160" s="170">
        <v>44.5</v>
      </c>
      <c r="I160" s="171"/>
      <c r="L160" s="167"/>
      <c r="M160" s="172"/>
      <c r="T160" s="173"/>
      <c r="AT160" s="168" t="s">
        <v>1665</v>
      </c>
      <c r="AU160" s="168" t="s">
        <v>89</v>
      </c>
      <c r="AV160" s="13" t="s">
        <v>89</v>
      </c>
      <c r="AW160" s="13" t="s">
        <v>36</v>
      </c>
      <c r="AX160" s="13" t="s">
        <v>80</v>
      </c>
      <c r="AY160" s="168" t="s">
        <v>248</v>
      </c>
    </row>
    <row r="161" spans="2:65" s="14" customFormat="1">
      <c r="B161" s="174"/>
      <c r="D161" s="143" t="s">
        <v>1665</v>
      </c>
      <c r="E161" s="175" t="s">
        <v>1</v>
      </c>
      <c r="F161" s="176" t="s">
        <v>1668</v>
      </c>
      <c r="H161" s="177">
        <v>89.259999999999991</v>
      </c>
      <c r="I161" s="178"/>
      <c r="L161" s="174"/>
      <c r="M161" s="179"/>
      <c r="T161" s="180"/>
      <c r="AT161" s="175" t="s">
        <v>1665</v>
      </c>
      <c r="AU161" s="175" t="s">
        <v>89</v>
      </c>
      <c r="AV161" s="14" t="s">
        <v>264</v>
      </c>
      <c r="AW161" s="14" t="s">
        <v>36</v>
      </c>
      <c r="AX161" s="14" t="s">
        <v>87</v>
      </c>
      <c r="AY161" s="175" t="s">
        <v>248</v>
      </c>
    </row>
    <row r="162" spans="2:65" s="1" customFormat="1" ht="21.75" customHeight="1">
      <c r="B162" s="32"/>
      <c r="C162" s="130" t="s">
        <v>288</v>
      </c>
      <c r="D162" s="130" t="s">
        <v>249</v>
      </c>
      <c r="E162" s="131" t="s">
        <v>5528</v>
      </c>
      <c r="F162" s="132" t="s">
        <v>5529</v>
      </c>
      <c r="G162" s="133" t="s">
        <v>1671</v>
      </c>
      <c r="H162" s="134">
        <v>2</v>
      </c>
      <c r="I162" s="135"/>
      <c r="J162" s="136">
        <f>ROUND(I162*H162,2)</f>
        <v>0</v>
      </c>
      <c r="K162" s="132" t="s">
        <v>1663</v>
      </c>
      <c r="L162" s="32"/>
      <c r="M162" s="137" t="s">
        <v>1</v>
      </c>
      <c r="N162" s="138" t="s">
        <v>45</v>
      </c>
      <c r="P162" s="139">
        <f>O162*H162</f>
        <v>0</v>
      </c>
      <c r="Q162" s="139">
        <v>0</v>
      </c>
      <c r="R162" s="139">
        <f>Q162*H162</f>
        <v>0</v>
      </c>
      <c r="S162" s="139">
        <v>2.2000000000000002</v>
      </c>
      <c r="T162" s="140">
        <f>S162*H162</f>
        <v>4.4000000000000004</v>
      </c>
      <c r="AR162" s="141" t="s">
        <v>264</v>
      </c>
      <c r="AT162" s="141" t="s">
        <v>249</v>
      </c>
      <c r="AU162" s="141" t="s">
        <v>89</v>
      </c>
      <c r="AY162" s="17" t="s">
        <v>248</v>
      </c>
      <c r="BE162" s="142">
        <f>IF(N162="základní",J162,0)</f>
        <v>0</v>
      </c>
      <c r="BF162" s="142">
        <f>IF(N162="snížená",J162,0)</f>
        <v>0</v>
      </c>
      <c r="BG162" s="142">
        <f>IF(N162="zákl. přenesená",J162,0)</f>
        <v>0</v>
      </c>
      <c r="BH162" s="142">
        <f>IF(N162="sníž. přenesená",J162,0)</f>
        <v>0</v>
      </c>
      <c r="BI162" s="142">
        <f>IF(N162="nulová",J162,0)</f>
        <v>0</v>
      </c>
      <c r="BJ162" s="17" t="s">
        <v>87</v>
      </c>
      <c r="BK162" s="142">
        <f>ROUND(I162*H162,2)</f>
        <v>0</v>
      </c>
      <c r="BL162" s="17" t="s">
        <v>264</v>
      </c>
      <c r="BM162" s="141" t="s">
        <v>5530</v>
      </c>
    </row>
    <row r="163" spans="2:65" s="12" customFormat="1">
      <c r="B163" s="161"/>
      <c r="D163" s="143" t="s">
        <v>1665</v>
      </c>
      <c r="E163" s="162" t="s">
        <v>1</v>
      </c>
      <c r="F163" s="163" t="s">
        <v>5502</v>
      </c>
      <c r="H163" s="162" t="s">
        <v>1</v>
      </c>
      <c r="I163" s="164"/>
      <c r="L163" s="161"/>
      <c r="M163" s="165"/>
      <c r="T163" s="166"/>
      <c r="AT163" s="162" t="s">
        <v>1665</v>
      </c>
      <c r="AU163" s="162" t="s">
        <v>89</v>
      </c>
      <c r="AV163" s="12" t="s">
        <v>87</v>
      </c>
      <c r="AW163" s="12" t="s">
        <v>36</v>
      </c>
      <c r="AX163" s="12" t="s">
        <v>80</v>
      </c>
      <c r="AY163" s="162" t="s">
        <v>248</v>
      </c>
    </row>
    <row r="164" spans="2:65" s="13" customFormat="1">
      <c r="B164" s="167"/>
      <c r="D164" s="143" t="s">
        <v>1665</v>
      </c>
      <c r="E164" s="168" t="s">
        <v>1</v>
      </c>
      <c r="F164" s="169" t="s">
        <v>5531</v>
      </c>
      <c r="H164" s="170">
        <v>2</v>
      </c>
      <c r="I164" s="171"/>
      <c r="L164" s="167"/>
      <c r="M164" s="172"/>
      <c r="T164" s="173"/>
      <c r="AT164" s="168" t="s">
        <v>1665</v>
      </c>
      <c r="AU164" s="168" t="s">
        <v>89</v>
      </c>
      <c r="AV164" s="13" t="s">
        <v>89</v>
      </c>
      <c r="AW164" s="13" t="s">
        <v>36</v>
      </c>
      <c r="AX164" s="13" t="s">
        <v>80</v>
      </c>
      <c r="AY164" s="168" t="s">
        <v>248</v>
      </c>
    </row>
    <row r="165" spans="2:65" s="14" customFormat="1">
      <c r="B165" s="174"/>
      <c r="D165" s="143" t="s">
        <v>1665</v>
      </c>
      <c r="E165" s="175" t="s">
        <v>1</v>
      </c>
      <c r="F165" s="176" t="s">
        <v>1668</v>
      </c>
      <c r="H165" s="177">
        <v>2</v>
      </c>
      <c r="I165" s="178"/>
      <c r="L165" s="174"/>
      <c r="M165" s="179"/>
      <c r="T165" s="180"/>
      <c r="AT165" s="175" t="s">
        <v>1665</v>
      </c>
      <c r="AU165" s="175" t="s">
        <v>89</v>
      </c>
      <c r="AV165" s="14" t="s">
        <v>264</v>
      </c>
      <c r="AW165" s="14" t="s">
        <v>36</v>
      </c>
      <c r="AX165" s="14" t="s">
        <v>87</v>
      </c>
      <c r="AY165" s="175" t="s">
        <v>248</v>
      </c>
    </row>
    <row r="166" spans="2:65" s="1" customFormat="1" ht="33" customHeight="1">
      <c r="B166" s="32"/>
      <c r="C166" s="130" t="s">
        <v>336</v>
      </c>
      <c r="D166" s="130" t="s">
        <v>249</v>
      </c>
      <c r="E166" s="131" t="s">
        <v>3805</v>
      </c>
      <c r="F166" s="132" t="s">
        <v>3806</v>
      </c>
      <c r="G166" s="133" t="s">
        <v>1671</v>
      </c>
      <c r="H166" s="134">
        <v>2.625</v>
      </c>
      <c r="I166" s="135"/>
      <c r="J166" s="136">
        <f>ROUND(I166*H166,2)</f>
        <v>0</v>
      </c>
      <c r="K166" s="132" t="s">
        <v>1663</v>
      </c>
      <c r="L166" s="32"/>
      <c r="M166" s="137" t="s">
        <v>1</v>
      </c>
      <c r="N166" s="138" t="s">
        <v>45</v>
      </c>
      <c r="P166" s="139">
        <f>O166*H166</f>
        <v>0</v>
      </c>
      <c r="Q166" s="139">
        <v>0</v>
      </c>
      <c r="R166" s="139">
        <f>Q166*H166</f>
        <v>0</v>
      </c>
      <c r="S166" s="139">
        <v>0</v>
      </c>
      <c r="T166" s="140">
        <f>S166*H166</f>
        <v>0</v>
      </c>
      <c r="AR166" s="141" t="s">
        <v>264</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264</v>
      </c>
      <c r="BM166" s="141" t="s">
        <v>5532</v>
      </c>
    </row>
    <row r="167" spans="2:65" s="12" customFormat="1">
      <c r="B167" s="161"/>
      <c r="D167" s="143" t="s">
        <v>1665</v>
      </c>
      <c r="E167" s="162" t="s">
        <v>1</v>
      </c>
      <c r="F167" s="163" t="s">
        <v>5502</v>
      </c>
      <c r="H167" s="162" t="s">
        <v>1</v>
      </c>
      <c r="I167" s="164"/>
      <c r="L167" s="161"/>
      <c r="M167" s="165"/>
      <c r="T167" s="166"/>
      <c r="AT167" s="162" t="s">
        <v>1665</v>
      </c>
      <c r="AU167" s="162" t="s">
        <v>89</v>
      </c>
      <c r="AV167" s="12" t="s">
        <v>87</v>
      </c>
      <c r="AW167" s="12" t="s">
        <v>36</v>
      </c>
      <c r="AX167" s="12" t="s">
        <v>80</v>
      </c>
      <c r="AY167" s="162" t="s">
        <v>248</v>
      </c>
    </row>
    <row r="168" spans="2:65" s="13" customFormat="1">
      <c r="B168" s="167"/>
      <c r="D168" s="143" t="s">
        <v>1665</v>
      </c>
      <c r="E168" s="168" t="s">
        <v>1</v>
      </c>
      <c r="F168" s="169" t="s">
        <v>5533</v>
      </c>
      <c r="H168" s="170">
        <v>2.625</v>
      </c>
      <c r="I168" s="171"/>
      <c r="L168" s="167"/>
      <c r="M168" s="172"/>
      <c r="T168" s="173"/>
      <c r="AT168" s="168" t="s">
        <v>1665</v>
      </c>
      <c r="AU168" s="168" t="s">
        <v>89</v>
      </c>
      <c r="AV168" s="13" t="s">
        <v>89</v>
      </c>
      <c r="AW168" s="13" t="s">
        <v>36</v>
      </c>
      <c r="AX168" s="13" t="s">
        <v>80</v>
      </c>
      <c r="AY168" s="168" t="s">
        <v>248</v>
      </c>
    </row>
    <row r="169" spans="2:65" s="14" customFormat="1">
      <c r="B169" s="174"/>
      <c r="D169" s="143" t="s">
        <v>1665</v>
      </c>
      <c r="E169" s="175" t="s">
        <v>1</v>
      </c>
      <c r="F169" s="176" t="s">
        <v>1668</v>
      </c>
      <c r="H169" s="177">
        <v>2.625</v>
      </c>
      <c r="I169" s="178"/>
      <c r="L169" s="174"/>
      <c r="M169" s="179"/>
      <c r="T169" s="180"/>
      <c r="AT169" s="175" t="s">
        <v>1665</v>
      </c>
      <c r="AU169" s="175" t="s">
        <v>89</v>
      </c>
      <c r="AV169" s="14" t="s">
        <v>264</v>
      </c>
      <c r="AW169" s="14" t="s">
        <v>36</v>
      </c>
      <c r="AX169" s="14" t="s">
        <v>87</v>
      </c>
      <c r="AY169" s="175" t="s">
        <v>248</v>
      </c>
    </row>
    <row r="170" spans="2:65" s="1" customFormat="1" ht="33" customHeight="1">
      <c r="B170" s="32"/>
      <c r="C170" s="130" t="s">
        <v>340</v>
      </c>
      <c r="D170" s="130" t="s">
        <v>249</v>
      </c>
      <c r="E170" s="131" t="s">
        <v>5534</v>
      </c>
      <c r="F170" s="132" t="s">
        <v>5535</v>
      </c>
      <c r="G170" s="133" t="s">
        <v>1671</v>
      </c>
      <c r="H170" s="134">
        <v>5.94</v>
      </c>
      <c r="I170" s="135"/>
      <c r="J170" s="136">
        <f>ROUND(I170*H170,2)</f>
        <v>0</v>
      </c>
      <c r="K170" s="132" t="s">
        <v>1663</v>
      </c>
      <c r="L170" s="32"/>
      <c r="M170" s="137" t="s">
        <v>1</v>
      </c>
      <c r="N170" s="138" t="s">
        <v>45</v>
      </c>
      <c r="P170" s="139">
        <f>O170*H170</f>
        <v>0</v>
      </c>
      <c r="Q170" s="139">
        <v>0</v>
      </c>
      <c r="R170" s="139">
        <f>Q170*H170</f>
        <v>0</v>
      </c>
      <c r="S170" s="139">
        <v>0</v>
      </c>
      <c r="T170" s="140">
        <f>S170*H170</f>
        <v>0</v>
      </c>
      <c r="AR170" s="141" t="s">
        <v>264</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264</v>
      </c>
      <c r="BM170" s="141" t="s">
        <v>5536</v>
      </c>
    </row>
    <row r="171" spans="2:65" s="12" customFormat="1">
      <c r="B171" s="161"/>
      <c r="D171" s="143" t="s">
        <v>1665</v>
      </c>
      <c r="E171" s="162" t="s">
        <v>1</v>
      </c>
      <c r="F171" s="163" t="s">
        <v>5502</v>
      </c>
      <c r="H171" s="162" t="s">
        <v>1</v>
      </c>
      <c r="I171" s="164"/>
      <c r="L171" s="161"/>
      <c r="M171" s="165"/>
      <c r="T171" s="166"/>
      <c r="AT171" s="162" t="s">
        <v>1665</v>
      </c>
      <c r="AU171" s="162" t="s">
        <v>89</v>
      </c>
      <c r="AV171" s="12" t="s">
        <v>87</v>
      </c>
      <c r="AW171" s="12" t="s">
        <v>36</v>
      </c>
      <c r="AX171" s="12" t="s">
        <v>80</v>
      </c>
      <c r="AY171" s="162" t="s">
        <v>248</v>
      </c>
    </row>
    <row r="172" spans="2:65" s="13" customFormat="1">
      <c r="B172" s="167"/>
      <c r="D172" s="143" t="s">
        <v>1665</v>
      </c>
      <c r="E172" s="168" t="s">
        <v>1</v>
      </c>
      <c r="F172" s="169" t="s">
        <v>5537</v>
      </c>
      <c r="H172" s="170">
        <v>5.94</v>
      </c>
      <c r="I172" s="171"/>
      <c r="L172" s="167"/>
      <c r="M172" s="172"/>
      <c r="T172" s="173"/>
      <c r="AT172" s="168" t="s">
        <v>1665</v>
      </c>
      <c r="AU172" s="168" t="s">
        <v>89</v>
      </c>
      <c r="AV172" s="13" t="s">
        <v>89</v>
      </c>
      <c r="AW172" s="13" t="s">
        <v>36</v>
      </c>
      <c r="AX172" s="13" t="s">
        <v>80</v>
      </c>
      <c r="AY172" s="168" t="s">
        <v>248</v>
      </c>
    </row>
    <row r="173" spans="2:65" s="14" customFormat="1">
      <c r="B173" s="174"/>
      <c r="D173" s="143" t="s">
        <v>1665</v>
      </c>
      <c r="E173" s="175" t="s">
        <v>1</v>
      </c>
      <c r="F173" s="176" t="s">
        <v>1668</v>
      </c>
      <c r="H173" s="177">
        <v>5.94</v>
      </c>
      <c r="I173" s="178"/>
      <c r="L173" s="174"/>
      <c r="M173" s="179"/>
      <c r="T173" s="180"/>
      <c r="AT173" s="175" t="s">
        <v>1665</v>
      </c>
      <c r="AU173" s="175" t="s">
        <v>89</v>
      </c>
      <c r="AV173" s="14" t="s">
        <v>264</v>
      </c>
      <c r="AW173" s="14" t="s">
        <v>36</v>
      </c>
      <c r="AX173" s="14" t="s">
        <v>87</v>
      </c>
      <c r="AY173" s="175" t="s">
        <v>248</v>
      </c>
    </row>
    <row r="174" spans="2:65" s="1" customFormat="1" ht="37.9" customHeight="1">
      <c r="B174" s="32"/>
      <c r="C174" s="130" t="s">
        <v>8</v>
      </c>
      <c r="D174" s="130" t="s">
        <v>249</v>
      </c>
      <c r="E174" s="131" t="s">
        <v>1685</v>
      </c>
      <c r="F174" s="132" t="s">
        <v>1686</v>
      </c>
      <c r="G174" s="133" t="s">
        <v>1671</v>
      </c>
      <c r="H174" s="134">
        <v>23.1</v>
      </c>
      <c r="I174" s="135"/>
      <c r="J174" s="136">
        <f>ROUND(I174*H174,2)</f>
        <v>0</v>
      </c>
      <c r="K174" s="132" t="s">
        <v>1663</v>
      </c>
      <c r="L174" s="32"/>
      <c r="M174" s="137" t="s">
        <v>1</v>
      </c>
      <c r="N174" s="138" t="s">
        <v>45</v>
      </c>
      <c r="P174" s="139">
        <f>O174*H174</f>
        <v>0</v>
      </c>
      <c r="Q174" s="139">
        <v>0</v>
      </c>
      <c r="R174" s="139">
        <f>Q174*H174</f>
        <v>0</v>
      </c>
      <c r="S174" s="139">
        <v>0</v>
      </c>
      <c r="T174" s="140">
        <f>S174*H174</f>
        <v>0</v>
      </c>
      <c r="AR174" s="141" t="s">
        <v>264</v>
      </c>
      <c r="AT174" s="141" t="s">
        <v>249</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264</v>
      </c>
      <c r="BM174" s="141" t="s">
        <v>5538</v>
      </c>
    </row>
    <row r="175" spans="2:65" s="12" customFormat="1">
      <c r="B175" s="161"/>
      <c r="D175" s="143" t="s">
        <v>1665</v>
      </c>
      <c r="E175" s="162" t="s">
        <v>1</v>
      </c>
      <c r="F175" s="163" t="s">
        <v>5502</v>
      </c>
      <c r="H175" s="162" t="s">
        <v>1</v>
      </c>
      <c r="I175" s="164"/>
      <c r="L175" s="161"/>
      <c r="M175" s="165"/>
      <c r="T175" s="166"/>
      <c r="AT175" s="162" t="s">
        <v>1665</v>
      </c>
      <c r="AU175" s="162" t="s">
        <v>89</v>
      </c>
      <c r="AV175" s="12" t="s">
        <v>87</v>
      </c>
      <c r="AW175" s="12" t="s">
        <v>36</v>
      </c>
      <c r="AX175" s="12" t="s">
        <v>80</v>
      </c>
      <c r="AY175" s="162" t="s">
        <v>248</v>
      </c>
    </row>
    <row r="176" spans="2:65" s="13" customFormat="1">
      <c r="B176" s="167"/>
      <c r="D176" s="143" t="s">
        <v>1665</v>
      </c>
      <c r="E176" s="168" t="s">
        <v>1</v>
      </c>
      <c r="F176" s="169" t="s">
        <v>5539</v>
      </c>
      <c r="H176" s="170">
        <v>9.6</v>
      </c>
      <c r="I176" s="171"/>
      <c r="L176" s="167"/>
      <c r="M176" s="172"/>
      <c r="T176" s="173"/>
      <c r="AT176" s="168" t="s">
        <v>1665</v>
      </c>
      <c r="AU176" s="168" t="s">
        <v>89</v>
      </c>
      <c r="AV176" s="13" t="s">
        <v>89</v>
      </c>
      <c r="AW176" s="13" t="s">
        <v>36</v>
      </c>
      <c r="AX176" s="13" t="s">
        <v>80</v>
      </c>
      <c r="AY176" s="168" t="s">
        <v>248</v>
      </c>
    </row>
    <row r="177" spans="2:65" s="12" customFormat="1">
      <c r="B177" s="161"/>
      <c r="D177" s="143" t="s">
        <v>1665</v>
      </c>
      <c r="E177" s="162" t="s">
        <v>1</v>
      </c>
      <c r="F177" s="163" t="s">
        <v>5540</v>
      </c>
      <c r="H177" s="162" t="s">
        <v>1</v>
      </c>
      <c r="I177" s="164"/>
      <c r="L177" s="161"/>
      <c r="M177" s="165"/>
      <c r="T177" s="166"/>
      <c r="AT177" s="162" t="s">
        <v>1665</v>
      </c>
      <c r="AU177" s="162" t="s">
        <v>89</v>
      </c>
      <c r="AV177" s="12" t="s">
        <v>87</v>
      </c>
      <c r="AW177" s="12" t="s">
        <v>36</v>
      </c>
      <c r="AX177" s="12" t="s">
        <v>80</v>
      </c>
      <c r="AY177" s="162" t="s">
        <v>248</v>
      </c>
    </row>
    <row r="178" spans="2:65" s="13" customFormat="1" ht="22.5">
      <c r="B178" s="167"/>
      <c r="D178" s="143" t="s">
        <v>1665</v>
      </c>
      <c r="E178" s="168" t="s">
        <v>1</v>
      </c>
      <c r="F178" s="169" t="s">
        <v>5541</v>
      </c>
      <c r="H178" s="170">
        <v>13.5</v>
      </c>
      <c r="I178" s="171"/>
      <c r="L178" s="167"/>
      <c r="M178" s="172"/>
      <c r="T178" s="173"/>
      <c r="AT178" s="168" t="s">
        <v>1665</v>
      </c>
      <c r="AU178" s="168" t="s">
        <v>89</v>
      </c>
      <c r="AV178" s="13" t="s">
        <v>89</v>
      </c>
      <c r="AW178" s="13" t="s">
        <v>36</v>
      </c>
      <c r="AX178" s="13" t="s">
        <v>80</v>
      </c>
      <c r="AY178" s="168" t="s">
        <v>248</v>
      </c>
    </row>
    <row r="179" spans="2:65" s="14" customFormat="1">
      <c r="B179" s="174"/>
      <c r="D179" s="143" t="s">
        <v>1665</v>
      </c>
      <c r="E179" s="175" t="s">
        <v>1</v>
      </c>
      <c r="F179" s="176" t="s">
        <v>1668</v>
      </c>
      <c r="H179" s="177">
        <v>23.1</v>
      </c>
      <c r="I179" s="178"/>
      <c r="L179" s="174"/>
      <c r="M179" s="179"/>
      <c r="T179" s="180"/>
      <c r="AT179" s="175" t="s">
        <v>1665</v>
      </c>
      <c r="AU179" s="175" t="s">
        <v>89</v>
      </c>
      <c r="AV179" s="14" t="s">
        <v>264</v>
      </c>
      <c r="AW179" s="14" t="s">
        <v>36</v>
      </c>
      <c r="AX179" s="14" t="s">
        <v>87</v>
      </c>
      <c r="AY179" s="175" t="s">
        <v>248</v>
      </c>
    </row>
    <row r="180" spans="2:65" s="1" customFormat="1" ht="62.65" customHeight="1">
      <c r="B180" s="32"/>
      <c r="C180" s="130" t="s">
        <v>347</v>
      </c>
      <c r="D180" s="130" t="s">
        <v>249</v>
      </c>
      <c r="E180" s="131" t="s">
        <v>1690</v>
      </c>
      <c r="F180" s="132" t="s">
        <v>1691</v>
      </c>
      <c r="G180" s="133" t="s">
        <v>1671</v>
      </c>
      <c r="H180" s="134">
        <v>75.275000000000006</v>
      </c>
      <c r="I180" s="135"/>
      <c r="J180" s="136">
        <f>ROUND(I180*H180,2)</f>
        <v>0</v>
      </c>
      <c r="K180" s="132" t="s">
        <v>1</v>
      </c>
      <c r="L180" s="32"/>
      <c r="M180" s="137" t="s">
        <v>1</v>
      </c>
      <c r="N180" s="138" t="s">
        <v>45</v>
      </c>
      <c r="P180" s="139">
        <f>O180*H180</f>
        <v>0</v>
      </c>
      <c r="Q180" s="139">
        <v>0</v>
      </c>
      <c r="R180" s="139">
        <f>Q180*H180</f>
        <v>0</v>
      </c>
      <c r="S180" s="139">
        <v>0</v>
      </c>
      <c r="T180" s="140">
        <f>S180*H180</f>
        <v>0</v>
      </c>
      <c r="AR180" s="141" t="s">
        <v>264</v>
      </c>
      <c r="AT180" s="141" t="s">
        <v>249</v>
      </c>
      <c r="AU180" s="141" t="s">
        <v>89</v>
      </c>
      <c r="AY180" s="17" t="s">
        <v>248</v>
      </c>
      <c r="BE180" s="142">
        <f>IF(N180="základní",J180,0)</f>
        <v>0</v>
      </c>
      <c r="BF180" s="142">
        <f>IF(N180="snížená",J180,0)</f>
        <v>0</v>
      </c>
      <c r="BG180" s="142">
        <f>IF(N180="zákl. přenesená",J180,0)</f>
        <v>0</v>
      </c>
      <c r="BH180" s="142">
        <f>IF(N180="sníž. přenesená",J180,0)</f>
        <v>0</v>
      </c>
      <c r="BI180" s="142">
        <f>IF(N180="nulová",J180,0)</f>
        <v>0</v>
      </c>
      <c r="BJ180" s="17" t="s">
        <v>87</v>
      </c>
      <c r="BK180" s="142">
        <f>ROUND(I180*H180,2)</f>
        <v>0</v>
      </c>
      <c r="BL180" s="17" t="s">
        <v>264</v>
      </c>
      <c r="BM180" s="141" t="s">
        <v>5542</v>
      </c>
    </row>
    <row r="181" spans="2:65" s="1" customFormat="1" ht="39">
      <c r="B181" s="32"/>
      <c r="D181" s="143" t="s">
        <v>255</v>
      </c>
      <c r="F181" s="144" t="s">
        <v>1693</v>
      </c>
      <c r="I181" s="145"/>
      <c r="L181" s="32"/>
      <c r="M181" s="146"/>
      <c r="T181" s="56"/>
      <c r="AT181" s="17" t="s">
        <v>255</v>
      </c>
      <c r="AU181" s="17" t="s">
        <v>89</v>
      </c>
    </row>
    <row r="182" spans="2:65" s="12" customFormat="1">
      <c r="B182" s="161"/>
      <c r="D182" s="143" t="s">
        <v>1665</v>
      </c>
      <c r="E182" s="162" t="s">
        <v>1</v>
      </c>
      <c r="F182" s="163" t="s">
        <v>1694</v>
      </c>
      <c r="H182" s="162" t="s">
        <v>1</v>
      </c>
      <c r="I182" s="164"/>
      <c r="L182" s="161"/>
      <c r="M182" s="165"/>
      <c r="T182" s="166"/>
      <c r="AT182" s="162" t="s">
        <v>1665</v>
      </c>
      <c r="AU182" s="162" t="s">
        <v>89</v>
      </c>
      <c r="AV182" s="12" t="s">
        <v>87</v>
      </c>
      <c r="AW182" s="12" t="s">
        <v>36</v>
      </c>
      <c r="AX182" s="12" t="s">
        <v>80</v>
      </c>
      <c r="AY182" s="162" t="s">
        <v>248</v>
      </c>
    </row>
    <row r="183" spans="2:65" s="13" customFormat="1">
      <c r="B183" s="167"/>
      <c r="D183" s="143" t="s">
        <v>1665</v>
      </c>
      <c r="E183" s="168" t="s">
        <v>1</v>
      </c>
      <c r="F183" s="169" t="s">
        <v>5543</v>
      </c>
      <c r="H183" s="170">
        <v>44.76</v>
      </c>
      <c r="I183" s="171"/>
      <c r="L183" s="167"/>
      <c r="M183" s="172"/>
      <c r="T183" s="173"/>
      <c r="AT183" s="168" t="s">
        <v>1665</v>
      </c>
      <c r="AU183" s="168" t="s">
        <v>89</v>
      </c>
      <c r="AV183" s="13" t="s">
        <v>89</v>
      </c>
      <c r="AW183" s="13" t="s">
        <v>36</v>
      </c>
      <c r="AX183" s="13" t="s">
        <v>80</v>
      </c>
      <c r="AY183" s="168" t="s">
        <v>248</v>
      </c>
    </row>
    <row r="184" spans="2:65" s="13" customFormat="1">
      <c r="B184" s="167"/>
      <c r="D184" s="143" t="s">
        <v>1665</v>
      </c>
      <c r="E184" s="168" t="s">
        <v>1</v>
      </c>
      <c r="F184" s="169" t="s">
        <v>5544</v>
      </c>
      <c r="H184" s="170">
        <v>8.5649999999999995</v>
      </c>
      <c r="I184" s="171"/>
      <c r="L184" s="167"/>
      <c r="M184" s="172"/>
      <c r="T184" s="173"/>
      <c r="AT184" s="168" t="s">
        <v>1665</v>
      </c>
      <c r="AU184" s="168" t="s">
        <v>89</v>
      </c>
      <c r="AV184" s="13" t="s">
        <v>89</v>
      </c>
      <c r="AW184" s="13" t="s">
        <v>36</v>
      </c>
      <c r="AX184" s="13" t="s">
        <v>80</v>
      </c>
      <c r="AY184" s="168" t="s">
        <v>248</v>
      </c>
    </row>
    <row r="185" spans="2:65" s="13" customFormat="1">
      <c r="B185" s="167"/>
      <c r="D185" s="143" t="s">
        <v>1665</v>
      </c>
      <c r="E185" s="168" t="s">
        <v>1</v>
      </c>
      <c r="F185" s="169" t="s">
        <v>5545</v>
      </c>
      <c r="H185" s="170">
        <v>-22.55</v>
      </c>
      <c r="I185" s="171"/>
      <c r="L185" s="167"/>
      <c r="M185" s="172"/>
      <c r="T185" s="173"/>
      <c r="AT185" s="168" t="s">
        <v>1665</v>
      </c>
      <c r="AU185" s="168" t="s">
        <v>89</v>
      </c>
      <c r="AV185" s="13" t="s">
        <v>89</v>
      </c>
      <c r="AW185" s="13" t="s">
        <v>36</v>
      </c>
      <c r="AX185" s="13" t="s">
        <v>80</v>
      </c>
      <c r="AY185" s="168" t="s">
        <v>248</v>
      </c>
    </row>
    <row r="186" spans="2:65" s="13" customFormat="1">
      <c r="B186" s="167"/>
      <c r="D186" s="143" t="s">
        <v>1665</v>
      </c>
      <c r="E186" s="168" t="s">
        <v>1</v>
      </c>
      <c r="F186" s="169" t="s">
        <v>5527</v>
      </c>
      <c r="H186" s="170">
        <v>44.5</v>
      </c>
      <c r="I186" s="171"/>
      <c r="L186" s="167"/>
      <c r="M186" s="172"/>
      <c r="T186" s="173"/>
      <c r="AT186" s="168" t="s">
        <v>1665</v>
      </c>
      <c r="AU186" s="168" t="s">
        <v>89</v>
      </c>
      <c r="AV186" s="13" t="s">
        <v>89</v>
      </c>
      <c r="AW186" s="13" t="s">
        <v>36</v>
      </c>
      <c r="AX186" s="13" t="s">
        <v>80</v>
      </c>
      <c r="AY186" s="168" t="s">
        <v>248</v>
      </c>
    </row>
    <row r="187" spans="2:65" s="14" customFormat="1">
      <c r="B187" s="174"/>
      <c r="D187" s="143" t="s">
        <v>1665</v>
      </c>
      <c r="E187" s="175" t="s">
        <v>1</v>
      </c>
      <c r="F187" s="176" t="s">
        <v>1668</v>
      </c>
      <c r="H187" s="177">
        <v>75.274999999999991</v>
      </c>
      <c r="I187" s="178"/>
      <c r="L187" s="174"/>
      <c r="M187" s="179"/>
      <c r="T187" s="180"/>
      <c r="AT187" s="175" t="s">
        <v>1665</v>
      </c>
      <c r="AU187" s="175" t="s">
        <v>89</v>
      </c>
      <c r="AV187" s="14" t="s">
        <v>264</v>
      </c>
      <c r="AW187" s="14" t="s">
        <v>36</v>
      </c>
      <c r="AX187" s="14" t="s">
        <v>87</v>
      </c>
      <c r="AY187" s="175" t="s">
        <v>248</v>
      </c>
    </row>
    <row r="188" spans="2:65" s="1" customFormat="1" ht="16.5" customHeight="1">
      <c r="B188" s="32"/>
      <c r="C188" s="130" t="s">
        <v>351</v>
      </c>
      <c r="D188" s="130" t="s">
        <v>249</v>
      </c>
      <c r="E188" s="131" t="s">
        <v>5546</v>
      </c>
      <c r="F188" s="132" t="s">
        <v>5547</v>
      </c>
      <c r="G188" s="133" t="s">
        <v>1839</v>
      </c>
      <c r="H188" s="134">
        <v>3</v>
      </c>
      <c r="I188" s="135"/>
      <c r="J188" s="136">
        <f>ROUND(I188*H188,2)</f>
        <v>0</v>
      </c>
      <c r="K188" s="132" t="s">
        <v>1</v>
      </c>
      <c r="L188" s="32"/>
      <c r="M188" s="137" t="s">
        <v>1</v>
      </c>
      <c r="N188" s="138" t="s">
        <v>45</v>
      </c>
      <c r="P188" s="139">
        <f>O188*H188</f>
        <v>0</v>
      </c>
      <c r="Q188" s="139">
        <v>0</v>
      </c>
      <c r="R188" s="139">
        <f>Q188*H188</f>
        <v>0</v>
      </c>
      <c r="S188" s="139">
        <v>0</v>
      </c>
      <c r="T188" s="140">
        <f>S188*H188</f>
        <v>0</v>
      </c>
      <c r="AR188" s="141" t="s">
        <v>264</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264</v>
      </c>
      <c r="BM188" s="141" t="s">
        <v>5548</v>
      </c>
    </row>
    <row r="189" spans="2:65" s="12" customFormat="1">
      <c r="B189" s="161"/>
      <c r="D189" s="143" t="s">
        <v>1665</v>
      </c>
      <c r="E189" s="162" t="s">
        <v>1</v>
      </c>
      <c r="F189" s="163" t="s">
        <v>5549</v>
      </c>
      <c r="H189" s="162" t="s">
        <v>1</v>
      </c>
      <c r="I189" s="164"/>
      <c r="L189" s="161"/>
      <c r="M189" s="165"/>
      <c r="T189" s="166"/>
      <c r="AT189" s="162" t="s">
        <v>1665</v>
      </c>
      <c r="AU189" s="162" t="s">
        <v>89</v>
      </c>
      <c r="AV189" s="12" t="s">
        <v>87</v>
      </c>
      <c r="AW189" s="12" t="s">
        <v>36</v>
      </c>
      <c r="AX189" s="12" t="s">
        <v>80</v>
      </c>
      <c r="AY189" s="162" t="s">
        <v>248</v>
      </c>
    </row>
    <row r="190" spans="2:65" s="13" customFormat="1">
      <c r="B190" s="167"/>
      <c r="D190" s="143" t="s">
        <v>1665</v>
      </c>
      <c r="E190" s="168" t="s">
        <v>1</v>
      </c>
      <c r="F190" s="169" t="s">
        <v>247</v>
      </c>
      <c r="H190" s="170">
        <v>3</v>
      </c>
      <c r="I190" s="171"/>
      <c r="L190" s="167"/>
      <c r="M190" s="172"/>
      <c r="T190" s="173"/>
      <c r="AT190" s="168" t="s">
        <v>1665</v>
      </c>
      <c r="AU190" s="168" t="s">
        <v>89</v>
      </c>
      <c r="AV190" s="13" t="s">
        <v>89</v>
      </c>
      <c r="AW190" s="13" t="s">
        <v>36</v>
      </c>
      <c r="AX190" s="13" t="s">
        <v>87</v>
      </c>
      <c r="AY190" s="168" t="s">
        <v>248</v>
      </c>
    </row>
    <row r="191" spans="2:65" s="1" customFormat="1" ht="33" customHeight="1">
      <c r="B191" s="32"/>
      <c r="C191" s="130" t="s">
        <v>355</v>
      </c>
      <c r="D191" s="130" t="s">
        <v>249</v>
      </c>
      <c r="E191" s="131" t="s">
        <v>5550</v>
      </c>
      <c r="F191" s="132" t="s">
        <v>5551</v>
      </c>
      <c r="G191" s="133" t="s">
        <v>1671</v>
      </c>
      <c r="H191" s="134">
        <v>58.9</v>
      </c>
      <c r="I191" s="135"/>
      <c r="J191" s="136">
        <f>ROUND(I191*H191,2)</f>
        <v>0</v>
      </c>
      <c r="K191" s="132" t="s">
        <v>1663</v>
      </c>
      <c r="L191" s="32"/>
      <c r="M191" s="137" t="s">
        <v>1</v>
      </c>
      <c r="N191" s="138" t="s">
        <v>45</v>
      </c>
      <c r="P191" s="139">
        <f>O191*H191</f>
        <v>0</v>
      </c>
      <c r="Q191" s="139">
        <v>0</v>
      </c>
      <c r="R191" s="139">
        <f>Q191*H191</f>
        <v>0</v>
      </c>
      <c r="S191" s="139">
        <v>0</v>
      </c>
      <c r="T191" s="140">
        <f>S191*H191</f>
        <v>0</v>
      </c>
      <c r="AR191" s="141" t="s">
        <v>264</v>
      </c>
      <c r="AT191" s="141" t="s">
        <v>249</v>
      </c>
      <c r="AU191" s="141" t="s">
        <v>89</v>
      </c>
      <c r="AY191" s="17" t="s">
        <v>248</v>
      </c>
      <c r="BE191" s="142">
        <f>IF(N191="základní",J191,0)</f>
        <v>0</v>
      </c>
      <c r="BF191" s="142">
        <f>IF(N191="snížená",J191,0)</f>
        <v>0</v>
      </c>
      <c r="BG191" s="142">
        <f>IF(N191="zákl. přenesená",J191,0)</f>
        <v>0</v>
      </c>
      <c r="BH191" s="142">
        <f>IF(N191="sníž. přenesená",J191,0)</f>
        <v>0</v>
      </c>
      <c r="BI191" s="142">
        <f>IF(N191="nulová",J191,0)</f>
        <v>0</v>
      </c>
      <c r="BJ191" s="17" t="s">
        <v>87</v>
      </c>
      <c r="BK191" s="142">
        <f>ROUND(I191*H191,2)</f>
        <v>0</v>
      </c>
      <c r="BL191" s="17" t="s">
        <v>264</v>
      </c>
      <c r="BM191" s="141" t="s">
        <v>5552</v>
      </c>
    </row>
    <row r="192" spans="2:65" s="1" customFormat="1" ht="39">
      <c r="B192" s="32"/>
      <c r="D192" s="143" t="s">
        <v>255</v>
      </c>
      <c r="F192" s="144" t="s">
        <v>5553</v>
      </c>
      <c r="I192" s="145"/>
      <c r="L192" s="32"/>
      <c r="M192" s="146"/>
      <c r="T192" s="56"/>
      <c r="AT192" s="17" t="s">
        <v>255</v>
      </c>
      <c r="AU192" s="17" t="s">
        <v>89</v>
      </c>
    </row>
    <row r="193" spans="2:65" s="12" customFormat="1">
      <c r="B193" s="161"/>
      <c r="D193" s="143" t="s">
        <v>1665</v>
      </c>
      <c r="E193" s="162" t="s">
        <v>1</v>
      </c>
      <c r="F193" s="163" t="s">
        <v>5502</v>
      </c>
      <c r="H193" s="162" t="s">
        <v>1</v>
      </c>
      <c r="I193" s="164"/>
      <c r="L193" s="161"/>
      <c r="M193" s="165"/>
      <c r="T193" s="166"/>
      <c r="AT193" s="162" t="s">
        <v>1665</v>
      </c>
      <c r="AU193" s="162" t="s">
        <v>89</v>
      </c>
      <c r="AV193" s="12" t="s">
        <v>87</v>
      </c>
      <c r="AW193" s="12" t="s">
        <v>36</v>
      </c>
      <c r="AX193" s="12" t="s">
        <v>80</v>
      </c>
      <c r="AY193" s="162" t="s">
        <v>248</v>
      </c>
    </row>
    <row r="194" spans="2:65" s="13" customFormat="1">
      <c r="B194" s="167"/>
      <c r="D194" s="143" t="s">
        <v>1665</v>
      </c>
      <c r="E194" s="168" t="s">
        <v>1</v>
      </c>
      <c r="F194" s="169" t="s">
        <v>5554</v>
      </c>
      <c r="H194" s="170">
        <v>14.4</v>
      </c>
      <c r="I194" s="171"/>
      <c r="L194" s="167"/>
      <c r="M194" s="172"/>
      <c r="T194" s="173"/>
      <c r="AT194" s="168" t="s">
        <v>1665</v>
      </c>
      <c r="AU194" s="168" t="s">
        <v>89</v>
      </c>
      <c r="AV194" s="13" t="s">
        <v>89</v>
      </c>
      <c r="AW194" s="13" t="s">
        <v>36</v>
      </c>
      <c r="AX194" s="13" t="s">
        <v>80</v>
      </c>
      <c r="AY194" s="168" t="s">
        <v>248</v>
      </c>
    </row>
    <row r="195" spans="2:65" s="13" customFormat="1">
      <c r="B195" s="167"/>
      <c r="D195" s="143" t="s">
        <v>1665</v>
      </c>
      <c r="E195" s="168" t="s">
        <v>1</v>
      </c>
      <c r="F195" s="169" t="s">
        <v>5527</v>
      </c>
      <c r="H195" s="170">
        <v>44.5</v>
      </c>
      <c r="I195" s="171"/>
      <c r="L195" s="167"/>
      <c r="M195" s="172"/>
      <c r="T195" s="173"/>
      <c r="AT195" s="168" t="s">
        <v>1665</v>
      </c>
      <c r="AU195" s="168" t="s">
        <v>89</v>
      </c>
      <c r="AV195" s="13" t="s">
        <v>89</v>
      </c>
      <c r="AW195" s="13" t="s">
        <v>36</v>
      </c>
      <c r="AX195" s="13" t="s">
        <v>80</v>
      </c>
      <c r="AY195" s="168" t="s">
        <v>248</v>
      </c>
    </row>
    <row r="196" spans="2:65" s="14" customFormat="1">
      <c r="B196" s="174"/>
      <c r="D196" s="143" t="s">
        <v>1665</v>
      </c>
      <c r="E196" s="175" t="s">
        <v>1</v>
      </c>
      <c r="F196" s="176" t="s">
        <v>1668</v>
      </c>
      <c r="H196" s="177">
        <v>58.9</v>
      </c>
      <c r="I196" s="178"/>
      <c r="L196" s="174"/>
      <c r="M196" s="179"/>
      <c r="T196" s="180"/>
      <c r="AT196" s="175" t="s">
        <v>1665</v>
      </c>
      <c r="AU196" s="175" t="s">
        <v>89</v>
      </c>
      <c r="AV196" s="14" t="s">
        <v>264</v>
      </c>
      <c r="AW196" s="14" t="s">
        <v>36</v>
      </c>
      <c r="AX196" s="14" t="s">
        <v>87</v>
      </c>
      <c r="AY196" s="175" t="s">
        <v>248</v>
      </c>
    </row>
    <row r="197" spans="2:65" s="1" customFormat="1" ht="24.2" customHeight="1">
      <c r="B197" s="32"/>
      <c r="C197" s="188" t="s">
        <v>359</v>
      </c>
      <c r="D197" s="188" t="s">
        <v>301</v>
      </c>
      <c r="E197" s="189" t="s">
        <v>2903</v>
      </c>
      <c r="F197" s="190" t="s">
        <v>2904</v>
      </c>
      <c r="G197" s="191" t="s">
        <v>1671</v>
      </c>
      <c r="H197" s="192">
        <v>65.438000000000002</v>
      </c>
      <c r="I197" s="193"/>
      <c r="J197" s="194">
        <f>ROUND(I197*H197,2)</f>
        <v>0</v>
      </c>
      <c r="K197" s="190" t="s">
        <v>1</v>
      </c>
      <c r="L197" s="195"/>
      <c r="M197" s="196" t="s">
        <v>1</v>
      </c>
      <c r="N197" s="197" t="s">
        <v>45</v>
      </c>
      <c r="P197" s="139">
        <f>O197*H197</f>
        <v>0</v>
      </c>
      <c r="Q197" s="139">
        <v>1.67</v>
      </c>
      <c r="R197" s="139">
        <f>Q197*H197</f>
        <v>109.28146</v>
      </c>
      <c r="S197" s="139">
        <v>0</v>
      </c>
      <c r="T197" s="140">
        <f>S197*H197</f>
        <v>0</v>
      </c>
      <c r="AR197" s="141" t="s">
        <v>283</v>
      </c>
      <c r="AT197" s="141" t="s">
        <v>301</v>
      </c>
      <c r="AU197" s="141" t="s">
        <v>89</v>
      </c>
      <c r="AY197" s="17" t="s">
        <v>248</v>
      </c>
      <c r="BE197" s="142">
        <f>IF(N197="základní",J197,0)</f>
        <v>0</v>
      </c>
      <c r="BF197" s="142">
        <f>IF(N197="snížená",J197,0)</f>
        <v>0</v>
      </c>
      <c r="BG197" s="142">
        <f>IF(N197="zákl. přenesená",J197,0)</f>
        <v>0</v>
      </c>
      <c r="BH197" s="142">
        <f>IF(N197="sníž. přenesená",J197,0)</f>
        <v>0</v>
      </c>
      <c r="BI197" s="142">
        <f>IF(N197="nulová",J197,0)</f>
        <v>0</v>
      </c>
      <c r="BJ197" s="17" t="s">
        <v>87</v>
      </c>
      <c r="BK197" s="142">
        <f>ROUND(I197*H197,2)</f>
        <v>0</v>
      </c>
      <c r="BL197" s="17" t="s">
        <v>264</v>
      </c>
      <c r="BM197" s="141" t="s">
        <v>5555</v>
      </c>
    </row>
    <row r="198" spans="2:65" s="12" customFormat="1">
      <c r="B198" s="161"/>
      <c r="D198" s="143" t="s">
        <v>1665</v>
      </c>
      <c r="E198" s="162" t="s">
        <v>1</v>
      </c>
      <c r="F198" s="163" t="s">
        <v>5502</v>
      </c>
      <c r="H198" s="162" t="s">
        <v>1</v>
      </c>
      <c r="I198" s="164"/>
      <c r="L198" s="161"/>
      <c r="M198" s="165"/>
      <c r="T198" s="166"/>
      <c r="AT198" s="162" t="s">
        <v>1665</v>
      </c>
      <c r="AU198" s="162" t="s">
        <v>89</v>
      </c>
      <c r="AV198" s="12" t="s">
        <v>87</v>
      </c>
      <c r="AW198" s="12" t="s">
        <v>36</v>
      </c>
      <c r="AX198" s="12" t="s">
        <v>80</v>
      </c>
      <c r="AY198" s="162" t="s">
        <v>248</v>
      </c>
    </row>
    <row r="199" spans="2:65" s="13" customFormat="1">
      <c r="B199" s="167"/>
      <c r="D199" s="143" t="s">
        <v>1665</v>
      </c>
      <c r="E199" s="168" t="s">
        <v>1</v>
      </c>
      <c r="F199" s="169" t="s">
        <v>5554</v>
      </c>
      <c r="H199" s="170">
        <v>14.4</v>
      </c>
      <c r="I199" s="171"/>
      <c r="L199" s="167"/>
      <c r="M199" s="172"/>
      <c r="T199" s="173"/>
      <c r="AT199" s="168" t="s">
        <v>1665</v>
      </c>
      <c r="AU199" s="168" t="s">
        <v>89</v>
      </c>
      <c r="AV199" s="13" t="s">
        <v>89</v>
      </c>
      <c r="AW199" s="13" t="s">
        <v>36</v>
      </c>
      <c r="AX199" s="13" t="s">
        <v>80</v>
      </c>
      <c r="AY199" s="168" t="s">
        <v>248</v>
      </c>
    </row>
    <row r="200" spans="2:65" s="13" customFormat="1">
      <c r="B200" s="167"/>
      <c r="D200" s="143" t="s">
        <v>1665</v>
      </c>
      <c r="E200" s="168" t="s">
        <v>1</v>
      </c>
      <c r="F200" s="169" t="s">
        <v>5527</v>
      </c>
      <c r="H200" s="170">
        <v>44.5</v>
      </c>
      <c r="I200" s="171"/>
      <c r="L200" s="167"/>
      <c r="M200" s="172"/>
      <c r="T200" s="173"/>
      <c r="AT200" s="168" t="s">
        <v>1665</v>
      </c>
      <c r="AU200" s="168" t="s">
        <v>89</v>
      </c>
      <c r="AV200" s="13" t="s">
        <v>89</v>
      </c>
      <c r="AW200" s="13" t="s">
        <v>36</v>
      </c>
      <c r="AX200" s="13" t="s">
        <v>80</v>
      </c>
      <c r="AY200" s="168" t="s">
        <v>248</v>
      </c>
    </row>
    <row r="201" spans="2:65" s="15" customFormat="1">
      <c r="B201" s="181"/>
      <c r="D201" s="143" t="s">
        <v>1665</v>
      </c>
      <c r="E201" s="182" t="s">
        <v>1</v>
      </c>
      <c r="F201" s="183" t="s">
        <v>1683</v>
      </c>
      <c r="H201" s="184">
        <v>58.9</v>
      </c>
      <c r="I201" s="185"/>
      <c r="L201" s="181"/>
      <c r="M201" s="186"/>
      <c r="T201" s="187"/>
      <c r="AT201" s="182" t="s">
        <v>1665</v>
      </c>
      <c r="AU201" s="182" t="s">
        <v>89</v>
      </c>
      <c r="AV201" s="15" t="s">
        <v>247</v>
      </c>
      <c r="AW201" s="15" t="s">
        <v>36</v>
      </c>
      <c r="AX201" s="15" t="s">
        <v>80</v>
      </c>
      <c r="AY201" s="182" t="s">
        <v>248</v>
      </c>
    </row>
    <row r="202" spans="2:65" s="13" customFormat="1">
      <c r="B202" s="167"/>
      <c r="D202" s="143" t="s">
        <v>1665</v>
      </c>
      <c r="E202" s="168" t="s">
        <v>1</v>
      </c>
      <c r="F202" s="169" t="s">
        <v>5556</v>
      </c>
      <c r="H202" s="170">
        <v>65.438000000000002</v>
      </c>
      <c r="I202" s="171"/>
      <c r="L202" s="167"/>
      <c r="M202" s="172"/>
      <c r="T202" s="173"/>
      <c r="AT202" s="168" t="s">
        <v>1665</v>
      </c>
      <c r="AU202" s="168" t="s">
        <v>89</v>
      </c>
      <c r="AV202" s="13" t="s">
        <v>89</v>
      </c>
      <c r="AW202" s="13" t="s">
        <v>36</v>
      </c>
      <c r="AX202" s="13" t="s">
        <v>87</v>
      </c>
      <c r="AY202" s="168" t="s">
        <v>248</v>
      </c>
    </row>
    <row r="203" spans="2:65" s="1" customFormat="1" ht="33" customHeight="1">
      <c r="B203" s="32"/>
      <c r="C203" s="130" t="s">
        <v>363</v>
      </c>
      <c r="D203" s="130" t="s">
        <v>249</v>
      </c>
      <c r="E203" s="131" t="s">
        <v>5557</v>
      </c>
      <c r="F203" s="132" t="s">
        <v>5558</v>
      </c>
      <c r="G203" s="133" t="s">
        <v>1671</v>
      </c>
      <c r="H203" s="134">
        <v>22.55</v>
      </c>
      <c r="I203" s="135"/>
      <c r="J203" s="136">
        <f>ROUND(I203*H203,2)</f>
        <v>0</v>
      </c>
      <c r="K203" s="132" t="s">
        <v>1663</v>
      </c>
      <c r="L203" s="32"/>
      <c r="M203" s="137" t="s">
        <v>1</v>
      </c>
      <c r="N203" s="138" t="s">
        <v>45</v>
      </c>
      <c r="P203" s="139">
        <f>O203*H203</f>
        <v>0</v>
      </c>
      <c r="Q203" s="139">
        <v>0</v>
      </c>
      <c r="R203" s="139">
        <f>Q203*H203</f>
        <v>0</v>
      </c>
      <c r="S203" s="139">
        <v>0</v>
      </c>
      <c r="T203" s="140">
        <f>S203*H203</f>
        <v>0</v>
      </c>
      <c r="AR203" s="141" t="s">
        <v>264</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264</v>
      </c>
      <c r="BM203" s="141" t="s">
        <v>5559</v>
      </c>
    </row>
    <row r="204" spans="2:65" s="12" customFormat="1">
      <c r="B204" s="161"/>
      <c r="D204" s="143" t="s">
        <v>1665</v>
      </c>
      <c r="E204" s="162" t="s">
        <v>1</v>
      </c>
      <c r="F204" s="163" t="s">
        <v>5502</v>
      </c>
      <c r="H204" s="162" t="s">
        <v>1</v>
      </c>
      <c r="I204" s="164"/>
      <c r="L204" s="161"/>
      <c r="M204" s="165"/>
      <c r="T204" s="166"/>
      <c r="AT204" s="162" t="s">
        <v>1665</v>
      </c>
      <c r="AU204" s="162" t="s">
        <v>89</v>
      </c>
      <c r="AV204" s="12" t="s">
        <v>87</v>
      </c>
      <c r="AW204" s="12" t="s">
        <v>36</v>
      </c>
      <c r="AX204" s="12" t="s">
        <v>80</v>
      </c>
      <c r="AY204" s="162" t="s">
        <v>248</v>
      </c>
    </row>
    <row r="205" spans="2:65" s="13" customFormat="1">
      <c r="B205" s="167"/>
      <c r="D205" s="143" t="s">
        <v>1665</v>
      </c>
      <c r="E205" s="168" t="s">
        <v>1</v>
      </c>
      <c r="F205" s="169" t="s">
        <v>5560</v>
      </c>
      <c r="H205" s="170">
        <v>22.55</v>
      </c>
      <c r="I205" s="171"/>
      <c r="L205" s="167"/>
      <c r="M205" s="172"/>
      <c r="T205" s="173"/>
      <c r="AT205" s="168" t="s">
        <v>1665</v>
      </c>
      <c r="AU205" s="168" t="s">
        <v>89</v>
      </c>
      <c r="AV205" s="13" t="s">
        <v>89</v>
      </c>
      <c r="AW205" s="13" t="s">
        <v>36</v>
      </c>
      <c r="AX205" s="13" t="s">
        <v>80</v>
      </c>
      <c r="AY205" s="168" t="s">
        <v>248</v>
      </c>
    </row>
    <row r="206" spans="2:65" s="14" customFormat="1">
      <c r="B206" s="174"/>
      <c r="D206" s="143" t="s">
        <v>1665</v>
      </c>
      <c r="E206" s="175" t="s">
        <v>1</v>
      </c>
      <c r="F206" s="176" t="s">
        <v>1668</v>
      </c>
      <c r="H206" s="177">
        <v>22.55</v>
      </c>
      <c r="I206" s="178"/>
      <c r="L206" s="174"/>
      <c r="M206" s="179"/>
      <c r="T206" s="180"/>
      <c r="AT206" s="175" t="s">
        <v>1665</v>
      </c>
      <c r="AU206" s="175" t="s">
        <v>89</v>
      </c>
      <c r="AV206" s="14" t="s">
        <v>264</v>
      </c>
      <c r="AW206" s="14" t="s">
        <v>36</v>
      </c>
      <c r="AX206" s="14" t="s">
        <v>87</v>
      </c>
      <c r="AY206" s="175" t="s">
        <v>248</v>
      </c>
    </row>
    <row r="207" spans="2:65" s="1" customFormat="1" ht="16.5" customHeight="1">
      <c r="B207" s="32"/>
      <c r="C207" s="130" t="s">
        <v>367</v>
      </c>
      <c r="D207" s="130" t="s">
        <v>249</v>
      </c>
      <c r="E207" s="131" t="s">
        <v>1696</v>
      </c>
      <c r="F207" s="132" t="s">
        <v>1697</v>
      </c>
      <c r="G207" s="133" t="s">
        <v>1671</v>
      </c>
      <c r="H207" s="134">
        <v>9.6</v>
      </c>
      <c r="I207" s="135"/>
      <c r="J207" s="136">
        <f>ROUND(I207*H207,2)</f>
        <v>0</v>
      </c>
      <c r="K207" s="132" t="s">
        <v>1663</v>
      </c>
      <c r="L207" s="32"/>
      <c r="M207" s="137" t="s">
        <v>1</v>
      </c>
      <c r="N207" s="138" t="s">
        <v>45</v>
      </c>
      <c r="P207" s="139">
        <f>O207*H207</f>
        <v>0</v>
      </c>
      <c r="Q207" s="139">
        <v>0</v>
      </c>
      <c r="R207" s="139">
        <f>Q207*H207</f>
        <v>0</v>
      </c>
      <c r="S207" s="139">
        <v>0</v>
      </c>
      <c r="T207" s="140">
        <f>S207*H207</f>
        <v>0</v>
      </c>
      <c r="AR207" s="141" t="s">
        <v>264</v>
      </c>
      <c r="AT207" s="141" t="s">
        <v>249</v>
      </c>
      <c r="AU207" s="141" t="s">
        <v>89</v>
      </c>
      <c r="AY207" s="17" t="s">
        <v>248</v>
      </c>
      <c r="BE207" s="142">
        <f>IF(N207="základní",J207,0)</f>
        <v>0</v>
      </c>
      <c r="BF207" s="142">
        <f>IF(N207="snížená",J207,0)</f>
        <v>0</v>
      </c>
      <c r="BG207" s="142">
        <f>IF(N207="zákl. přenesená",J207,0)</f>
        <v>0</v>
      </c>
      <c r="BH207" s="142">
        <f>IF(N207="sníž. přenesená",J207,0)</f>
        <v>0</v>
      </c>
      <c r="BI207" s="142">
        <f>IF(N207="nulová",J207,0)</f>
        <v>0</v>
      </c>
      <c r="BJ207" s="17" t="s">
        <v>87</v>
      </c>
      <c r="BK207" s="142">
        <f>ROUND(I207*H207,2)</f>
        <v>0</v>
      </c>
      <c r="BL207" s="17" t="s">
        <v>264</v>
      </c>
      <c r="BM207" s="141" t="s">
        <v>5561</v>
      </c>
    </row>
    <row r="208" spans="2:65" s="13" customFormat="1">
      <c r="B208" s="167"/>
      <c r="D208" s="143" t="s">
        <v>1665</v>
      </c>
      <c r="E208" s="168" t="s">
        <v>1</v>
      </c>
      <c r="F208" s="169" t="s">
        <v>5539</v>
      </c>
      <c r="H208" s="170">
        <v>9.6</v>
      </c>
      <c r="I208" s="171"/>
      <c r="L208" s="167"/>
      <c r="M208" s="172"/>
      <c r="T208" s="173"/>
      <c r="AT208" s="168" t="s">
        <v>1665</v>
      </c>
      <c r="AU208" s="168" t="s">
        <v>89</v>
      </c>
      <c r="AV208" s="13" t="s">
        <v>89</v>
      </c>
      <c r="AW208" s="13" t="s">
        <v>36</v>
      </c>
      <c r="AX208" s="13" t="s">
        <v>80</v>
      </c>
      <c r="AY208" s="168" t="s">
        <v>248</v>
      </c>
    </row>
    <row r="209" spans="2:65" s="14" customFormat="1">
      <c r="B209" s="174"/>
      <c r="D209" s="143" t="s">
        <v>1665</v>
      </c>
      <c r="E209" s="175" t="s">
        <v>1</v>
      </c>
      <c r="F209" s="176" t="s">
        <v>1668</v>
      </c>
      <c r="H209" s="177">
        <v>9.6</v>
      </c>
      <c r="I209" s="178"/>
      <c r="L209" s="174"/>
      <c r="M209" s="179"/>
      <c r="T209" s="180"/>
      <c r="AT209" s="175" t="s">
        <v>1665</v>
      </c>
      <c r="AU209" s="175" t="s">
        <v>89</v>
      </c>
      <c r="AV209" s="14" t="s">
        <v>264</v>
      </c>
      <c r="AW209" s="14" t="s">
        <v>36</v>
      </c>
      <c r="AX209" s="14" t="s">
        <v>87</v>
      </c>
      <c r="AY209" s="175" t="s">
        <v>248</v>
      </c>
    </row>
    <row r="210" spans="2:65" s="1" customFormat="1" ht="24.2" customHeight="1">
      <c r="B210" s="32"/>
      <c r="C210" s="130" t="s">
        <v>371</v>
      </c>
      <c r="D210" s="130" t="s">
        <v>249</v>
      </c>
      <c r="E210" s="131" t="s">
        <v>5562</v>
      </c>
      <c r="F210" s="132" t="s">
        <v>5563</v>
      </c>
      <c r="G210" s="133" t="s">
        <v>1662</v>
      </c>
      <c r="H210" s="134">
        <v>90</v>
      </c>
      <c r="I210" s="135"/>
      <c r="J210" s="136">
        <f>ROUND(I210*H210,2)</f>
        <v>0</v>
      </c>
      <c r="K210" s="132" t="s">
        <v>1663</v>
      </c>
      <c r="L210" s="32"/>
      <c r="M210" s="137" t="s">
        <v>1</v>
      </c>
      <c r="N210" s="138" t="s">
        <v>45</v>
      </c>
      <c r="P210" s="139">
        <f>O210*H210</f>
        <v>0</v>
      </c>
      <c r="Q210" s="139">
        <v>0</v>
      </c>
      <c r="R210" s="139">
        <f>Q210*H210</f>
        <v>0</v>
      </c>
      <c r="S210" s="139">
        <v>0</v>
      </c>
      <c r="T210" s="140">
        <f>S210*H210</f>
        <v>0</v>
      </c>
      <c r="AR210" s="141" t="s">
        <v>264</v>
      </c>
      <c r="AT210" s="141" t="s">
        <v>249</v>
      </c>
      <c r="AU210" s="141" t="s">
        <v>89</v>
      </c>
      <c r="AY210" s="17" t="s">
        <v>248</v>
      </c>
      <c r="BE210" s="142">
        <f>IF(N210="základní",J210,0)</f>
        <v>0</v>
      </c>
      <c r="BF210" s="142">
        <f>IF(N210="snížená",J210,0)</f>
        <v>0</v>
      </c>
      <c r="BG210" s="142">
        <f>IF(N210="zákl. přenesená",J210,0)</f>
        <v>0</v>
      </c>
      <c r="BH210" s="142">
        <f>IF(N210="sníž. přenesená",J210,0)</f>
        <v>0</v>
      </c>
      <c r="BI210" s="142">
        <f>IF(N210="nulová",J210,0)</f>
        <v>0</v>
      </c>
      <c r="BJ210" s="17" t="s">
        <v>87</v>
      </c>
      <c r="BK210" s="142">
        <f>ROUND(I210*H210,2)</f>
        <v>0</v>
      </c>
      <c r="BL210" s="17" t="s">
        <v>264</v>
      </c>
      <c r="BM210" s="141" t="s">
        <v>5564</v>
      </c>
    </row>
    <row r="211" spans="2:65" s="12" customFormat="1">
      <c r="B211" s="161"/>
      <c r="D211" s="143" t="s">
        <v>1665</v>
      </c>
      <c r="E211" s="162" t="s">
        <v>1</v>
      </c>
      <c r="F211" s="163" t="s">
        <v>5502</v>
      </c>
      <c r="H211" s="162" t="s">
        <v>1</v>
      </c>
      <c r="I211" s="164"/>
      <c r="L211" s="161"/>
      <c r="M211" s="165"/>
      <c r="T211" s="166"/>
      <c r="AT211" s="162" t="s">
        <v>1665</v>
      </c>
      <c r="AU211" s="162" t="s">
        <v>89</v>
      </c>
      <c r="AV211" s="12" t="s">
        <v>87</v>
      </c>
      <c r="AW211" s="12" t="s">
        <v>36</v>
      </c>
      <c r="AX211" s="12" t="s">
        <v>80</v>
      </c>
      <c r="AY211" s="162" t="s">
        <v>248</v>
      </c>
    </row>
    <row r="212" spans="2:65" s="13" customFormat="1">
      <c r="B212" s="167"/>
      <c r="D212" s="143" t="s">
        <v>1665</v>
      </c>
      <c r="E212" s="168" t="s">
        <v>1</v>
      </c>
      <c r="F212" s="169" t="s">
        <v>5565</v>
      </c>
      <c r="H212" s="170">
        <v>90</v>
      </c>
      <c r="I212" s="171"/>
      <c r="L212" s="167"/>
      <c r="M212" s="172"/>
      <c r="T212" s="173"/>
      <c r="AT212" s="168" t="s">
        <v>1665</v>
      </c>
      <c r="AU212" s="168" t="s">
        <v>89</v>
      </c>
      <c r="AV212" s="13" t="s">
        <v>89</v>
      </c>
      <c r="AW212" s="13" t="s">
        <v>36</v>
      </c>
      <c r="AX212" s="13" t="s">
        <v>80</v>
      </c>
      <c r="AY212" s="168" t="s">
        <v>248</v>
      </c>
    </row>
    <row r="213" spans="2:65" s="14" customFormat="1">
      <c r="B213" s="174"/>
      <c r="D213" s="143" t="s">
        <v>1665</v>
      </c>
      <c r="E213" s="175" t="s">
        <v>1</v>
      </c>
      <c r="F213" s="176" t="s">
        <v>1668</v>
      </c>
      <c r="H213" s="177">
        <v>90</v>
      </c>
      <c r="I213" s="178"/>
      <c r="L213" s="174"/>
      <c r="M213" s="179"/>
      <c r="T213" s="180"/>
      <c r="AT213" s="175" t="s">
        <v>1665</v>
      </c>
      <c r="AU213" s="175" t="s">
        <v>89</v>
      </c>
      <c r="AV213" s="14" t="s">
        <v>264</v>
      </c>
      <c r="AW213" s="14" t="s">
        <v>36</v>
      </c>
      <c r="AX213" s="14" t="s">
        <v>87</v>
      </c>
      <c r="AY213" s="175" t="s">
        <v>248</v>
      </c>
    </row>
    <row r="214" spans="2:65" s="1" customFormat="1" ht="24.2" customHeight="1">
      <c r="B214" s="32"/>
      <c r="C214" s="130" t="s">
        <v>375</v>
      </c>
      <c r="D214" s="130" t="s">
        <v>249</v>
      </c>
      <c r="E214" s="131" t="s">
        <v>5566</v>
      </c>
      <c r="F214" s="132" t="s">
        <v>5567</v>
      </c>
      <c r="G214" s="133" t="s">
        <v>1662</v>
      </c>
      <c r="H214" s="134">
        <v>90</v>
      </c>
      <c r="I214" s="135"/>
      <c r="J214" s="136">
        <f>ROUND(I214*H214,2)</f>
        <v>0</v>
      </c>
      <c r="K214" s="132" t="s">
        <v>1663</v>
      </c>
      <c r="L214" s="32"/>
      <c r="M214" s="137" t="s">
        <v>1</v>
      </c>
      <c r="N214" s="138" t="s">
        <v>45</v>
      </c>
      <c r="P214" s="139">
        <f>O214*H214</f>
        <v>0</v>
      </c>
      <c r="Q214" s="139">
        <v>0</v>
      </c>
      <c r="R214" s="139">
        <f>Q214*H214</f>
        <v>0</v>
      </c>
      <c r="S214" s="139">
        <v>0</v>
      </c>
      <c r="T214" s="140">
        <f>S214*H214</f>
        <v>0</v>
      </c>
      <c r="AR214" s="141" t="s">
        <v>264</v>
      </c>
      <c r="AT214" s="141" t="s">
        <v>249</v>
      </c>
      <c r="AU214" s="141" t="s">
        <v>89</v>
      </c>
      <c r="AY214" s="17" t="s">
        <v>248</v>
      </c>
      <c r="BE214" s="142">
        <f>IF(N214="základní",J214,0)</f>
        <v>0</v>
      </c>
      <c r="BF214" s="142">
        <f>IF(N214="snížená",J214,0)</f>
        <v>0</v>
      </c>
      <c r="BG214" s="142">
        <f>IF(N214="zákl. přenesená",J214,0)</f>
        <v>0</v>
      </c>
      <c r="BH214" s="142">
        <f>IF(N214="sníž. přenesená",J214,0)</f>
        <v>0</v>
      </c>
      <c r="BI214" s="142">
        <f>IF(N214="nulová",J214,0)</f>
        <v>0</v>
      </c>
      <c r="BJ214" s="17" t="s">
        <v>87</v>
      </c>
      <c r="BK214" s="142">
        <f>ROUND(I214*H214,2)</f>
        <v>0</v>
      </c>
      <c r="BL214" s="17" t="s">
        <v>264</v>
      </c>
      <c r="BM214" s="141" t="s">
        <v>5568</v>
      </c>
    </row>
    <row r="215" spans="2:65" s="12" customFormat="1">
      <c r="B215" s="161"/>
      <c r="D215" s="143" t="s">
        <v>1665</v>
      </c>
      <c r="E215" s="162" t="s">
        <v>1</v>
      </c>
      <c r="F215" s="163" t="s">
        <v>5502</v>
      </c>
      <c r="H215" s="162" t="s">
        <v>1</v>
      </c>
      <c r="I215" s="164"/>
      <c r="L215" s="161"/>
      <c r="M215" s="165"/>
      <c r="T215" s="166"/>
      <c r="AT215" s="162" t="s">
        <v>1665</v>
      </c>
      <c r="AU215" s="162" t="s">
        <v>89</v>
      </c>
      <c r="AV215" s="12" t="s">
        <v>87</v>
      </c>
      <c r="AW215" s="12" t="s">
        <v>36</v>
      </c>
      <c r="AX215" s="12" t="s">
        <v>80</v>
      </c>
      <c r="AY215" s="162" t="s">
        <v>248</v>
      </c>
    </row>
    <row r="216" spans="2:65" s="13" customFormat="1">
      <c r="B216" s="167"/>
      <c r="D216" s="143" t="s">
        <v>1665</v>
      </c>
      <c r="E216" s="168" t="s">
        <v>1</v>
      </c>
      <c r="F216" s="169" t="s">
        <v>5565</v>
      </c>
      <c r="H216" s="170">
        <v>90</v>
      </c>
      <c r="I216" s="171"/>
      <c r="L216" s="167"/>
      <c r="M216" s="172"/>
      <c r="T216" s="173"/>
      <c r="AT216" s="168" t="s">
        <v>1665</v>
      </c>
      <c r="AU216" s="168" t="s">
        <v>89</v>
      </c>
      <c r="AV216" s="13" t="s">
        <v>89</v>
      </c>
      <c r="AW216" s="13" t="s">
        <v>36</v>
      </c>
      <c r="AX216" s="13" t="s">
        <v>80</v>
      </c>
      <c r="AY216" s="168" t="s">
        <v>248</v>
      </c>
    </row>
    <row r="217" spans="2:65" s="14" customFormat="1">
      <c r="B217" s="174"/>
      <c r="D217" s="143" t="s">
        <v>1665</v>
      </c>
      <c r="E217" s="175" t="s">
        <v>1</v>
      </c>
      <c r="F217" s="176" t="s">
        <v>1668</v>
      </c>
      <c r="H217" s="177">
        <v>90</v>
      </c>
      <c r="I217" s="178"/>
      <c r="L217" s="174"/>
      <c r="M217" s="179"/>
      <c r="T217" s="180"/>
      <c r="AT217" s="175" t="s">
        <v>1665</v>
      </c>
      <c r="AU217" s="175" t="s">
        <v>89</v>
      </c>
      <c r="AV217" s="14" t="s">
        <v>264</v>
      </c>
      <c r="AW217" s="14" t="s">
        <v>36</v>
      </c>
      <c r="AX217" s="14" t="s">
        <v>87</v>
      </c>
      <c r="AY217" s="175" t="s">
        <v>248</v>
      </c>
    </row>
    <row r="218" spans="2:65" s="1" customFormat="1" ht="16.5" customHeight="1">
      <c r="B218" s="32"/>
      <c r="C218" s="188" t="s">
        <v>7</v>
      </c>
      <c r="D218" s="188" t="s">
        <v>301</v>
      </c>
      <c r="E218" s="189" t="s">
        <v>5569</v>
      </c>
      <c r="F218" s="190" t="s">
        <v>5570</v>
      </c>
      <c r="G218" s="191" t="s">
        <v>2455</v>
      </c>
      <c r="H218" s="192">
        <v>3.726</v>
      </c>
      <c r="I218" s="193"/>
      <c r="J218" s="194">
        <f>ROUND(I218*H218,2)</f>
        <v>0</v>
      </c>
      <c r="K218" s="190" t="s">
        <v>1663</v>
      </c>
      <c r="L218" s="195"/>
      <c r="M218" s="196" t="s">
        <v>1</v>
      </c>
      <c r="N218" s="197" t="s">
        <v>45</v>
      </c>
      <c r="P218" s="139">
        <f>O218*H218</f>
        <v>0</v>
      </c>
      <c r="Q218" s="139">
        <v>1E-3</v>
      </c>
      <c r="R218" s="139">
        <f>Q218*H218</f>
        <v>3.7260000000000001E-3</v>
      </c>
      <c r="S218" s="139">
        <v>0</v>
      </c>
      <c r="T218" s="140">
        <f>S218*H218</f>
        <v>0</v>
      </c>
      <c r="AR218" s="141" t="s">
        <v>283</v>
      </c>
      <c r="AT218" s="141" t="s">
        <v>301</v>
      </c>
      <c r="AU218" s="141" t="s">
        <v>89</v>
      </c>
      <c r="AY218" s="17" t="s">
        <v>248</v>
      </c>
      <c r="BE218" s="142">
        <f>IF(N218="základní",J218,0)</f>
        <v>0</v>
      </c>
      <c r="BF218" s="142">
        <f>IF(N218="snížená",J218,0)</f>
        <v>0</v>
      </c>
      <c r="BG218" s="142">
        <f>IF(N218="zákl. přenesená",J218,0)</f>
        <v>0</v>
      </c>
      <c r="BH218" s="142">
        <f>IF(N218="sníž. přenesená",J218,0)</f>
        <v>0</v>
      </c>
      <c r="BI218" s="142">
        <f>IF(N218="nulová",J218,0)</f>
        <v>0</v>
      </c>
      <c r="BJ218" s="17" t="s">
        <v>87</v>
      </c>
      <c r="BK218" s="142">
        <f>ROUND(I218*H218,2)</f>
        <v>0</v>
      </c>
      <c r="BL218" s="17" t="s">
        <v>264</v>
      </c>
      <c r="BM218" s="141" t="s">
        <v>5571</v>
      </c>
    </row>
    <row r="219" spans="2:65" s="13" customFormat="1">
      <c r="B219" s="167"/>
      <c r="D219" s="143" t="s">
        <v>1665</v>
      </c>
      <c r="E219" s="168" t="s">
        <v>1</v>
      </c>
      <c r="F219" s="169" t="s">
        <v>5572</v>
      </c>
      <c r="H219" s="170">
        <v>3.726</v>
      </c>
      <c r="I219" s="171"/>
      <c r="L219" s="167"/>
      <c r="M219" s="172"/>
      <c r="T219" s="173"/>
      <c r="AT219" s="168" t="s">
        <v>1665</v>
      </c>
      <c r="AU219" s="168" t="s">
        <v>89</v>
      </c>
      <c r="AV219" s="13" t="s">
        <v>89</v>
      </c>
      <c r="AW219" s="13" t="s">
        <v>36</v>
      </c>
      <c r="AX219" s="13" t="s">
        <v>80</v>
      </c>
      <c r="AY219" s="168" t="s">
        <v>248</v>
      </c>
    </row>
    <row r="220" spans="2:65" s="14" customFormat="1">
      <c r="B220" s="174"/>
      <c r="D220" s="143" t="s">
        <v>1665</v>
      </c>
      <c r="E220" s="175" t="s">
        <v>1</v>
      </c>
      <c r="F220" s="176" t="s">
        <v>1668</v>
      </c>
      <c r="H220" s="177">
        <v>3.726</v>
      </c>
      <c r="I220" s="178"/>
      <c r="L220" s="174"/>
      <c r="M220" s="179"/>
      <c r="T220" s="180"/>
      <c r="AT220" s="175" t="s">
        <v>1665</v>
      </c>
      <c r="AU220" s="175" t="s">
        <v>89</v>
      </c>
      <c r="AV220" s="14" t="s">
        <v>264</v>
      </c>
      <c r="AW220" s="14" t="s">
        <v>36</v>
      </c>
      <c r="AX220" s="14" t="s">
        <v>87</v>
      </c>
      <c r="AY220" s="175" t="s">
        <v>248</v>
      </c>
    </row>
    <row r="221" spans="2:65" s="1" customFormat="1" ht="24.2" customHeight="1">
      <c r="B221" s="32"/>
      <c r="C221" s="130" t="s">
        <v>382</v>
      </c>
      <c r="D221" s="130" t="s">
        <v>249</v>
      </c>
      <c r="E221" s="131" t="s">
        <v>3821</v>
      </c>
      <c r="F221" s="132" t="s">
        <v>5573</v>
      </c>
      <c r="G221" s="133" t="s">
        <v>1662</v>
      </c>
      <c r="H221" s="134">
        <v>199</v>
      </c>
      <c r="I221" s="135"/>
      <c r="J221" s="136">
        <f>ROUND(I221*H221,2)</f>
        <v>0</v>
      </c>
      <c r="K221" s="132" t="s">
        <v>1663</v>
      </c>
      <c r="L221" s="32"/>
      <c r="M221" s="137" t="s">
        <v>1</v>
      </c>
      <c r="N221" s="138" t="s">
        <v>45</v>
      </c>
      <c r="P221" s="139">
        <f>O221*H221</f>
        <v>0</v>
      </c>
      <c r="Q221" s="139">
        <v>0</v>
      </c>
      <c r="R221" s="139">
        <f>Q221*H221</f>
        <v>0</v>
      </c>
      <c r="S221" s="139">
        <v>0</v>
      </c>
      <c r="T221" s="140">
        <f>S221*H221</f>
        <v>0</v>
      </c>
      <c r="AR221" s="141" t="s">
        <v>264</v>
      </c>
      <c r="AT221" s="141" t="s">
        <v>249</v>
      </c>
      <c r="AU221" s="141" t="s">
        <v>89</v>
      </c>
      <c r="AY221" s="17" t="s">
        <v>248</v>
      </c>
      <c r="BE221" s="142">
        <f>IF(N221="základní",J221,0)</f>
        <v>0</v>
      </c>
      <c r="BF221" s="142">
        <f>IF(N221="snížená",J221,0)</f>
        <v>0</v>
      </c>
      <c r="BG221" s="142">
        <f>IF(N221="zákl. přenesená",J221,0)</f>
        <v>0</v>
      </c>
      <c r="BH221" s="142">
        <f>IF(N221="sníž. přenesená",J221,0)</f>
        <v>0</v>
      </c>
      <c r="BI221" s="142">
        <f>IF(N221="nulová",J221,0)</f>
        <v>0</v>
      </c>
      <c r="BJ221" s="17" t="s">
        <v>87</v>
      </c>
      <c r="BK221" s="142">
        <f>ROUND(I221*H221,2)</f>
        <v>0</v>
      </c>
      <c r="BL221" s="17" t="s">
        <v>264</v>
      </c>
      <c r="BM221" s="141" t="s">
        <v>5574</v>
      </c>
    </row>
    <row r="222" spans="2:65" s="1" customFormat="1" ht="126.75">
      <c r="B222" s="32"/>
      <c r="D222" s="143" t="s">
        <v>255</v>
      </c>
      <c r="F222" s="144" t="s">
        <v>5575</v>
      </c>
      <c r="I222" s="145"/>
      <c r="L222" s="32"/>
      <c r="M222" s="146"/>
      <c r="T222" s="56"/>
      <c r="AT222" s="17" t="s">
        <v>255</v>
      </c>
      <c r="AU222" s="17" t="s">
        <v>89</v>
      </c>
    </row>
    <row r="223" spans="2:65" s="12" customFormat="1">
      <c r="B223" s="161"/>
      <c r="D223" s="143" t="s">
        <v>1665</v>
      </c>
      <c r="E223" s="162" t="s">
        <v>1</v>
      </c>
      <c r="F223" s="163" t="s">
        <v>5576</v>
      </c>
      <c r="H223" s="162" t="s">
        <v>1</v>
      </c>
      <c r="I223" s="164"/>
      <c r="L223" s="161"/>
      <c r="M223" s="165"/>
      <c r="T223" s="166"/>
      <c r="AT223" s="162" t="s">
        <v>1665</v>
      </c>
      <c r="AU223" s="162" t="s">
        <v>89</v>
      </c>
      <c r="AV223" s="12" t="s">
        <v>87</v>
      </c>
      <c r="AW223" s="12" t="s">
        <v>36</v>
      </c>
      <c r="AX223" s="12" t="s">
        <v>80</v>
      </c>
      <c r="AY223" s="162" t="s">
        <v>248</v>
      </c>
    </row>
    <row r="224" spans="2:65" s="13" customFormat="1" ht="22.5">
      <c r="B224" s="167"/>
      <c r="D224" s="143" t="s">
        <v>1665</v>
      </c>
      <c r="E224" s="168" t="s">
        <v>1</v>
      </c>
      <c r="F224" s="169" t="s">
        <v>5577</v>
      </c>
      <c r="H224" s="170">
        <v>178</v>
      </c>
      <c r="I224" s="171"/>
      <c r="L224" s="167"/>
      <c r="M224" s="172"/>
      <c r="T224" s="173"/>
      <c r="AT224" s="168" t="s">
        <v>1665</v>
      </c>
      <c r="AU224" s="168" t="s">
        <v>89</v>
      </c>
      <c r="AV224" s="13" t="s">
        <v>89</v>
      </c>
      <c r="AW224" s="13" t="s">
        <v>36</v>
      </c>
      <c r="AX224" s="13" t="s">
        <v>80</v>
      </c>
      <c r="AY224" s="168" t="s">
        <v>248</v>
      </c>
    </row>
    <row r="225" spans="2:65" s="13" customFormat="1" ht="22.5">
      <c r="B225" s="167"/>
      <c r="D225" s="143" t="s">
        <v>1665</v>
      </c>
      <c r="E225" s="168" t="s">
        <v>1</v>
      </c>
      <c r="F225" s="169" t="s">
        <v>5578</v>
      </c>
      <c r="H225" s="170">
        <v>21</v>
      </c>
      <c r="I225" s="171"/>
      <c r="L225" s="167"/>
      <c r="M225" s="172"/>
      <c r="T225" s="173"/>
      <c r="AT225" s="168" t="s">
        <v>1665</v>
      </c>
      <c r="AU225" s="168" t="s">
        <v>89</v>
      </c>
      <c r="AV225" s="13" t="s">
        <v>89</v>
      </c>
      <c r="AW225" s="13" t="s">
        <v>36</v>
      </c>
      <c r="AX225" s="13" t="s">
        <v>80</v>
      </c>
      <c r="AY225" s="168" t="s">
        <v>248</v>
      </c>
    </row>
    <row r="226" spans="2:65" s="14" customFormat="1">
      <c r="B226" s="174"/>
      <c r="D226" s="143" t="s">
        <v>1665</v>
      </c>
      <c r="E226" s="175" t="s">
        <v>1</v>
      </c>
      <c r="F226" s="176" t="s">
        <v>1668</v>
      </c>
      <c r="H226" s="177">
        <v>199</v>
      </c>
      <c r="I226" s="178"/>
      <c r="L226" s="174"/>
      <c r="M226" s="179"/>
      <c r="T226" s="180"/>
      <c r="AT226" s="175" t="s">
        <v>1665</v>
      </c>
      <c r="AU226" s="175" t="s">
        <v>89</v>
      </c>
      <c r="AV226" s="14" t="s">
        <v>264</v>
      </c>
      <c r="AW226" s="14" t="s">
        <v>36</v>
      </c>
      <c r="AX226" s="14" t="s">
        <v>87</v>
      </c>
      <c r="AY226" s="175" t="s">
        <v>248</v>
      </c>
    </row>
    <row r="227" spans="2:65" s="10" customFormat="1" ht="22.9" customHeight="1">
      <c r="B227" s="120"/>
      <c r="D227" s="121" t="s">
        <v>79</v>
      </c>
      <c r="E227" s="155" t="s">
        <v>89</v>
      </c>
      <c r="F227" s="155" t="s">
        <v>1700</v>
      </c>
      <c r="I227" s="123"/>
      <c r="J227" s="156">
        <f>BK227</f>
        <v>0</v>
      </c>
      <c r="L227" s="120"/>
      <c r="M227" s="125"/>
      <c r="P227" s="126">
        <f>SUM(P228:P243)</f>
        <v>0</v>
      </c>
      <c r="R227" s="126">
        <f>SUM(R228:R243)</f>
        <v>1.5015000000000001E-2</v>
      </c>
      <c r="T227" s="127">
        <f>SUM(T228:T243)</f>
        <v>0</v>
      </c>
      <c r="AR227" s="121" t="s">
        <v>87</v>
      </c>
      <c r="AT227" s="128" t="s">
        <v>79</v>
      </c>
      <c r="AU227" s="128" t="s">
        <v>87</v>
      </c>
      <c r="AY227" s="121" t="s">
        <v>248</v>
      </c>
      <c r="BK227" s="129">
        <f>SUM(BK228:BK243)</f>
        <v>0</v>
      </c>
    </row>
    <row r="228" spans="2:65" s="1" customFormat="1" ht="33" customHeight="1">
      <c r="B228" s="32"/>
      <c r="C228" s="130" t="s">
        <v>386</v>
      </c>
      <c r="D228" s="130" t="s">
        <v>249</v>
      </c>
      <c r="E228" s="131" t="s">
        <v>5579</v>
      </c>
      <c r="F228" s="132" t="s">
        <v>5580</v>
      </c>
      <c r="G228" s="133" t="s">
        <v>1671</v>
      </c>
      <c r="H228" s="134">
        <v>2.5430000000000001</v>
      </c>
      <c r="I228" s="135"/>
      <c r="J228" s="136">
        <f>ROUND(I228*H228,2)</f>
        <v>0</v>
      </c>
      <c r="K228" s="132" t="s">
        <v>1663</v>
      </c>
      <c r="L228" s="32"/>
      <c r="M228" s="137" t="s">
        <v>1</v>
      </c>
      <c r="N228" s="138" t="s">
        <v>45</v>
      </c>
      <c r="P228" s="139">
        <f>O228*H228</f>
        <v>0</v>
      </c>
      <c r="Q228" s="139">
        <v>0</v>
      </c>
      <c r="R228" s="139">
        <f>Q228*H228</f>
        <v>0</v>
      </c>
      <c r="S228" s="139">
        <v>0</v>
      </c>
      <c r="T228" s="140">
        <f>S228*H228</f>
        <v>0</v>
      </c>
      <c r="AR228" s="141" t="s">
        <v>264</v>
      </c>
      <c r="AT228" s="141" t="s">
        <v>249</v>
      </c>
      <c r="AU228" s="141" t="s">
        <v>89</v>
      </c>
      <c r="AY228" s="17" t="s">
        <v>248</v>
      </c>
      <c r="BE228" s="142">
        <f>IF(N228="základní",J228,0)</f>
        <v>0</v>
      </c>
      <c r="BF228" s="142">
        <f>IF(N228="snížená",J228,0)</f>
        <v>0</v>
      </c>
      <c r="BG228" s="142">
        <f>IF(N228="zákl. přenesená",J228,0)</f>
        <v>0</v>
      </c>
      <c r="BH228" s="142">
        <f>IF(N228="sníž. přenesená",J228,0)</f>
        <v>0</v>
      </c>
      <c r="BI228" s="142">
        <f>IF(N228="nulová",J228,0)</f>
        <v>0</v>
      </c>
      <c r="BJ228" s="17" t="s">
        <v>87</v>
      </c>
      <c r="BK228" s="142">
        <f>ROUND(I228*H228,2)</f>
        <v>0</v>
      </c>
      <c r="BL228" s="17" t="s">
        <v>264</v>
      </c>
      <c r="BM228" s="141" t="s">
        <v>5581</v>
      </c>
    </row>
    <row r="229" spans="2:65" s="12" customFormat="1">
      <c r="B229" s="161"/>
      <c r="D229" s="143" t="s">
        <v>1665</v>
      </c>
      <c r="E229" s="162" t="s">
        <v>1</v>
      </c>
      <c r="F229" s="163" t="s">
        <v>5582</v>
      </c>
      <c r="H229" s="162" t="s">
        <v>1</v>
      </c>
      <c r="I229" s="164"/>
      <c r="L229" s="161"/>
      <c r="M229" s="165"/>
      <c r="T229" s="166"/>
      <c r="AT229" s="162" t="s">
        <v>1665</v>
      </c>
      <c r="AU229" s="162" t="s">
        <v>89</v>
      </c>
      <c r="AV229" s="12" t="s">
        <v>87</v>
      </c>
      <c r="AW229" s="12" t="s">
        <v>36</v>
      </c>
      <c r="AX229" s="12" t="s">
        <v>80</v>
      </c>
      <c r="AY229" s="162" t="s">
        <v>248</v>
      </c>
    </row>
    <row r="230" spans="2:65" s="13" customFormat="1">
      <c r="B230" s="167"/>
      <c r="D230" s="143" t="s">
        <v>1665</v>
      </c>
      <c r="E230" s="168" t="s">
        <v>1</v>
      </c>
      <c r="F230" s="169" t="s">
        <v>5583</v>
      </c>
      <c r="H230" s="170">
        <v>2.5430000000000001</v>
      </c>
      <c r="I230" s="171"/>
      <c r="L230" s="167"/>
      <c r="M230" s="172"/>
      <c r="T230" s="173"/>
      <c r="AT230" s="168" t="s">
        <v>1665</v>
      </c>
      <c r="AU230" s="168" t="s">
        <v>89</v>
      </c>
      <c r="AV230" s="13" t="s">
        <v>89</v>
      </c>
      <c r="AW230" s="13" t="s">
        <v>36</v>
      </c>
      <c r="AX230" s="13" t="s">
        <v>80</v>
      </c>
      <c r="AY230" s="168" t="s">
        <v>248</v>
      </c>
    </row>
    <row r="231" spans="2:65" s="14" customFormat="1">
      <c r="B231" s="174"/>
      <c r="D231" s="143" t="s">
        <v>1665</v>
      </c>
      <c r="E231" s="175" t="s">
        <v>1</v>
      </c>
      <c r="F231" s="176" t="s">
        <v>1668</v>
      </c>
      <c r="H231" s="177">
        <v>2.5430000000000001</v>
      </c>
      <c r="I231" s="178"/>
      <c r="L231" s="174"/>
      <c r="M231" s="179"/>
      <c r="T231" s="180"/>
      <c r="AT231" s="175" t="s">
        <v>1665</v>
      </c>
      <c r="AU231" s="175" t="s">
        <v>89</v>
      </c>
      <c r="AV231" s="14" t="s">
        <v>264</v>
      </c>
      <c r="AW231" s="14" t="s">
        <v>36</v>
      </c>
      <c r="AX231" s="14" t="s">
        <v>87</v>
      </c>
      <c r="AY231" s="175" t="s">
        <v>248</v>
      </c>
    </row>
    <row r="232" spans="2:65" s="1" customFormat="1" ht="24.2" customHeight="1">
      <c r="B232" s="32"/>
      <c r="C232" s="130" t="s">
        <v>390</v>
      </c>
      <c r="D232" s="130" t="s">
        <v>249</v>
      </c>
      <c r="E232" s="131" t="s">
        <v>5584</v>
      </c>
      <c r="F232" s="132" t="s">
        <v>5585</v>
      </c>
      <c r="G232" s="133" t="s">
        <v>1662</v>
      </c>
      <c r="H232" s="134">
        <v>21</v>
      </c>
      <c r="I232" s="135"/>
      <c r="J232" s="136">
        <f>ROUND(I232*H232,2)</f>
        <v>0</v>
      </c>
      <c r="K232" s="132" t="s">
        <v>1663</v>
      </c>
      <c r="L232" s="32"/>
      <c r="M232" s="137" t="s">
        <v>1</v>
      </c>
      <c r="N232" s="138" t="s">
        <v>45</v>
      </c>
      <c r="P232" s="139">
        <f>O232*H232</f>
        <v>0</v>
      </c>
      <c r="Q232" s="139">
        <v>1.7000000000000001E-4</v>
      </c>
      <c r="R232" s="139">
        <f>Q232*H232</f>
        <v>3.5700000000000003E-3</v>
      </c>
      <c r="S232" s="139">
        <v>0</v>
      </c>
      <c r="T232" s="140">
        <f>S232*H232</f>
        <v>0</v>
      </c>
      <c r="AR232" s="141" t="s">
        <v>264</v>
      </c>
      <c r="AT232" s="141" t="s">
        <v>249</v>
      </c>
      <c r="AU232" s="141" t="s">
        <v>89</v>
      </c>
      <c r="AY232" s="17" t="s">
        <v>248</v>
      </c>
      <c r="BE232" s="142">
        <f>IF(N232="základní",J232,0)</f>
        <v>0</v>
      </c>
      <c r="BF232" s="142">
        <f>IF(N232="snížená",J232,0)</f>
        <v>0</v>
      </c>
      <c r="BG232" s="142">
        <f>IF(N232="zákl. přenesená",J232,0)</f>
        <v>0</v>
      </c>
      <c r="BH232" s="142">
        <f>IF(N232="sníž. přenesená",J232,0)</f>
        <v>0</v>
      </c>
      <c r="BI232" s="142">
        <f>IF(N232="nulová",J232,0)</f>
        <v>0</v>
      </c>
      <c r="BJ232" s="17" t="s">
        <v>87</v>
      </c>
      <c r="BK232" s="142">
        <f>ROUND(I232*H232,2)</f>
        <v>0</v>
      </c>
      <c r="BL232" s="17" t="s">
        <v>264</v>
      </c>
      <c r="BM232" s="141" t="s">
        <v>5586</v>
      </c>
    </row>
    <row r="233" spans="2:65" s="12" customFormat="1">
      <c r="B233" s="161"/>
      <c r="D233" s="143" t="s">
        <v>1665</v>
      </c>
      <c r="E233" s="162" t="s">
        <v>1</v>
      </c>
      <c r="F233" s="163" t="s">
        <v>5582</v>
      </c>
      <c r="H233" s="162" t="s">
        <v>1</v>
      </c>
      <c r="I233" s="164"/>
      <c r="L233" s="161"/>
      <c r="M233" s="165"/>
      <c r="T233" s="166"/>
      <c r="AT233" s="162" t="s">
        <v>1665</v>
      </c>
      <c r="AU233" s="162" t="s">
        <v>89</v>
      </c>
      <c r="AV233" s="12" t="s">
        <v>87</v>
      </c>
      <c r="AW233" s="12" t="s">
        <v>36</v>
      </c>
      <c r="AX233" s="12" t="s">
        <v>80</v>
      </c>
      <c r="AY233" s="162" t="s">
        <v>248</v>
      </c>
    </row>
    <row r="234" spans="2:65" s="13" customFormat="1">
      <c r="B234" s="167"/>
      <c r="D234" s="143" t="s">
        <v>1665</v>
      </c>
      <c r="E234" s="168" t="s">
        <v>1</v>
      </c>
      <c r="F234" s="169" t="s">
        <v>5587</v>
      </c>
      <c r="H234" s="170">
        <v>21</v>
      </c>
      <c r="I234" s="171"/>
      <c r="L234" s="167"/>
      <c r="M234" s="172"/>
      <c r="T234" s="173"/>
      <c r="AT234" s="168" t="s">
        <v>1665</v>
      </c>
      <c r="AU234" s="168" t="s">
        <v>89</v>
      </c>
      <c r="AV234" s="13" t="s">
        <v>89</v>
      </c>
      <c r="AW234" s="13" t="s">
        <v>36</v>
      </c>
      <c r="AX234" s="13" t="s">
        <v>80</v>
      </c>
      <c r="AY234" s="168" t="s">
        <v>248</v>
      </c>
    </row>
    <row r="235" spans="2:65" s="14" customFormat="1">
      <c r="B235" s="174"/>
      <c r="D235" s="143" t="s">
        <v>1665</v>
      </c>
      <c r="E235" s="175" t="s">
        <v>1</v>
      </c>
      <c r="F235" s="176" t="s">
        <v>1668</v>
      </c>
      <c r="H235" s="177">
        <v>21</v>
      </c>
      <c r="I235" s="178"/>
      <c r="L235" s="174"/>
      <c r="M235" s="179"/>
      <c r="T235" s="180"/>
      <c r="AT235" s="175" t="s">
        <v>1665</v>
      </c>
      <c r="AU235" s="175" t="s">
        <v>89</v>
      </c>
      <c r="AV235" s="14" t="s">
        <v>264</v>
      </c>
      <c r="AW235" s="14" t="s">
        <v>36</v>
      </c>
      <c r="AX235" s="14" t="s">
        <v>87</v>
      </c>
      <c r="AY235" s="175" t="s">
        <v>248</v>
      </c>
    </row>
    <row r="236" spans="2:65" s="1" customFormat="1" ht="24.2" customHeight="1">
      <c r="B236" s="32"/>
      <c r="C236" s="188" t="s">
        <v>394</v>
      </c>
      <c r="D236" s="188" t="s">
        <v>301</v>
      </c>
      <c r="E236" s="189" t="s">
        <v>5588</v>
      </c>
      <c r="F236" s="190" t="s">
        <v>5589</v>
      </c>
      <c r="G236" s="191" t="s">
        <v>1662</v>
      </c>
      <c r="H236" s="192">
        <v>25.2</v>
      </c>
      <c r="I236" s="193"/>
      <c r="J236" s="194">
        <f>ROUND(I236*H236,2)</f>
        <v>0</v>
      </c>
      <c r="K236" s="190" t="s">
        <v>1663</v>
      </c>
      <c r="L236" s="195"/>
      <c r="M236" s="196" t="s">
        <v>1</v>
      </c>
      <c r="N236" s="197" t="s">
        <v>45</v>
      </c>
      <c r="P236" s="139">
        <f>O236*H236</f>
        <v>0</v>
      </c>
      <c r="Q236" s="139">
        <v>2.5000000000000001E-4</v>
      </c>
      <c r="R236" s="139">
        <f>Q236*H236</f>
        <v>6.3E-3</v>
      </c>
      <c r="S236" s="139">
        <v>0</v>
      </c>
      <c r="T236" s="140">
        <f>S236*H236</f>
        <v>0</v>
      </c>
      <c r="AR236" s="141" t="s">
        <v>283</v>
      </c>
      <c r="AT236" s="141" t="s">
        <v>301</v>
      </c>
      <c r="AU236" s="141" t="s">
        <v>89</v>
      </c>
      <c r="AY236" s="17" t="s">
        <v>248</v>
      </c>
      <c r="BE236" s="142">
        <f>IF(N236="základní",J236,0)</f>
        <v>0</v>
      </c>
      <c r="BF236" s="142">
        <f>IF(N236="snížená",J236,0)</f>
        <v>0</v>
      </c>
      <c r="BG236" s="142">
        <f>IF(N236="zákl. přenesená",J236,0)</f>
        <v>0</v>
      </c>
      <c r="BH236" s="142">
        <f>IF(N236="sníž. přenesená",J236,0)</f>
        <v>0</v>
      </c>
      <c r="BI236" s="142">
        <f>IF(N236="nulová",J236,0)</f>
        <v>0</v>
      </c>
      <c r="BJ236" s="17" t="s">
        <v>87</v>
      </c>
      <c r="BK236" s="142">
        <f>ROUND(I236*H236,2)</f>
        <v>0</v>
      </c>
      <c r="BL236" s="17" t="s">
        <v>264</v>
      </c>
      <c r="BM236" s="141" t="s">
        <v>5590</v>
      </c>
    </row>
    <row r="237" spans="2:65" s="12" customFormat="1">
      <c r="B237" s="161"/>
      <c r="D237" s="143" t="s">
        <v>1665</v>
      </c>
      <c r="E237" s="162" t="s">
        <v>1</v>
      </c>
      <c r="F237" s="163" t="s">
        <v>5582</v>
      </c>
      <c r="H237" s="162" t="s">
        <v>1</v>
      </c>
      <c r="I237" s="164"/>
      <c r="L237" s="161"/>
      <c r="M237" s="165"/>
      <c r="T237" s="166"/>
      <c r="AT237" s="162" t="s">
        <v>1665</v>
      </c>
      <c r="AU237" s="162" t="s">
        <v>89</v>
      </c>
      <c r="AV237" s="12" t="s">
        <v>87</v>
      </c>
      <c r="AW237" s="12" t="s">
        <v>36</v>
      </c>
      <c r="AX237" s="12" t="s">
        <v>80</v>
      </c>
      <c r="AY237" s="162" t="s">
        <v>248</v>
      </c>
    </row>
    <row r="238" spans="2:65" s="13" customFormat="1">
      <c r="B238" s="167"/>
      <c r="D238" s="143" t="s">
        <v>1665</v>
      </c>
      <c r="E238" s="168" t="s">
        <v>1</v>
      </c>
      <c r="F238" s="169" t="s">
        <v>5591</v>
      </c>
      <c r="H238" s="170">
        <v>25.2</v>
      </c>
      <c r="I238" s="171"/>
      <c r="L238" s="167"/>
      <c r="M238" s="172"/>
      <c r="T238" s="173"/>
      <c r="AT238" s="168" t="s">
        <v>1665</v>
      </c>
      <c r="AU238" s="168" t="s">
        <v>89</v>
      </c>
      <c r="AV238" s="13" t="s">
        <v>89</v>
      </c>
      <c r="AW238" s="13" t="s">
        <v>36</v>
      </c>
      <c r="AX238" s="13" t="s">
        <v>80</v>
      </c>
      <c r="AY238" s="168" t="s">
        <v>248</v>
      </c>
    </row>
    <row r="239" spans="2:65" s="14" customFormat="1">
      <c r="B239" s="174"/>
      <c r="D239" s="143" t="s">
        <v>1665</v>
      </c>
      <c r="E239" s="175" t="s">
        <v>1</v>
      </c>
      <c r="F239" s="176" t="s">
        <v>1668</v>
      </c>
      <c r="H239" s="177">
        <v>25.2</v>
      </c>
      <c r="I239" s="178"/>
      <c r="L239" s="174"/>
      <c r="M239" s="179"/>
      <c r="T239" s="180"/>
      <c r="AT239" s="175" t="s">
        <v>1665</v>
      </c>
      <c r="AU239" s="175" t="s">
        <v>89</v>
      </c>
      <c r="AV239" s="14" t="s">
        <v>264</v>
      </c>
      <c r="AW239" s="14" t="s">
        <v>36</v>
      </c>
      <c r="AX239" s="14" t="s">
        <v>87</v>
      </c>
      <c r="AY239" s="175" t="s">
        <v>248</v>
      </c>
    </row>
    <row r="240" spans="2:65" s="1" customFormat="1" ht="24.2" customHeight="1">
      <c r="B240" s="32"/>
      <c r="C240" s="130" t="s">
        <v>398</v>
      </c>
      <c r="D240" s="130" t="s">
        <v>249</v>
      </c>
      <c r="E240" s="131" t="s">
        <v>5592</v>
      </c>
      <c r="F240" s="132" t="s">
        <v>5593</v>
      </c>
      <c r="G240" s="133" t="s">
        <v>528</v>
      </c>
      <c r="H240" s="134">
        <v>10.5</v>
      </c>
      <c r="I240" s="135"/>
      <c r="J240" s="136">
        <f>ROUND(I240*H240,2)</f>
        <v>0</v>
      </c>
      <c r="K240" s="132" t="s">
        <v>1663</v>
      </c>
      <c r="L240" s="32"/>
      <c r="M240" s="137" t="s">
        <v>1</v>
      </c>
      <c r="N240" s="138" t="s">
        <v>45</v>
      </c>
      <c r="P240" s="139">
        <f>O240*H240</f>
        <v>0</v>
      </c>
      <c r="Q240" s="139">
        <v>4.8999999999999998E-4</v>
      </c>
      <c r="R240" s="139">
        <f>Q240*H240</f>
        <v>5.1450000000000003E-3</v>
      </c>
      <c r="S240" s="139">
        <v>0</v>
      </c>
      <c r="T240" s="140">
        <f>S240*H240</f>
        <v>0</v>
      </c>
      <c r="AR240" s="141" t="s">
        <v>264</v>
      </c>
      <c r="AT240" s="141" t="s">
        <v>249</v>
      </c>
      <c r="AU240" s="141" t="s">
        <v>89</v>
      </c>
      <c r="AY240" s="17" t="s">
        <v>248</v>
      </c>
      <c r="BE240" s="142">
        <f>IF(N240="základní",J240,0)</f>
        <v>0</v>
      </c>
      <c r="BF240" s="142">
        <f>IF(N240="snížená",J240,0)</f>
        <v>0</v>
      </c>
      <c r="BG240" s="142">
        <f>IF(N240="zákl. přenesená",J240,0)</f>
        <v>0</v>
      </c>
      <c r="BH240" s="142">
        <f>IF(N240="sníž. přenesená",J240,0)</f>
        <v>0</v>
      </c>
      <c r="BI240" s="142">
        <f>IF(N240="nulová",J240,0)</f>
        <v>0</v>
      </c>
      <c r="BJ240" s="17" t="s">
        <v>87</v>
      </c>
      <c r="BK240" s="142">
        <f>ROUND(I240*H240,2)</f>
        <v>0</v>
      </c>
      <c r="BL240" s="17" t="s">
        <v>264</v>
      </c>
      <c r="BM240" s="141" t="s">
        <v>5594</v>
      </c>
    </row>
    <row r="241" spans="2:65" s="12" customFormat="1">
      <c r="B241" s="161"/>
      <c r="D241" s="143" t="s">
        <v>1665</v>
      </c>
      <c r="E241" s="162" t="s">
        <v>1</v>
      </c>
      <c r="F241" s="163" t="s">
        <v>5582</v>
      </c>
      <c r="H241" s="162" t="s">
        <v>1</v>
      </c>
      <c r="I241" s="164"/>
      <c r="L241" s="161"/>
      <c r="M241" s="165"/>
      <c r="T241" s="166"/>
      <c r="AT241" s="162" t="s">
        <v>1665</v>
      </c>
      <c r="AU241" s="162" t="s">
        <v>89</v>
      </c>
      <c r="AV241" s="12" t="s">
        <v>87</v>
      </c>
      <c r="AW241" s="12" t="s">
        <v>36</v>
      </c>
      <c r="AX241" s="12" t="s">
        <v>80</v>
      </c>
      <c r="AY241" s="162" t="s">
        <v>248</v>
      </c>
    </row>
    <row r="242" spans="2:65" s="13" customFormat="1">
      <c r="B242" s="167"/>
      <c r="D242" s="143" t="s">
        <v>1665</v>
      </c>
      <c r="E242" s="168" t="s">
        <v>1</v>
      </c>
      <c r="F242" s="169" t="s">
        <v>5595</v>
      </c>
      <c r="H242" s="170">
        <v>10.5</v>
      </c>
      <c r="I242" s="171"/>
      <c r="L242" s="167"/>
      <c r="M242" s="172"/>
      <c r="T242" s="173"/>
      <c r="AT242" s="168" t="s">
        <v>1665</v>
      </c>
      <c r="AU242" s="168" t="s">
        <v>89</v>
      </c>
      <c r="AV242" s="13" t="s">
        <v>89</v>
      </c>
      <c r="AW242" s="13" t="s">
        <v>36</v>
      </c>
      <c r="AX242" s="13" t="s">
        <v>80</v>
      </c>
      <c r="AY242" s="168" t="s">
        <v>248</v>
      </c>
    </row>
    <row r="243" spans="2:65" s="14" customFormat="1">
      <c r="B243" s="174"/>
      <c r="D243" s="143" t="s">
        <v>1665</v>
      </c>
      <c r="E243" s="175" t="s">
        <v>1</v>
      </c>
      <c r="F243" s="176" t="s">
        <v>1668</v>
      </c>
      <c r="H243" s="177">
        <v>10.5</v>
      </c>
      <c r="I243" s="178"/>
      <c r="L243" s="174"/>
      <c r="M243" s="179"/>
      <c r="T243" s="180"/>
      <c r="AT243" s="175" t="s">
        <v>1665</v>
      </c>
      <c r="AU243" s="175" t="s">
        <v>89</v>
      </c>
      <c r="AV243" s="14" t="s">
        <v>264</v>
      </c>
      <c r="AW243" s="14" t="s">
        <v>36</v>
      </c>
      <c r="AX243" s="14" t="s">
        <v>87</v>
      </c>
      <c r="AY243" s="175" t="s">
        <v>248</v>
      </c>
    </row>
    <row r="244" spans="2:65" s="10" customFormat="1" ht="22.9" customHeight="1">
      <c r="B244" s="120"/>
      <c r="D244" s="121" t="s">
        <v>79</v>
      </c>
      <c r="E244" s="155" t="s">
        <v>269</v>
      </c>
      <c r="F244" s="155" t="s">
        <v>2954</v>
      </c>
      <c r="I244" s="123"/>
      <c r="J244" s="156">
        <f>BK244</f>
        <v>0</v>
      </c>
      <c r="L244" s="120"/>
      <c r="M244" s="125"/>
      <c r="P244" s="126">
        <f>SUM(P245:P291)</f>
        <v>0</v>
      </c>
      <c r="R244" s="126">
        <f>SUM(R245:R291)</f>
        <v>5.8660881699999994</v>
      </c>
      <c r="T244" s="127">
        <f>SUM(T245:T291)</f>
        <v>0</v>
      </c>
      <c r="AR244" s="121" t="s">
        <v>87</v>
      </c>
      <c r="AT244" s="128" t="s">
        <v>79</v>
      </c>
      <c r="AU244" s="128" t="s">
        <v>87</v>
      </c>
      <c r="AY244" s="121" t="s">
        <v>248</v>
      </c>
      <c r="BK244" s="129">
        <f>SUM(BK245:BK291)</f>
        <v>0</v>
      </c>
    </row>
    <row r="245" spans="2:65" s="1" customFormat="1" ht="21.75" customHeight="1">
      <c r="B245" s="32"/>
      <c r="C245" s="130" t="s">
        <v>402</v>
      </c>
      <c r="D245" s="130" t="s">
        <v>249</v>
      </c>
      <c r="E245" s="131" t="s">
        <v>3960</v>
      </c>
      <c r="F245" s="132" t="s">
        <v>3961</v>
      </c>
      <c r="G245" s="133" t="s">
        <v>1662</v>
      </c>
      <c r="H245" s="134">
        <v>21</v>
      </c>
      <c r="I245" s="135"/>
      <c r="J245" s="136">
        <f>ROUND(I245*H245,2)</f>
        <v>0</v>
      </c>
      <c r="K245" s="132" t="s">
        <v>1663</v>
      </c>
      <c r="L245" s="32"/>
      <c r="M245" s="137" t="s">
        <v>1</v>
      </c>
      <c r="N245" s="138" t="s">
        <v>45</v>
      </c>
      <c r="P245" s="139">
        <f>O245*H245</f>
        <v>0</v>
      </c>
      <c r="Q245" s="139">
        <v>0</v>
      </c>
      <c r="R245" s="139">
        <f>Q245*H245</f>
        <v>0</v>
      </c>
      <c r="S245" s="139">
        <v>0</v>
      </c>
      <c r="T245" s="140">
        <f>S245*H245</f>
        <v>0</v>
      </c>
      <c r="AR245" s="141" t="s">
        <v>264</v>
      </c>
      <c r="AT245" s="141" t="s">
        <v>249</v>
      </c>
      <c r="AU245" s="141" t="s">
        <v>89</v>
      </c>
      <c r="AY245" s="17" t="s">
        <v>248</v>
      </c>
      <c r="BE245" s="142">
        <f>IF(N245="základní",J245,0)</f>
        <v>0</v>
      </c>
      <c r="BF245" s="142">
        <f>IF(N245="snížená",J245,0)</f>
        <v>0</v>
      </c>
      <c r="BG245" s="142">
        <f>IF(N245="zákl. přenesená",J245,0)</f>
        <v>0</v>
      </c>
      <c r="BH245" s="142">
        <f>IF(N245="sníž. přenesená",J245,0)</f>
        <v>0</v>
      </c>
      <c r="BI245" s="142">
        <f>IF(N245="nulová",J245,0)</f>
        <v>0</v>
      </c>
      <c r="BJ245" s="17" t="s">
        <v>87</v>
      </c>
      <c r="BK245" s="142">
        <f>ROUND(I245*H245,2)</f>
        <v>0</v>
      </c>
      <c r="BL245" s="17" t="s">
        <v>264</v>
      </c>
      <c r="BM245" s="141" t="s">
        <v>5596</v>
      </c>
    </row>
    <row r="246" spans="2:65" s="12" customFormat="1">
      <c r="B246" s="161"/>
      <c r="D246" s="143" t="s">
        <v>1665</v>
      </c>
      <c r="E246" s="162" t="s">
        <v>1</v>
      </c>
      <c r="F246" s="163" t="s">
        <v>5597</v>
      </c>
      <c r="H246" s="162" t="s">
        <v>1</v>
      </c>
      <c r="I246" s="164"/>
      <c r="L246" s="161"/>
      <c r="M246" s="165"/>
      <c r="T246" s="166"/>
      <c r="AT246" s="162" t="s">
        <v>1665</v>
      </c>
      <c r="AU246" s="162" t="s">
        <v>89</v>
      </c>
      <c r="AV246" s="12" t="s">
        <v>87</v>
      </c>
      <c r="AW246" s="12" t="s">
        <v>36</v>
      </c>
      <c r="AX246" s="12" t="s">
        <v>80</v>
      </c>
      <c r="AY246" s="162" t="s">
        <v>248</v>
      </c>
    </row>
    <row r="247" spans="2:65" s="12" customFormat="1">
      <c r="B247" s="161"/>
      <c r="D247" s="143" t="s">
        <v>1665</v>
      </c>
      <c r="E247" s="162" t="s">
        <v>1</v>
      </c>
      <c r="F247" s="163" t="s">
        <v>5598</v>
      </c>
      <c r="H247" s="162" t="s">
        <v>1</v>
      </c>
      <c r="I247" s="164"/>
      <c r="L247" s="161"/>
      <c r="M247" s="165"/>
      <c r="T247" s="166"/>
      <c r="AT247" s="162" t="s">
        <v>1665</v>
      </c>
      <c r="AU247" s="162" t="s">
        <v>89</v>
      </c>
      <c r="AV247" s="12" t="s">
        <v>87</v>
      </c>
      <c r="AW247" s="12" t="s">
        <v>36</v>
      </c>
      <c r="AX247" s="12" t="s">
        <v>80</v>
      </c>
      <c r="AY247" s="162" t="s">
        <v>248</v>
      </c>
    </row>
    <row r="248" spans="2:65" s="13" customFormat="1">
      <c r="B248" s="167"/>
      <c r="D248" s="143" t="s">
        <v>1665</v>
      </c>
      <c r="E248" s="168" t="s">
        <v>1</v>
      </c>
      <c r="F248" s="169" t="s">
        <v>5599</v>
      </c>
      <c r="H248" s="170">
        <v>21</v>
      </c>
      <c r="I248" s="171"/>
      <c r="L248" s="167"/>
      <c r="M248" s="172"/>
      <c r="T248" s="173"/>
      <c r="AT248" s="168" t="s">
        <v>1665</v>
      </c>
      <c r="AU248" s="168" t="s">
        <v>89</v>
      </c>
      <c r="AV248" s="13" t="s">
        <v>89</v>
      </c>
      <c r="AW248" s="13" t="s">
        <v>36</v>
      </c>
      <c r="AX248" s="13" t="s">
        <v>80</v>
      </c>
      <c r="AY248" s="168" t="s">
        <v>248</v>
      </c>
    </row>
    <row r="249" spans="2:65" s="14" customFormat="1">
      <c r="B249" s="174"/>
      <c r="D249" s="143" t="s">
        <v>1665</v>
      </c>
      <c r="E249" s="175" t="s">
        <v>1</v>
      </c>
      <c r="F249" s="176" t="s">
        <v>1668</v>
      </c>
      <c r="H249" s="177">
        <v>21</v>
      </c>
      <c r="I249" s="178"/>
      <c r="L249" s="174"/>
      <c r="M249" s="179"/>
      <c r="T249" s="180"/>
      <c r="AT249" s="175" t="s">
        <v>1665</v>
      </c>
      <c r="AU249" s="175" t="s">
        <v>89</v>
      </c>
      <c r="AV249" s="14" t="s">
        <v>264</v>
      </c>
      <c r="AW249" s="14" t="s">
        <v>36</v>
      </c>
      <c r="AX249" s="14" t="s">
        <v>87</v>
      </c>
      <c r="AY249" s="175" t="s">
        <v>248</v>
      </c>
    </row>
    <row r="250" spans="2:65" s="1" customFormat="1" ht="24.2" customHeight="1">
      <c r="B250" s="32"/>
      <c r="C250" s="130" t="s">
        <v>406</v>
      </c>
      <c r="D250" s="130" t="s">
        <v>249</v>
      </c>
      <c r="E250" s="131" t="s">
        <v>2955</v>
      </c>
      <c r="F250" s="132" t="s">
        <v>5600</v>
      </c>
      <c r="G250" s="133" t="s">
        <v>1662</v>
      </c>
      <c r="H250" s="134">
        <v>178</v>
      </c>
      <c r="I250" s="135"/>
      <c r="J250" s="136">
        <f>ROUND(I250*H250,2)</f>
        <v>0</v>
      </c>
      <c r="K250" s="132" t="s">
        <v>1663</v>
      </c>
      <c r="L250" s="32"/>
      <c r="M250" s="137" t="s">
        <v>1</v>
      </c>
      <c r="N250" s="138" t="s">
        <v>45</v>
      </c>
      <c r="P250" s="139">
        <f>O250*H250</f>
        <v>0</v>
      </c>
      <c r="Q250" s="139">
        <v>0</v>
      </c>
      <c r="R250" s="139">
        <f>Q250*H250</f>
        <v>0</v>
      </c>
      <c r="S250" s="139">
        <v>0</v>
      </c>
      <c r="T250" s="140">
        <f>S250*H250</f>
        <v>0</v>
      </c>
      <c r="AR250" s="141" t="s">
        <v>264</v>
      </c>
      <c r="AT250" s="141" t="s">
        <v>249</v>
      </c>
      <c r="AU250" s="141" t="s">
        <v>89</v>
      </c>
      <c r="AY250" s="17" t="s">
        <v>248</v>
      </c>
      <c r="BE250" s="142">
        <f>IF(N250="základní",J250,0)</f>
        <v>0</v>
      </c>
      <c r="BF250" s="142">
        <f>IF(N250="snížená",J250,0)</f>
        <v>0</v>
      </c>
      <c r="BG250" s="142">
        <f>IF(N250="zákl. přenesená",J250,0)</f>
        <v>0</v>
      </c>
      <c r="BH250" s="142">
        <f>IF(N250="sníž. přenesená",J250,0)</f>
        <v>0</v>
      </c>
      <c r="BI250" s="142">
        <f>IF(N250="nulová",J250,0)</f>
        <v>0</v>
      </c>
      <c r="BJ250" s="17" t="s">
        <v>87</v>
      </c>
      <c r="BK250" s="142">
        <f>ROUND(I250*H250,2)</f>
        <v>0</v>
      </c>
      <c r="BL250" s="17" t="s">
        <v>264</v>
      </c>
      <c r="BM250" s="141" t="s">
        <v>5601</v>
      </c>
    </row>
    <row r="251" spans="2:65" s="12" customFormat="1">
      <c r="B251" s="161"/>
      <c r="D251" s="143" t="s">
        <v>1665</v>
      </c>
      <c r="E251" s="162" t="s">
        <v>1</v>
      </c>
      <c r="F251" s="163" t="s">
        <v>5602</v>
      </c>
      <c r="H251" s="162" t="s">
        <v>1</v>
      </c>
      <c r="I251" s="164"/>
      <c r="L251" s="161"/>
      <c r="M251" s="165"/>
      <c r="T251" s="166"/>
      <c r="AT251" s="162" t="s">
        <v>1665</v>
      </c>
      <c r="AU251" s="162" t="s">
        <v>89</v>
      </c>
      <c r="AV251" s="12" t="s">
        <v>87</v>
      </c>
      <c r="AW251" s="12" t="s">
        <v>36</v>
      </c>
      <c r="AX251" s="12" t="s">
        <v>80</v>
      </c>
      <c r="AY251" s="162" t="s">
        <v>248</v>
      </c>
    </row>
    <row r="252" spans="2:65" s="12" customFormat="1">
      <c r="B252" s="161"/>
      <c r="D252" s="143" t="s">
        <v>1665</v>
      </c>
      <c r="E252" s="162" t="s">
        <v>1</v>
      </c>
      <c r="F252" s="163" t="s">
        <v>5598</v>
      </c>
      <c r="H252" s="162" t="s">
        <v>1</v>
      </c>
      <c r="I252" s="164"/>
      <c r="L252" s="161"/>
      <c r="M252" s="165"/>
      <c r="T252" s="166"/>
      <c r="AT252" s="162" t="s">
        <v>1665</v>
      </c>
      <c r="AU252" s="162" t="s">
        <v>89</v>
      </c>
      <c r="AV252" s="12" t="s">
        <v>87</v>
      </c>
      <c r="AW252" s="12" t="s">
        <v>36</v>
      </c>
      <c r="AX252" s="12" t="s">
        <v>80</v>
      </c>
      <c r="AY252" s="162" t="s">
        <v>248</v>
      </c>
    </row>
    <row r="253" spans="2:65" s="13" customFormat="1">
      <c r="B253" s="167"/>
      <c r="D253" s="143" t="s">
        <v>1665</v>
      </c>
      <c r="E253" s="168" t="s">
        <v>1</v>
      </c>
      <c r="F253" s="169" t="s">
        <v>5603</v>
      </c>
      <c r="H253" s="170">
        <v>178</v>
      </c>
      <c r="I253" s="171"/>
      <c r="L253" s="167"/>
      <c r="M253" s="172"/>
      <c r="T253" s="173"/>
      <c r="AT253" s="168" t="s">
        <v>1665</v>
      </c>
      <c r="AU253" s="168" t="s">
        <v>89</v>
      </c>
      <c r="AV253" s="13" t="s">
        <v>89</v>
      </c>
      <c r="AW253" s="13" t="s">
        <v>36</v>
      </c>
      <c r="AX253" s="13" t="s">
        <v>80</v>
      </c>
      <c r="AY253" s="168" t="s">
        <v>248</v>
      </c>
    </row>
    <row r="254" spans="2:65" s="14" customFormat="1">
      <c r="B254" s="174"/>
      <c r="D254" s="143" t="s">
        <v>1665</v>
      </c>
      <c r="E254" s="175" t="s">
        <v>1</v>
      </c>
      <c r="F254" s="176" t="s">
        <v>1668</v>
      </c>
      <c r="H254" s="177">
        <v>178</v>
      </c>
      <c r="I254" s="178"/>
      <c r="L254" s="174"/>
      <c r="M254" s="179"/>
      <c r="T254" s="180"/>
      <c r="AT254" s="175" t="s">
        <v>1665</v>
      </c>
      <c r="AU254" s="175" t="s">
        <v>89</v>
      </c>
      <c r="AV254" s="14" t="s">
        <v>264</v>
      </c>
      <c r="AW254" s="14" t="s">
        <v>36</v>
      </c>
      <c r="AX254" s="14" t="s">
        <v>87</v>
      </c>
      <c r="AY254" s="175" t="s">
        <v>248</v>
      </c>
    </row>
    <row r="255" spans="2:65" s="1" customFormat="1" ht="24.2" customHeight="1">
      <c r="B255" s="32"/>
      <c r="C255" s="130" t="s">
        <v>410</v>
      </c>
      <c r="D255" s="130" t="s">
        <v>249</v>
      </c>
      <c r="E255" s="131" t="s">
        <v>2960</v>
      </c>
      <c r="F255" s="132" t="s">
        <v>2961</v>
      </c>
      <c r="G255" s="133" t="s">
        <v>1662</v>
      </c>
      <c r="H255" s="134">
        <v>167</v>
      </c>
      <c r="I255" s="135"/>
      <c r="J255" s="136">
        <f>ROUND(I255*H255,2)</f>
        <v>0</v>
      </c>
      <c r="K255" s="132" t="s">
        <v>1663</v>
      </c>
      <c r="L255" s="32"/>
      <c r="M255" s="137" t="s">
        <v>1</v>
      </c>
      <c r="N255" s="138" t="s">
        <v>45</v>
      </c>
      <c r="P255" s="139">
        <f>O255*H255</f>
        <v>0</v>
      </c>
      <c r="Q255" s="139">
        <v>0</v>
      </c>
      <c r="R255" s="139">
        <f>Q255*H255</f>
        <v>0</v>
      </c>
      <c r="S255" s="139">
        <v>0</v>
      </c>
      <c r="T255" s="140">
        <f>S255*H255</f>
        <v>0</v>
      </c>
      <c r="AR255" s="141" t="s">
        <v>264</v>
      </c>
      <c r="AT255" s="141" t="s">
        <v>249</v>
      </c>
      <c r="AU255" s="141" t="s">
        <v>89</v>
      </c>
      <c r="AY255" s="17" t="s">
        <v>248</v>
      </c>
      <c r="BE255" s="142">
        <f>IF(N255="základní",J255,0)</f>
        <v>0</v>
      </c>
      <c r="BF255" s="142">
        <f>IF(N255="snížená",J255,0)</f>
        <v>0</v>
      </c>
      <c r="BG255" s="142">
        <f>IF(N255="zákl. přenesená",J255,0)</f>
        <v>0</v>
      </c>
      <c r="BH255" s="142">
        <f>IF(N255="sníž. přenesená",J255,0)</f>
        <v>0</v>
      </c>
      <c r="BI255" s="142">
        <f>IF(N255="nulová",J255,0)</f>
        <v>0</v>
      </c>
      <c r="BJ255" s="17" t="s">
        <v>87</v>
      </c>
      <c r="BK255" s="142">
        <f>ROUND(I255*H255,2)</f>
        <v>0</v>
      </c>
      <c r="BL255" s="17" t="s">
        <v>264</v>
      </c>
      <c r="BM255" s="141" t="s">
        <v>5604</v>
      </c>
    </row>
    <row r="256" spans="2:65" s="12" customFormat="1">
      <c r="B256" s="161"/>
      <c r="D256" s="143" t="s">
        <v>1665</v>
      </c>
      <c r="E256" s="162" t="s">
        <v>1</v>
      </c>
      <c r="F256" s="163" t="s">
        <v>5602</v>
      </c>
      <c r="H256" s="162" t="s">
        <v>1</v>
      </c>
      <c r="I256" s="164"/>
      <c r="L256" s="161"/>
      <c r="M256" s="165"/>
      <c r="T256" s="166"/>
      <c r="AT256" s="162" t="s">
        <v>1665</v>
      </c>
      <c r="AU256" s="162" t="s">
        <v>89</v>
      </c>
      <c r="AV256" s="12" t="s">
        <v>87</v>
      </c>
      <c r="AW256" s="12" t="s">
        <v>36</v>
      </c>
      <c r="AX256" s="12" t="s">
        <v>80</v>
      </c>
      <c r="AY256" s="162" t="s">
        <v>248</v>
      </c>
    </row>
    <row r="257" spans="2:65" s="12" customFormat="1">
      <c r="B257" s="161"/>
      <c r="D257" s="143" t="s">
        <v>1665</v>
      </c>
      <c r="E257" s="162" t="s">
        <v>1</v>
      </c>
      <c r="F257" s="163" t="s">
        <v>5598</v>
      </c>
      <c r="H257" s="162" t="s">
        <v>1</v>
      </c>
      <c r="I257" s="164"/>
      <c r="L257" s="161"/>
      <c r="M257" s="165"/>
      <c r="T257" s="166"/>
      <c r="AT257" s="162" t="s">
        <v>1665</v>
      </c>
      <c r="AU257" s="162" t="s">
        <v>89</v>
      </c>
      <c r="AV257" s="12" t="s">
        <v>87</v>
      </c>
      <c r="AW257" s="12" t="s">
        <v>36</v>
      </c>
      <c r="AX257" s="12" t="s">
        <v>80</v>
      </c>
      <c r="AY257" s="162" t="s">
        <v>248</v>
      </c>
    </row>
    <row r="258" spans="2:65" s="13" customFormat="1">
      <c r="B258" s="167"/>
      <c r="D258" s="143" t="s">
        <v>1665</v>
      </c>
      <c r="E258" s="168" t="s">
        <v>1</v>
      </c>
      <c r="F258" s="169" t="s">
        <v>5605</v>
      </c>
      <c r="H258" s="170">
        <v>167</v>
      </c>
      <c r="I258" s="171"/>
      <c r="L258" s="167"/>
      <c r="M258" s="172"/>
      <c r="T258" s="173"/>
      <c r="AT258" s="168" t="s">
        <v>1665</v>
      </c>
      <c r="AU258" s="168" t="s">
        <v>89</v>
      </c>
      <c r="AV258" s="13" t="s">
        <v>89</v>
      </c>
      <c r="AW258" s="13" t="s">
        <v>36</v>
      </c>
      <c r="AX258" s="13" t="s">
        <v>80</v>
      </c>
      <c r="AY258" s="168" t="s">
        <v>248</v>
      </c>
    </row>
    <row r="259" spans="2:65" s="14" customFormat="1">
      <c r="B259" s="174"/>
      <c r="D259" s="143" t="s">
        <v>1665</v>
      </c>
      <c r="E259" s="175" t="s">
        <v>1</v>
      </c>
      <c r="F259" s="176" t="s">
        <v>1668</v>
      </c>
      <c r="H259" s="177">
        <v>167</v>
      </c>
      <c r="I259" s="178"/>
      <c r="L259" s="174"/>
      <c r="M259" s="179"/>
      <c r="T259" s="180"/>
      <c r="AT259" s="175" t="s">
        <v>1665</v>
      </c>
      <c r="AU259" s="175" t="s">
        <v>89</v>
      </c>
      <c r="AV259" s="14" t="s">
        <v>264</v>
      </c>
      <c r="AW259" s="14" t="s">
        <v>36</v>
      </c>
      <c r="AX259" s="14" t="s">
        <v>87</v>
      </c>
      <c r="AY259" s="175" t="s">
        <v>248</v>
      </c>
    </row>
    <row r="260" spans="2:65" s="1" customFormat="1" ht="21.75" customHeight="1">
      <c r="B260" s="32"/>
      <c r="C260" s="130" t="s">
        <v>414</v>
      </c>
      <c r="D260" s="130" t="s">
        <v>249</v>
      </c>
      <c r="E260" s="131" t="s">
        <v>5606</v>
      </c>
      <c r="F260" s="132" t="s">
        <v>5607</v>
      </c>
      <c r="G260" s="133" t="s">
        <v>1662</v>
      </c>
      <c r="H260" s="134">
        <v>167</v>
      </c>
      <c r="I260" s="135"/>
      <c r="J260" s="136">
        <f>ROUND(I260*H260,2)</f>
        <v>0</v>
      </c>
      <c r="K260" s="132" t="s">
        <v>1663</v>
      </c>
      <c r="L260" s="32"/>
      <c r="M260" s="137" t="s">
        <v>1</v>
      </c>
      <c r="N260" s="138" t="s">
        <v>45</v>
      </c>
      <c r="P260" s="139">
        <f>O260*H260</f>
        <v>0</v>
      </c>
      <c r="Q260" s="139">
        <v>0</v>
      </c>
      <c r="R260" s="139">
        <f>Q260*H260</f>
        <v>0</v>
      </c>
      <c r="S260" s="139">
        <v>0</v>
      </c>
      <c r="T260" s="140">
        <f>S260*H260</f>
        <v>0</v>
      </c>
      <c r="AR260" s="141" t="s">
        <v>264</v>
      </c>
      <c r="AT260" s="141" t="s">
        <v>249</v>
      </c>
      <c r="AU260" s="141" t="s">
        <v>89</v>
      </c>
      <c r="AY260" s="17" t="s">
        <v>248</v>
      </c>
      <c r="BE260" s="142">
        <f>IF(N260="základní",J260,0)</f>
        <v>0</v>
      </c>
      <c r="BF260" s="142">
        <f>IF(N260="snížená",J260,0)</f>
        <v>0</v>
      </c>
      <c r="BG260" s="142">
        <f>IF(N260="zákl. přenesená",J260,0)</f>
        <v>0</v>
      </c>
      <c r="BH260" s="142">
        <f>IF(N260="sníž. přenesená",J260,0)</f>
        <v>0</v>
      </c>
      <c r="BI260" s="142">
        <f>IF(N260="nulová",J260,0)</f>
        <v>0</v>
      </c>
      <c r="BJ260" s="17" t="s">
        <v>87</v>
      </c>
      <c r="BK260" s="142">
        <f>ROUND(I260*H260,2)</f>
        <v>0</v>
      </c>
      <c r="BL260" s="17" t="s">
        <v>264</v>
      </c>
      <c r="BM260" s="141" t="s">
        <v>5608</v>
      </c>
    </row>
    <row r="261" spans="2:65" s="12" customFormat="1">
      <c r="B261" s="161"/>
      <c r="D261" s="143" t="s">
        <v>1665</v>
      </c>
      <c r="E261" s="162" t="s">
        <v>1</v>
      </c>
      <c r="F261" s="163" t="s">
        <v>5602</v>
      </c>
      <c r="H261" s="162" t="s">
        <v>1</v>
      </c>
      <c r="I261" s="164"/>
      <c r="L261" s="161"/>
      <c r="M261" s="165"/>
      <c r="T261" s="166"/>
      <c r="AT261" s="162" t="s">
        <v>1665</v>
      </c>
      <c r="AU261" s="162" t="s">
        <v>89</v>
      </c>
      <c r="AV261" s="12" t="s">
        <v>87</v>
      </c>
      <c r="AW261" s="12" t="s">
        <v>36</v>
      </c>
      <c r="AX261" s="12" t="s">
        <v>80</v>
      </c>
      <c r="AY261" s="162" t="s">
        <v>248</v>
      </c>
    </row>
    <row r="262" spans="2:65" s="12" customFormat="1">
      <c r="B262" s="161"/>
      <c r="D262" s="143" t="s">
        <v>1665</v>
      </c>
      <c r="E262" s="162" t="s">
        <v>1</v>
      </c>
      <c r="F262" s="163" t="s">
        <v>5598</v>
      </c>
      <c r="H262" s="162" t="s">
        <v>1</v>
      </c>
      <c r="I262" s="164"/>
      <c r="L262" s="161"/>
      <c r="M262" s="165"/>
      <c r="T262" s="166"/>
      <c r="AT262" s="162" t="s">
        <v>1665</v>
      </c>
      <c r="AU262" s="162" t="s">
        <v>89</v>
      </c>
      <c r="AV262" s="12" t="s">
        <v>87</v>
      </c>
      <c r="AW262" s="12" t="s">
        <v>36</v>
      </c>
      <c r="AX262" s="12" t="s">
        <v>80</v>
      </c>
      <c r="AY262" s="162" t="s">
        <v>248</v>
      </c>
    </row>
    <row r="263" spans="2:65" s="13" customFormat="1">
      <c r="B263" s="167"/>
      <c r="D263" s="143" t="s">
        <v>1665</v>
      </c>
      <c r="E263" s="168" t="s">
        <v>1</v>
      </c>
      <c r="F263" s="169" t="s">
        <v>5609</v>
      </c>
      <c r="H263" s="170">
        <v>167</v>
      </c>
      <c r="I263" s="171"/>
      <c r="L263" s="167"/>
      <c r="M263" s="172"/>
      <c r="T263" s="173"/>
      <c r="AT263" s="168" t="s">
        <v>1665</v>
      </c>
      <c r="AU263" s="168" t="s">
        <v>89</v>
      </c>
      <c r="AV263" s="13" t="s">
        <v>89</v>
      </c>
      <c r="AW263" s="13" t="s">
        <v>36</v>
      </c>
      <c r="AX263" s="13" t="s">
        <v>80</v>
      </c>
      <c r="AY263" s="168" t="s">
        <v>248</v>
      </c>
    </row>
    <row r="264" spans="2:65" s="14" customFormat="1">
      <c r="B264" s="174"/>
      <c r="D264" s="143" t="s">
        <v>1665</v>
      </c>
      <c r="E264" s="175" t="s">
        <v>1</v>
      </c>
      <c r="F264" s="176" t="s">
        <v>1668</v>
      </c>
      <c r="H264" s="177">
        <v>167</v>
      </c>
      <c r="I264" s="178"/>
      <c r="L264" s="174"/>
      <c r="M264" s="179"/>
      <c r="T264" s="180"/>
      <c r="AT264" s="175" t="s">
        <v>1665</v>
      </c>
      <c r="AU264" s="175" t="s">
        <v>89</v>
      </c>
      <c r="AV264" s="14" t="s">
        <v>264</v>
      </c>
      <c r="AW264" s="14" t="s">
        <v>36</v>
      </c>
      <c r="AX264" s="14" t="s">
        <v>87</v>
      </c>
      <c r="AY264" s="175" t="s">
        <v>248</v>
      </c>
    </row>
    <row r="265" spans="2:65" s="1" customFormat="1" ht="24.2" customHeight="1">
      <c r="B265" s="32"/>
      <c r="C265" s="130" t="s">
        <v>419</v>
      </c>
      <c r="D265" s="130" t="s">
        <v>249</v>
      </c>
      <c r="E265" s="131" t="s">
        <v>5610</v>
      </c>
      <c r="F265" s="132" t="s">
        <v>5611</v>
      </c>
      <c r="G265" s="133" t="s">
        <v>1662</v>
      </c>
      <c r="H265" s="134">
        <v>21</v>
      </c>
      <c r="I265" s="135"/>
      <c r="J265" s="136">
        <f>ROUND(I265*H265,2)</f>
        <v>0</v>
      </c>
      <c r="K265" s="132" t="s">
        <v>1663</v>
      </c>
      <c r="L265" s="32"/>
      <c r="M265" s="137" t="s">
        <v>1</v>
      </c>
      <c r="N265" s="138" t="s">
        <v>45</v>
      </c>
      <c r="P265" s="139">
        <f>O265*H265</f>
        <v>0</v>
      </c>
      <c r="Q265" s="139">
        <v>8.9219999999999994E-2</v>
      </c>
      <c r="R265" s="139">
        <f>Q265*H265</f>
        <v>1.8736199999999998</v>
      </c>
      <c r="S265" s="139">
        <v>0</v>
      </c>
      <c r="T265" s="140">
        <f>S265*H265</f>
        <v>0</v>
      </c>
      <c r="AR265" s="141" t="s">
        <v>264</v>
      </c>
      <c r="AT265" s="141" t="s">
        <v>249</v>
      </c>
      <c r="AU265" s="141" t="s">
        <v>89</v>
      </c>
      <c r="AY265" s="17" t="s">
        <v>248</v>
      </c>
      <c r="BE265" s="142">
        <f>IF(N265="základní",J265,0)</f>
        <v>0</v>
      </c>
      <c r="BF265" s="142">
        <f>IF(N265="snížená",J265,0)</f>
        <v>0</v>
      </c>
      <c r="BG265" s="142">
        <f>IF(N265="zákl. přenesená",J265,0)</f>
        <v>0</v>
      </c>
      <c r="BH265" s="142">
        <f>IF(N265="sníž. přenesená",J265,0)</f>
        <v>0</v>
      </c>
      <c r="BI265" s="142">
        <f>IF(N265="nulová",J265,0)</f>
        <v>0</v>
      </c>
      <c r="BJ265" s="17" t="s">
        <v>87</v>
      </c>
      <c r="BK265" s="142">
        <f>ROUND(I265*H265,2)</f>
        <v>0</v>
      </c>
      <c r="BL265" s="17" t="s">
        <v>264</v>
      </c>
      <c r="BM265" s="141" t="s">
        <v>5612</v>
      </c>
    </row>
    <row r="266" spans="2:65" s="1" customFormat="1" ht="19.5">
      <c r="B266" s="32"/>
      <c r="D266" s="143" t="s">
        <v>255</v>
      </c>
      <c r="F266" s="144" t="s">
        <v>5613</v>
      </c>
      <c r="I266" s="145"/>
      <c r="L266" s="32"/>
      <c r="M266" s="146"/>
      <c r="T266" s="56"/>
      <c r="AT266" s="17" t="s">
        <v>255</v>
      </c>
      <c r="AU266" s="17" t="s">
        <v>89</v>
      </c>
    </row>
    <row r="267" spans="2:65" s="12" customFormat="1">
      <c r="B267" s="161"/>
      <c r="D267" s="143" t="s">
        <v>1665</v>
      </c>
      <c r="E267" s="162" t="s">
        <v>1</v>
      </c>
      <c r="F267" s="163" t="s">
        <v>5597</v>
      </c>
      <c r="H267" s="162" t="s">
        <v>1</v>
      </c>
      <c r="I267" s="164"/>
      <c r="L267" s="161"/>
      <c r="M267" s="165"/>
      <c r="T267" s="166"/>
      <c r="AT267" s="162" t="s">
        <v>1665</v>
      </c>
      <c r="AU267" s="162" t="s">
        <v>89</v>
      </c>
      <c r="AV267" s="12" t="s">
        <v>87</v>
      </c>
      <c r="AW267" s="12" t="s">
        <v>36</v>
      </c>
      <c r="AX267" s="12" t="s">
        <v>80</v>
      </c>
      <c r="AY267" s="162" t="s">
        <v>248</v>
      </c>
    </row>
    <row r="268" spans="2:65" s="12" customFormat="1">
      <c r="B268" s="161"/>
      <c r="D268" s="143" t="s">
        <v>1665</v>
      </c>
      <c r="E268" s="162" t="s">
        <v>1</v>
      </c>
      <c r="F268" s="163" t="s">
        <v>5598</v>
      </c>
      <c r="H268" s="162" t="s">
        <v>1</v>
      </c>
      <c r="I268" s="164"/>
      <c r="L268" s="161"/>
      <c r="M268" s="165"/>
      <c r="T268" s="166"/>
      <c r="AT268" s="162" t="s">
        <v>1665</v>
      </c>
      <c r="AU268" s="162" t="s">
        <v>89</v>
      </c>
      <c r="AV268" s="12" t="s">
        <v>87</v>
      </c>
      <c r="AW268" s="12" t="s">
        <v>36</v>
      </c>
      <c r="AX268" s="12" t="s">
        <v>80</v>
      </c>
      <c r="AY268" s="162" t="s">
        <v>248</v>
      </c>
    </row>
    <row r="269" spans="2:65" s="13" customFormat="1" ht="22.5">
      <c r="B269" s="167"/>
      <c r="D269" s="143" t="s">
        <v>1665</v>
      </c>
      <c r="E269" s="168" t="s">
        <v>1</v>
      </c>
      <c r="F269" s="169" t="s">
        <v>5614</v>
      </c>
      <c r="H269" s="170">
        <v>21</v>
      </c>
      <c r="I269" s="171"/>
      <c r="L269" s="167"/>
      <c r="M269" s="172"/>
      <c r="T269" s="173"/>
      <c r="AT269" s="168" t="s">
        <v>1665</v>
      </c>
      <c r="AU269" s="168" t="s">
        <v>89</v>
      </c>
      <c r="AV269" s="13" t="s">
        <v>89</v>
      </c>
      <c r="AW269" s="13" t="s">
        <v>36</v>
      </c>
      <c r="AX269" s="13" t="s">
        <v>80</v>
      </c>
      <c r="AY269" s="168" t="s">
        <v>248</v>
      </c>
    </row>
    <row r="270" spans="2:65" s="14" customFormat="1">
      <c r="B270" s="174"/>
      <c r="D270" s="143" t="s">
        <v>1665</v>
      </c>
      <c r="E270" s="175" t="s">
        <v>1</v>
      </c>
      <c r="F270" s="176" t="s">
        <v>1668</v>
      </c>
      <c r="H270" s="177">
        <v>21</v>
      </c>
      <c r="I270" s="178"/>
      <c r="L270" s="174"/>
      <c r="M270" s="179"/>
      <c r="T270" s="180"/>
      <c r="AT270" s="175" t="s">
        <v>1665</v>
      </c>
      <c r="AU270" s="175" t="s">
        <v>89</v>
      </c>
      <c r="AV270" s="14" t="s">
        <v>264</v>
      </c>
      <c r="AW270" s="14" t="s">
        <v>36</v>
      </c>
      <c r="AX270" s="14" t="s">
        <v>87</v>
      </c>
      <c r="AY270" s="175" t="s">
        <v>248</v>
      </c>
    </row>
    <row r="271" spans="2:65" s="1" customFormat="1" ht="24.2" customHeight="1">
      <c r="B271" s="32"/>
      <c r="C271" s="188" t="s">
        <v>424</v>
      </c>
      <c r="D271" s="188" t="s">
        <v>301</v>
      </c>
      <c r="E271" s="189" t="s">
        <v>5615</v>
      </c>
      <c r="F271" s="190" t="s">
        <v>5616</v>
      </c>
      <c r="G271" s="191" t="s">
        <v>1662</v>
      </c>
      <c r="H271" s="192">
        <v>21.63</v>
      </c>
      <c r="I271" s="193"/>
      <c r="J271" s="194">
        <f>ROUND(I271*H271,2)</f>
        <v>0</v>
      </c>
      <c r="K271" s="190" t="s">
        <v>1663</v>
      </c>
      <c r="L271" s="195"/>
      <c r="M271" s="196" t="s">
        <v>1</v>
      </c>
      <c r="N271" s="197" t="s">
        <v>45</v>
      </c>
      <c r="P271" s="139">
        <f>O271*H271</f>
        <v>0</v>
      </c>
      <c r="Q271" s="139">
        <v>0.113</v>
      </c>
      <c r="R271" s="139">
        <f>Q271*H271</f>
        <v>2.4441899999999999</v>
      </c>
      <c r="S271" s="139">
        <v>0</v>
      </c>
      <c r="T271" s="140">
        <f>S271*H271</f>
        <v>0</v>
      </c>
      <c r="AR271" s="141" t="s">
        <v>283</v>
      </c>
      <c r="AT271" s="141" t="s">
        <v>301</v>
      </c>
      <c r="AU271" s="141" t="s">
        <v>89</v>
      </c>
      <c r="AY271" s="17" t="s">
        <v>248</v>
      </c>
      <c r="BE271" s="142">
        <f>IF(N271="základní",J271,0)</f>
        <v>0</v>
      </c>
      <c r="BF271" s="142">
        <f>IF(N271="snížená",J271,0)</f>
        <v>0</v>
      </c>
      <c r="BG271" s="142">
        <f>IF(N271="zákl. přenesená",J271,0)</f>
        <v>0</v>
      </c>
      <c r="BH271" s="142">
        <f>IF(N271="sníž. přenesená",J271,0)</f>
        <v>0</v>
      </c>
      <c r="BI271" s="142">
        <f>IF(N271="nulová",J271,0)</f>
        <v>0</v>
      </c>
      <c r="BJ271" s="17" t="s">
        <v>87</v>
      </c>
      <c r="BK271" s="142">
        <f>ROUND(I271*H271,2)</f>
        <v>0</v>
      </c>
      <c r="BL271" s="17" t="s">
        <v>264</v>
      </c>
      <c r="BM271" s="141" t="s">
        <v>5617</v>
      </c>
    </row>
    <row r="272" spans="2:65" s="12" customFormat="1">
      <c r="B272" s="161"/>
      <c r="D272" s="143" t="s">
        <v>1665</v>
      </c>
      <c r="E272" s="162" t="s">
        <v>1</v>
      </c>
      <c r="F272" s="163" t="s">
        <v>5597</v>
      </c>
      <c r="H272" s="162" t="s">
        <v>1</v>
      </c>
      <c r="I272" s="164"/>
      <c r="L272" s="161"/>
      <c r="M272" s="165"/>
      <c r="T272" s="166"/>
      <c r="AT272" s="162" t="s">
        <v>1665</v>
      </c>
      <c r="AU272" s="162" t="s">
        <v>89</v>
      </c>
      <c r="AV272" s="12" t="s">
        <v>87</v>
      </c>
      <c r="AW272" s="12" t="s">
        <v>36</v>
      </c>
      <c r="AX272" s="12" t="s">
        <v>80</v>
      </c>
      <c r="AY272" s="162" t="s">
        <v>248</v>
      </c>
    </row>
    <row r="273" spans="2:65" s="12" customFormat="1">
      <c r="B273" s="161"/>
      <c r="D273" s="143" t="s">
        <v>1665</v>
      </c>
      <c r="E273" s="162" t="s">
        <v>1</v>
      </c>
      <c r="F273" s="163" t="s">
        <v>5598</v>
      </c>
      <c r="H273" s="162" t="s">
        <v>1</v>
      </c>
      <c r="I273" s="164"/>
      <c r="L273" s="161"/>
      <c r="M273" s="165"/>
      <c r="T273" s="166"/>
      <c r="AT273" s="162" t="s">
        <v>1665</v>
      </c>
      <c r="AU273" s="162" t="s">
        <v>89</v>
      </c>
      <c r="AV273" s="12" t="s">
        <v>87</v>
      </c>
      <c r="AW273" s="12" t="s">
        <v>36</v>
      </c>
      <c r="AX273" s="12" t="s">
        <v>80</v>
      </c>
      <c r="AY273" s="162" t="s">
        <v>248</v>
      </c>
    </row>
    <row r="274" spans="2:65" s="12" customFormat="1">
      <c r="B274" s="161"/>
      <c r="D274" s="143" t="s">
        <v>1665</v>
      </c>
      <c r="E274" s="162" t="s">
        <v>1</v>
      </c>
      <c r="F274" s="163" t="s">
        <v>5618</v>
      </c>
      <c r="H274" s="162" t="s">
        <v>1</v>
      </c>
      <c r="I274" s="164"/>
      <c r="L274" s="161"/>
      <c r="M274" s="165"/>
      <c r="T274" s="166"/>
      <c r="AT274" s="162" t="s">
        <v>1665</v>
      </c>
      <c r="AU274" s="162" t="s">
        <v>89</v>
      </c>
      <c r="AV274" s="12" t="s">
        <v>87</v>
      </c>
      <c r="AW274" s="12" t="s">
        <v>36</v>
      </c>
      <c r="AX274" s="12" t="s">
        <v>80</v>
      </c>
      <c r="AY274" s="162" t="s">
        <v>248</v>
      </c>
    </row>
    <row r="275" spans="2:65" s="13" customFormat="1">
      <c r="B275" s="167"/>
      <c r="D275" s="143" t="s">
        <v>1665</v>
      </c>
      <c r="E275" s="168" t="s">
        <v>1</v>
      </c>
      <c r="F275" s="169" t="s">
        <v>5619</v>
      </c>
      <c r="H275" s="170">
        <v>21.63</v>
      </c>
      <c r="I275" s="171"/>
      <c r="L275" s="167"/>
      <c r="M275" s="172"/>
      <c r="T275" s="173"/>
      <c r="AT275" s="168" t="s">
        <v>1665</v>
      </c>
      <c r="AU275" s="168" t="s">
        <v>89</v>
      </c>
      <c r="AV275" s="13" t="s">
        <v>89</v>
      </c>
      <c r="AW275" s="13" t="s">
        <v>36</v>
      </c>
      <c r="AX275" s="13" t="s">
        <v>80</v>
      </c>
      <c r="AY275" s="168" t="s">
        <v>248</v>
      </c>
    </row>
    <row r="276" spans="2:65" s="14" customFormat="1">
      <c r="B276" s="174"/>
      <c r="D276" s="143" t="s">
        <v>1665</v>
      </c>
      <c r="E276" s="175" t="s">
        <v>1</v>
      </c>
      <c r="F276" s="176" t="s">
        <v>1668</v>
      </c>
      <c r="H276" s="177">
        <v>21.63</v>
      </c>
      <c r="I276" s="178"/>
      <c r="L276" s="174"/>
      <c r="M276" s="179"/>
      <c r="T276" s="180"/>
      <c r="AT276" s="175" t="s">
        <v>1665</v>
      </c>
      <c r="AU276" s="175" t="s">
        <v>89</v>
      </c>
      <c r="AV276" s="14" t="s">
        <v>264</v>
      </c>
      <c r="AW276" s="14" t="s">
        <v>36</v>
      </c>
      <c r="AX276" s="14" t="s">
        <v>87</v>
      </c>
      <c r="AY276" s="175" t="s">
        <v>248</v>
      </c>
    </row>
    <row r="277" spans="2:65" s="1" customFormat="1" ht="24.2" customHeight="1">
      <c r="B277" s="32"/>
      <c r="C277" s="130" t="s">
        <v>428</v>
      </c>
      <c r="D277" s="130" t="s">
        <v>249</v>
      </c>
      <c r="E277" s="131" t="s">
        <v>5620</v>
      </c>
      <c r="F277" s="132" t="s">
        <v>5621</v>
      </c>
      <c r="G277" s="133" t="s">
        <v>528</v>
      </c>
      <c r="H277" s="134">
        <v>4.2</v>
      </c>
      <c r="I277" s="135"/>
      <c r="J277" s="136">
        <f>ROUND(I277*H277,2)</f>
        <v>0</v>
      </c>
      <c r="K277" s="132" t="s">
        <v>1663</v>
      </c>
      <c r="L277" s="32"/>
      <c r="M277" s="137" t="s">
        <v>1</v>
      </c>
      <c r="N277" s="138" t="s">
        <v>45</v>
      </c>
      <c r="P277" s="139">
        <f>O277*H277</f>
        <v>0</v>
      </c>
      <c r="Q277" s="139">
        <v>1.0000000000000001E-5</v>
      </c>
      <c r="R277" s="139">
        <f>Q277*H277</f>
        <v>4.2000000000000004E-5</v>
      </c>
      <c r="S277" s="139">
        <v>0</v>
      </c>
      <c r="T277" s="140">
        <f>S277*H277</f>
        <v>0</v>
      </c>
      <c r="AR277" s="141" t="s">
        <v>264</v>
      </c>
      <c r="AT277" s="141" t="s">
        <v>249</v>
      </c>
      <c r="AU277" s="141" t="s">
        <v>89</v>
      </c>
      <c r="AY277" s="17" t="s">
        <v>248</v>
      </c>
      <c r="BE277" s="142">
        <f>IF(N277="základní",J277,0)</f>
        <v>0</v>
      </c>
      <c r="BF277" s="142">
        <f>IF(N277="snížená",J277,0)</f>
        <v>0</v>
      </c>
      <c r="BG277" s="142">
        <f>IF(N277="zákl. přenesená",J277,0)</f>
        <v>0</v>
      </c>
      <c r="BH277" s="142">
        <f>IF(N277="sníž. přenesená",J277,0)</f>
        <v>0</v>
      </c>
      <c r="BI277" s="142">
        <f>IF(N277="nulová",J277,0)</f>
        <v>0</v>
      </c>
      <c r="BJ277" s="17" t="s">
        <v>87</v>
      </c>
      <c r="BK277" s="142">
        <f>ROUND(I277*H277,2)</f>
        <v>0</v>
      </c>
      <c r="BL277" s="17" t="s">
        <v>264</v>
      </c>
      <c r="BM277" s="141" t="s">
        <v>5622</v>
      </c>
    </row>
    <row r="278" spans="2:65" s="12" customFormat="1">
      <c r="B278" s="161"/>
      <c r="D278" s="143" t="s">
        <v>1665</v>
      </c>
      <c r="E278" s="162" t="s">
        <v>1</v>
      </c>
      <c r="F278" s="163" t="s">
        <v>5623</v>
      </c>
      <c r="H278" s="162" t="s">
        <v>1</v>
      </c>
      <c r="I278" s="164"/>
      <c r="L278" s="161"/>
      <c r="M278" s="165"/>
      <c r="T278" s="166"/>
      <c r="AT278" s="162" t="s">
        <v>1665</v>
      </c>
      <c r="AU278" s="162" t="s">
        <v>89</v>
      </c>
      <c r="AV278" s="12" t="s">
        <v>87</v>
      </c>
      <c r="AW278" s="12" t="s">
        <v>36</v>
      </c>
      <c r="AX278" s="12" t="s">
        <v>80</v>
      </c>
      <c r="AY278" s="162" t="s">
        <v>248</v>
      </c>
    </row>
    <row r="279" spans="2:65" s="13" customFormat="1">
      <c r="B279" s="167"/>
      <c r="D279" s="143" t="s">
        <v>1665</v>
      </c>
      <c r="E279" s="168" t="s">
        <v>1</v>
      </c>
      <c r="F279" s="169" t="s">
        <v>5624</v>
      </c>
      <c r="H279" s="170">
        <v>4.2</v>
      </c>
      <c r="I279" s="171"/>
      <c r="L279" s="167"/>
      <c r="M279" s="172"/>
      <c r="T279" s="173"/>
      <c r="AT279" s="168" t="s">
        <v>1665</v>
      </c>
      <c r="AU279" s="168" t="s">
        <v>89</v>
      </c>
      <c r="AV279" s="13" t="s">
        <v>89</v>
      </c>
      <c r="AW279" s="13" t="s">
        <v>36</v>
      </c>
      <c r="AX279" s="13" t="s">
        <v>80</v>
      </c>
      <c r="AY279" s="168" t="s">
        <v>248</v>
      </c>
    </row>
    <row r="280" spans="2:65" s="15" customFormat="1">
      <c r="B280" s="181"/>
      <c r="D280" s="143" t="s">
        <v>1665</v>
      </c>
      <c r="E280" s="182" t="s">
        <v>1</v>
      </c>
      <c r="F280" s="183" t="s">
        <v>1683</v>
      </c>
      <c r="H280" s="184">
        <v>4.2</v>
      </c>
      <c r="I280" s="185"/>
      <c r="L280" s="181"/>
      <c r="M280" s="186"/>
      <c r="T280" s="187"/>
      <c r="AT280" s="182" t="s">
        <v>1665</v>
      </c>
      <c r="AU280" s="182" t="s">
        <v>89</v>
      </c>
      <c r="AV280" s="15" t="s">
        <v>247</v>
      </c>
      <c r="AW280" s="15" t="s">
        <v>36</v>
      </c>
      <c r="AX280" s="15" t="s">
        <v>80</v>
      </c>
      <c r="AY280" s="182" t="s">
        <v>248</v>
      </c>
    </row>
    <row r="281" spans="2:65" s="13" customFormat="1">
      <c r="B281" s="167"/>
      <c r="D281" s="143" t="s">
        <v>1665</v>
      </c>
      <c r="E281" s="168" t="s">
        <v>1</v>
      </c>
      <c r="F281" s="169" t="s">
        <v>5625</v>
      </c>
      <c r="H281" s="170">
        <v>4.2</v>
      </c>
      <c r="I281" s="171"/>
      <c r="L281" s="167"/>
      <c r="M281" s="172"/>
      <c r="T281" s="173"/>
      <c r="AT281" s="168" t="s">
        <v>1665</v>
      </c>
      <c r="AU281" s="168" t="s">
        <v>89</v>
      </c>
      <c r="AV281" s="13" t="s">
        <v>89</v>
      </c>
      <c r="AW281" s="13" t="s">
        <v>36</v>
      </c>
      <c r="AX281" s="13" t="s">
        <v>87</v>
      </c>
      <c r="AY281" s="168" t="s">
        <v>248</v>
      </c>
    </row>
    <row r="282" spans="2:65" s="1" customFormat="1" ht="24.2" customHeight="1">
      <c r="B282" s="32"/>
      <c r="C282" s="130" t="s">
        <v>432</v>
      </c>
      <c r="D282" s="130" t="s">
        <v>249</v>
      </c>
      <c r="E282" s="131" t="s">
        <v>5626</v>
      </c>
      <c r="F282" s="132" t="s">
        <v>5627</v>
      </c>
      <c r="G282" s="133" t="s">
        <v>1263</v>
      </c>
      <c r="H282" s="134">
        <v>1.417</v>
      </c>
      <c r="I282" s="135"/>
      <c r="J282" s="136">
        <f>ROUND(I282*H282,2)</f>
        <v>0</v>
      </c>
      <c r="K282" s="132" t="s">
        <v>1663</v>
      </c>
      <c r="L282" s="32"/>
      <c r="M282" s="137" t="s">
        <v>1</v>
      </c>
      <c r="N282" s="138" t="s">
        <v>45</v>
      </c>
      <c r="P282" s="139">
        <f>O282*H282</f>
        <v>0</v>
      </c>
      <c r="Q282" s="139">
        <v>1.0160100000000001</v>
      </c>
      <c r="R282" s="139">
        <f>Q282*H282</f>
        <v>1.4396861700000001</v>
      </c>
      <c r="S282" s="139">
        <v>0</v>
      </c>
      <c r="T282" s="140">
        <f>S282*H282</f>
        <v>0</v>
      </c>
      <c r="AR282" s="141" t="s">
        <v>264</v>
      </c>
      <c r="AT282" s="141" t="s">
        <v>249</v>
      </c>
      <c r="AU282" s="141" t="s">
        <v>89</v>
      </c>
      <c r="AY282" s="17" t="s">
        <v>248</v>
      </c>
      <c r="BE282" s="142">
        <f>IF(N282="základní",J282,0)</f>
        <v>0</v>
      </c>
      <c r="BF282" s="142">
        <f>IF(N282="snížená",J282,0)</f>
        <v>0</v>
      </c>
      <c r="BG282" s="142">
        <f>IF(N282="zákl. přenesená",J282,0)</f>
        <v>0</v>
      </c>
      <c r="BH282" s="142">
        <f>IF(N282="sníž. přenesená",J282,0)</f>
        <v>0</v>
      </c>
      <c r="BI282" s="142">
        <f>IF(N282="nulová",J282,0)</f>
        <v>0</v>
      </c>
      <c r="BJ282" s="17" t="s">
        <v>87</v>
      </c>
      <c r="BK282" s="142">
        <f>ROUND(I282*H282,2)</f>
        <v>0</v>
      </c>
      <c r="BL282" s="17" t="s">
        <v>264</v>
      </c>
      <c r="BM282" s="141" t="s">
        <v>5628</v>
      </c>
    </row>
    <row r="283" spans="2:65" s="12" customFormat="1">
      <c r="B283" s="161"/>
      <c r="D283" s="143" t="s">
        <v>1665</v>
      </c>
      <c r="E283" s="162" t="s">
        <v>1</v>
      </c>
      <c r="F283" s="163" t="s">
        <v>5629</v>
      </c>
      <c r="H283" s="162" t="s">
        <v>1</v>
      </c>
      <c r="I283" s="164"/>
      <c r="L283" s="161"/>
      <c r="M283" s="165"/>
      <c r="T283" s="166"/>
      <c r="AT283" s="162" t="s">
        <v>1665</v>
      </c>
      <c r="AU283" s="162" t="s">
        <v>89</v>
      </c>
      <c r="AV283" s="12" t="s">
        <v>87</v>
      </c>
      <c r="AW283" s="12" t="s">
        <v>36</v>
      </c>
      <c r="AX283" s="12" t="s">
        <v>80</v>
      </c>
      <c r="AY283" s="162" t="s">
        <v>248</v>
      </c>
    </row>
    <row r="284" spans="2:65" s="12" customFormat="1">
      <c r="B284" s="161"/>
      <c r="D284" s="143" t="s">
        <v>1665</v>
      </c>
      <c r="E284" s="162" t="s">
        <v>1</v>
      </c>
      <c r="F284" s="163" t="s">
        <v>2950</v>
      </c>
      <c r="H284" s="162" t="s">
        <v>1</v>
      </c>
      <c r="I284" s="164"/>
      <c r="L284" s="161"/>
      <c r="M284" s="165"/>
      <c r="T284" s="166"/>
      <c r="AT284" s="162" t="s">
        <v>1665</v>
      </c>
      <c r="AU284" s="162" t="s">
        <v>89</v>
      </c>
      <c r="AV284" s="12" t="s">
        <v>87</v>
      </c>
      <c r="AW284" s="12" t="s">
        <v>36</v>
      </c>
      <c r="AX284" s="12" t="s">
        <v>80</v>
      </c>
      <c r="AY284" s="162" t="s">
        <v>248</v>
      </c>
    </row>
    <row r="285" spans="2:65" s="13" customFormat="1" ht="22.5">
      <c r="B285" s="167"/>
      <c r="D285" s="143" t="s">
        <v>1665</v>
      </c>
      <c r="E285" s="168" t="s">
        <v>1</v>
      </c>
      <c r="F285" s="169" t="s">
        <v>5630</v>
      </c>
      <c r="H285" s="170">
        <v>1.417</v>
      </c>
      <c r="I285" s="171"/>
      <c r="L285" s="167"/>
      <c r="M285" s="172"/>
      <c r="T285" s="173"/>
      <c r="AT285" s="168" t="s">
        <v>1665</v>
      </c>
      <c r="AU285" s="168" t="s">
        <v>89</v>
      </c>
      <c r="AV285" s="13" t="s">
        <v>89</v>
      </c>
      <c r="AW285" s="13" t="s">
        <v>36</v>
      </c>
      <c r="AX285" s="13" t="s">
        <v>80</v>
      </c>
      <c r="AY285" s="168" t="s">
        <v>248</v>
      </c>
    </row>
    <row r="286" spans="2:65" s="14" customFormat="1">
      <c r="B286" s="174"/>
      <c r="D286" s="143" t="s">
        <v>1665</v>
      </c>
      <c r="E286" s="175" t="s">
        <v>1</v>
      </c>
      <c r="F286" s="176" t="s">
        <v>1668</v>
      </c>
      <c r="H286" s="177">
        <v>1.417</v>
      </c>
      <c r="I286" s="178"/>
      <c r="L286" s="174"/>
      <c r="M286" s="179"/>
      <c r="T286" s="180"/>
      <c r="AT286" s="175" t="s">
        <v>1665</v>
      </c>
      <c r="AU286" s="175" t="s">
        <v>89</v>
      </c>
      <c r="AV286" s="14" t="s">
        <v>264</v>
      </c>
      <c r="AW286" s="14" t="s">
        <v>36</v>
      </c>
      <c r="AX286" s="14" t="s">
        <v>87</v>
      </c>
      <c r="AY286" s="175" t="s">
        <v>248</v>
      </c>
    </row>
    <row r="287" spans="2:65" s="1" customFormat="1" ht="16.5" customHeight="1">
      <c r="B287" s="32"/>
      <c r="C287" s="130" t="s">
        <v>436</v>
      </c>
      <c r="D287" s="130" t="s">
        <v>249</v>
      </c>
      <c r="E287" s="131" t="s">
        <v>2972</v>
      </c>
      <c r="F287" s="132" t="s">
        <v>2973</v>
      </c>
      <c r="G287" s="133" t="s">
        <v>1662</v>
      </c>
      <c r="H287" s="134">
        <v>167</v>
      </c>
      <c r="I287" s="135"/>
      <c r="J287" s="136">
        <f>ROUND(I287*H287,2)</f>
        <v>0</v>
      </c>
      <c r="K287" s="132" t="s">
        <v>1</v>
      </c>
      <c r="L287" s="32"/>
      <c r="M287" s="137" t="s">
        <v>1</v>
      </c>
      <c r="N287" s="138" t="s">
        <v>45</v>
      </c>
      <c r="P287" s="139">
        <f>O287*H287</f>
        <v>0</v>
      </c>
      <c r="Q287" s="139">
        <v>6.4999999999999997E-4</v>
      </c>
      <c r="R287" s="139">
        <f>Q287*H287</f>
        <v>0.10854999999999999</v>
      </c>
      <c r="S287" s="139">
        <v>0</v>
      </c>
      <c r="T287" s="140">
        <f>S287*H287</f>
        <v>0</v>
      </c>
      <c r="AR287" s="141" t="s">
        <v>264</v>
      </c>
      <c r="AT287" s="141" t="s">
        <v>249</v>
      </c>
      <c r="AU287" s="141" t="s">
        <v>89</v>
      </c>
      <c r="AY287" s="17" t="s">
        <v>248</v>
      </c>
      <c r="BE287" s="142">
        <f>IF(N287="základní",J287,0)</f>
        <v>0</v>
      </c>
      <c r="BF287" s="142">
        <f>IF(N287="snížená",J287,0)</f>
        <v>0</v>
      </c>
      <c r="BG287" s="142">
        <f>IF(N287="zákl. přenesená",J287,0)</f>
        <v>0</v>
      </c>
      <c r="BH287" s="142">
        <f>IF(N287="sníž. přenesená",J287,0)</f>
        <v>0</v>
      </c>
      <c r="BI287" s="142">
        <f>IF(N287="nulová",J287,0)</f>
        <v>0</v>
      </c>
      <c r="BJ287" s="17" t="s">
        <v>87</v>
      </c>
      <c r="BK287" s="142">
        <f>ROUND(I287*H287,2)</f>
        <v>0</v>
      </c>
      <c r="BL287" s="17" t="s">
        <v>264</v>
      </c>
      <c r="BM287" s="141" t="s">
        <v>5631</v>
      </c>
    </row>
    <row r="288" spans="2:65" s="12" customFormat="1">
      <c r="B288" s="161"/>
      <c r="D288" s="143" t="s">
        <v>1665</v>
      </c>
      <c r="E288" s="162" t="s">
        <v>1</v>
      </c>
      <c r="F288" s="163" t="s">
        <v>5602</v>
      </c>
      <c r="H288" s="162" t="s">
        <v>1</v>
      </c>
      <c r="I288" s="164"/>
      <c r="L288" s="161"/>
      <c r="M288" s="165"/>
      <c r="T288" s="166"/>
      <c r="AT288" s="162" t="s">
        <v>1665</v>
      </c>
      <c r="AU288" s="162" t="s">
        <v>89</v>
      </c>
      <c r="AV288" s="12" t="s">
        <v>87</v>
      </c>
      <c r="AW288" s="12" t="s">
        <v>36</v>
      </c>
      <c r="AX288" s="12" t="s">
        <v>80</v>
      </c>
      <c r="AY288" s="162" t="s">
        <v>248</v>
      </c>
    </row>
    <row r="289" spans="2:65" s="12" customFormat="1">
      <c r="B289" s="161"/>
      <c r="D289" s="143" t="s">
        <v>1665</v>
      </c>
      <c r="E289" s="162" t="s">
        <v>1</v>
      </c>
      <c r="F289" s="163" t="s">
        <v>5598</v>
      </c>
      <c r="H289" s="162" t="s">
        <v>1</v>
      </c>
      <c r="I289" s="164"/>
      <c r="L289" s="161"/>
      <c r="M289" s="165"/>
      <c r="T289" s="166"/>
      <c r="AT289" s="162" t="s">
        <v>1665</v>
      </c>
      <c r="AU289" s="162" t="s">
        <v>89</v>
      </c>
      <c r="AV289" s="12" t="s">
        <v>87</v>
      </c>
      <c r="AW289" s="12" t="s">
        <v>36</v>
      </c>
      <c r="AX289" s="12" t="s">
        <v>80</v>
      </c>
      <c r="AY289" s="162" t="s">
        <v>248</v>
      </c>
    </row>
    <row r="290" spans="2:65" s="13" customFormat="1">
      <c r="B290" s="167"/>
      <c r="D290" s="143" t="s">
        <v>1665</v>
      </c>
      <c r="E290" s="168" t="s">
        <v>1</v>
      </c>
      <c r="F290" s="169" t="s">
        <v>5632</v>
      </c>
      <c r="H290" s="170">
        <v>167</v>
      </c>
      <c r="I290" s="171"/>
      <c r="L290" s="167"/>
      <c r="M290" s="172"/>
      <c r="T290" s="173"/>
      <c r="AT290" s="168" t="s">
        <v>1665</v>
      </c>
      <c r="AU290" s="168" t="s">
        <v>89</v>
      </c>
      <c r="AV290" s="13" t="s">
        <v>89</v>
      </c>
      <c r="AW290" s="13" t="s">
        <v>36</v>
      </c>
      <c r="AX290" s="13" t="s">
        <v>80</v>
      </c>
      <c r="AY290" s="168" t="s">
        <v>248</v>
      </c>
    </row>
    <row r="291" spans="2:65" s="14" customFormat="1">
      <c r="B291" s="174"/>
      <c r="D291" s="143" t="s">
        <v>1665</v>
      </c>
      <c r="E291" s="175" t="s">
        <v>1</v>
      </c>
      <c r="F291" s="176" t="s">
        <v>1668</v>
      </c>
      <c r="H291" s="177">
        <v>167</v>
      </c>
      <c r="I291" s="178"/>
      <c r="L291" s="174"/>
      <c r="M291" s="179"/>
      <c r="T291" s="180"/>
      <c r="AT291" s="175" t="s">
        <v>1665</v>
      </c>
      <c r="AU291" s="175" t="s">
        <v>89</v>
      </c>
      <c r="AV291" s="14" t="s">
        <v>264</v>
      </c>
      <c r="AW291" s="14" t="s">
        <v>36</v>
      </c>
      <c r="AX291" s="14" t="s">
        <v>87</v>
      </c>
      <c r="AY291" s="175" t="s">
        <v>248</v>
      </c>
    </row>
    <row r="292" spans="2:65" s="10" customFormat="1" ht="22.9" customHeight="1">
      <c r="B292" s="120"/>
      <c r="D292" s="121" t="s">
        <v>79</v>
      </c>
      <c r="E292" s="155" t="s">
        <v>288</v>
      </c>
      <c r="F292" s="155" t="s">
        <v>1814</v>
      </c>
      <c r="I292" s="123"/>
      <c r="J292" s="156">
        <f>BK292</f>
        <v>0</v>
      </c>
      <c r="L292" s="120"/>
      <c r="M292" s="125"/>
      <c r="P292" s="126">
        <f>SUM(P293:P368)</f>
        <v>0</v>
      </c>
      <c r="R292" s="126">
        <f>SUM(R293:R368)</f>
        <v>29.044573</v>
      </c>
      <c r="T292" s="127">
        <f>SUM(T293:T368)</f>
        <v>8.5950000000000006</v>
      </c>
      <c r="AR292" s="121" t="s">
        <v>87</v>
      </c>
      <c r="AT292" s="128" t="s">
        <v>79</v>
      </c>
      <c r="AU292" s="128" t="s">
        <v>87</v>
      </c>
      <c r="AY292" s="121" t="s">
        <v>248</v>
      </c>
      <c r="BK292" s="129">
        <f>SUM(BK293:BK368)</f>
        <v>0</v>
      </c>
    </row>
    <row r="293" spans="2:65" s="1" customFormat="1" ht="21.75" customHeight="1">
      <c r="B293" s="32"/>
      <c r="C293" s="130" t="s">
        <v>440</v>
      </c>
      <c r="D293" s="130" t="s">
        <v>249</v>
      </c>
      <c r="E293" s="131" t="s">
        <v>5633</v>
      </c>
      <c r="F293" s="132" t="s">
        <v>5634</v>
      </c>
      <c r="G293" s="133" t="s">
        <v>528</v>
      </c>
      <c r="H293" s="134">
        <v>3</v>
      </c>
      <c r="I293" s="135"/>
      <c r="J293" s="136">
        <f>ROUND(I293*H293,2)</f>
        <v>0</v>
      </c>
      <c r="K293" s="132" t="s">
        <v>1663</v>
      </c>
      <c r="L293" s="32"/>
      <c r="M293" s="137" t="s">
        <v>1</v>
      </c>
      <c r="N293" s="138" t="s">
        <v>45</v>
      </c>
      <c r="P293" s="139">
        <f>O293*H293</f>
        <v>0</v>
      </c>
      <c r="Q293" s="139">
        <v>0</v>
      </c>
      <c r="R293" s="139">
        <f>Q293*H293</f>
        <v>0</v>
      </c>
      <c r="S293" s="139">
        <v>6.5000000000000002E-2</v>
      </c>
      <c r="T293" s="140">
        <f>S293*H293</f>
        <v>0.19500000000000001</v>
      </c>
      <c r="AR293" s="141" t="s">
        <v>264</v>
      </c>
      <c r="AT293" s="141" t="s">
        <v>249</v>
      </c>
      <c r="AU293" s="141" t="s">
        <v>89</v>
      </c>
      <c r="AY293" s="17" t="s">
        <v>248</v>
      </c>
      <c r="BE293" s="142">
        <f>IF(N293="základní",J293,0)</f>
        <v>0</v>
      </c>
      <c r="BF293" s="142">
        <f>IF(N293="snížená",J293,0)</f>
        <v>0</v>
      </c>
      <c r="BG293" s="142">
        <f>IF(N293="zákl. přenesená",J293,0)</f>
        <v>0</v>
      </c>
      <c r="BH293" s="142">
        <f>IF(N293="sníž. přenesená",J293,0)</f>
        <v>0</v>
      </c>
      <c r="BI293" s="142">
        <f>IF(N293="nulová",J293,0)</f>
        <v>0</v>
      </c>
      <c r="BJ293" s="17" t="s">
        <v>87</v>
      </c>
      <c r="BK293" s="142">
        <f>ROUND(I293*H293,2)</f>
        <v>0</v>
      </c>
      <c r="BL293" s="17" t="s">
        <v>264</v>
      </c>
      <c r="BM293" s="141" t="s">
        <v>5635</v>
      </c>
    </row>
    <row r="294" spans="2:65" s="12" customFormat="1">
      <c r="B294" s="161"/>
      <c r="D294" s="143" t="s">
        <v>1665</v>
      </c>
      <c r="E294" s="162" t="s">
        <v>1</v>
      </c>
      <c r="F294" s="163" t="s">
        <v>5502</v>
      </c>
      <c r="H294" s="162" t="s">
        <v>1</v>
      </c>
      <c r="I294" s="164"/>
      <c r="L294" s="161"/>
      <c r="M294" s="165"/>
      <c r="T294" s="166"/>
      <c r="AT294" s="162" t="s">
        <v>1665</v>
      </c>
      <c r="AU294" s="162" t="s">
        <v>89</v>
      </c>
      <c r="AV294" s="12" t="s">
        <v>87</v>
      </c>
      <c r="AW294" s="12" t="s">
        <v>36</v>
      </c>
      <c r="AX294" s="12" t="s">
        <v>80</v>
      </c>
      <c r="AY294" s="162" t="s">
        <v>248</v>
      </c>
    </row>
    <row r="295" spans="2:65" s="13" customFormat="1">
      <c r="B295" s="167"/>
      <c r="D295" s="143" t="s">
        <v>1665</v>
      </c>
      <c r="E295" s="168" t="s">
        <v>1</v>
      </c>
      <c r="F295" s="169" t="s">
        <v>5636</v>
      </c>
      <c r="H295" s="170">
        <v>3</v>
      </c>
      <c r="I295" s="171"/>
      <c r="L295" s="167"/>
      <c r="M295" s="172"/>
      <c r="T295" s="173"/>
      <c r="AT295" s="168" t="s">
        <v>1665</v>
      </c>
      <c r="AU295" s="168" t="s">
        <v>89</v>
      </c>
      <c r="AV295" s="13" t="s">
        <v>89</v>
      </c>
      <c r="AW295" s="13" t="s">
        <v>36</v>
      </c>
      <c r="AX295" s="13" t="s">
        <v>80</v>
      </c>
      <c r="AY295" s="168" t="s">
        <v>248</v>
      </c>
    </row>
    <row r="296" spans="2:65" s="14" customFormat="1">
      <c r="B296" s="174"/>
      <c r="D296" s="143" t="s">
        <v>1665</v>
      </c>
      <c r="E296" s="175" t="s">
        <v>1</v>
      </c>
      <c r="F296" s="176" t="s">
        <v>1668</v>
      </c>
      <c r="H296" s="177">
        <v>3</v>
      </c>
      <c r="I296" s="178"/>
      <c r="L296" s="174"/>
      <c r="M296" s="179"/>
      <c r="T296" s="180"/>
      <c r="AT296" s="175" t="s">
        <v>1665</v>
      </c>
      <c r="AU296" s="175" t="s">
        <v>89</v>
      </c>
      <c r="AV296" s="14" t="s">
        <v>264</v>
      </c>
      <c r="AW296" s="14" t="s">
        <v>36</v>
      </c>
      <c r="AX296" s="14" t="s">
        <v>87</v>
      </c>
      <c r="AY296" s="175" t="s">
        <v>248</v>
      </c>
    </row>
    <row r="297" spans="2:65" s="1" customFormat="1" ht="37.9" customHeight="1">
      <c r="B297" s="32"/>
      <c r="C297" s="130" t="s">
        <v>444</v>
      </c>
      <c r="D297" s="130" t="s">
        <v>249</v>
      </c>
      <c r="E297" s="131" t="s">
        <v>5637</v>
      </c>
      <c r="F297" s="132" t="s">
        <v>5638</v>
      </c>
      <c r="G297" s="133" t="s">
        <v>1926</v>
      </c>
      <c r="H297" s="134">
        <v>8</v>
      </c>
      <c r="I297" s="135"/>
      <c r="J297" s="136">
        <f>ROUND(I297*H297,2)</f>
        <v>0</v>
      </c>
      <c r="K297" s="132" t="s">
        <v>1</v>
      </c>
      <c r="L297" s="32"/>
      <c r="M297" s="137" t="s">
        <v>1</v>
      </c>
      <c r="N297" s="138" t="s">
        <v>45</v>
      </c>
      <c r="P297" s="139">
        <f>O297*H297</f>
        <v>0</v>
      </c>
      <c r="Q297" s="139">
        <v>0.47094000000000003</v>
      </c>
      <c r="R297" s="139">
        <f>Q297*H297</f>
        <v>3.7675200000000002</v>
      </c>
      <c r="S297" s="139">
        <v>0</v>
      </c>
      <c r="T297" s="140">
        <f>S297*H297</f>
        <v>0</v>
      </c>
      <c r="AR297" s="141" t="s">
        <v>264</v>
      </c>
      <c r="AT297" s="141" t="s">
        <v>249</v>
      </c>
      <c r="AU297" s="141" t="s">
        <v>89</v>
      </c>
      <c r="AY297" s="17" t="s">
        <v>248</v>
      </c>
      <c r="BE297" s="142">
        <f>IF(N297="základní",J297,0)</f>
        <v>0</v>
      </c>
      <c r="BF297" s="142">
        <f>IF(N297="snížená",J297,0)</f>
        <v>0</v>
      </c>
      <c r="BG297" s="142">
        <f>IF(N297="zákl. přenesená",J297,0)</f>
        <v>0</v>
      </c>
      <c r="BH297" s="142">
        <f>IF(N297="sníž. přenesená",J297,0)</f>
        <v>0</v>
      </c>
      <c r="BI297" s="142">
        <f>IF(N297="nulová",J297,0)</f>
        <v>0</v>
      </c>
      <c r="BJ297" s="17" t="s">
        <v>87</v>
      </c>
      <c r="BK297" s="142">
        <f>ROUND(I297*H297,2)</f>
        <v>0</v>
      </c>
      <c r="BL297" s="17" t="s">
        <v>264</v>
      </c>
      <c r="BM297" s="141" t="s">
        <v>5639</v>
      </c>
    </row>
    <row r="298" spans="2:65" s="1" customFormat="1" ht="19.5">
      <c r="B298" s="32"/>
      <c r="D298" s="143" t="s">
        <v>255</v>
      </c>
      <c r="F298" s="144" t="s">
        <v>5640</v>
      </c>
      <c r="I298" s="145"/>
      <c r="L298" s="32"/>
      <c r="M298" s="146"/>
      <c r="T298" s="56"/>
      <c r="AT298" s="17" t="s">
        <v>255</v>
      </c>
      <c r="AU298" s="17" t="s">
        <v>89</v>
      </c>
    </row>
    <row r="299" spans="2:65" s="13" customFormat="1">
      <c r="B299" s="167"/>
      <c r="D299" s="143" t="s">
        <v>1665</v>
      </c>
      <c r="E299" s="168" t="s">
        <v>1</v>
      </c>
      <c r="F299" s="169" t="s">
        <v>5641</v>
      </c>
      <c r="H299" s="170">
        <v>8</v>
      </c>
      <c r="I299" s="171"/>
      <c r="L299" s="167"/>
      <c r="M299" s="172"/>
      <c r="T299" s="173"/>
      <c r="AT299" s="168" t="s">
        <v>1665</v>
      </c>
      <c r="AU299" s="168" t="s">
        <v>89</v>
      </c>
      <c r="AV299" s="13" t="s">
        <v>89</v>
      </c>
      <c r="AW299" s="13" t="s">
        <v>36</v>
      </c>
      <c r="AX299" s="13" t="s">
        <v>80</v>
      </c>
      <c r="AY299" s="168" t="s">
        <v>248</v>
      </c>
    </row>
    <row r="300" spans="2:65" s="14" customFormat="1">
      <c r="B300" s="174"/>
      <c r="D300" s="143" t="s">
        <v>1665</v>
      </c>
      <c r="E300" s="175" t="s">
        <v>1</v>
      </c>
      <c r="F300" s="176" t="s">
        <v>1668</v>
      </c>
      <c r="H300" s="177">
        <v>8</v>
      </c>
      <c r="I300" s="178"/>
      <c r="L300" s="174"/>
      <c r="M300" s="179"/>
      <c r="T300" s="180"/>
      <c r="AT300" s="175" t="s">
        <v>1665</v>
      </c>
      <c r="AU300" s="175" t="s">
        <v>89</v>
      </c>
      <c r="AV300" s="14" t="s">
        <v>264</v>
      </c>
      <c r="AW300" s="14" t="s">
        <v>36</v>
      </c>
      <c r="AX300" s="14" t="s">
        <v>87</v>
      </c>
      <c r="AY300" s="175" t="s">
        <v>248</v>
      </c>
    </row>
    <row r="301" spans="2:65" s="1" customFormat="1" ht="33" customHeight="1">
      <c r="B301" s="32"/>
      <c r="C301" s="130" t="s">
        <v>449</v>
      </c>
      <c r="D301" s="130" t="s">
        <v>249</v>
      </c>
      <c r="E301" s="131" t="s">
        <v>5642</v>
      </c>
      <c r="F301" s="132" t="s">
        <v>5643</v>
      </c>
      <c r="G301" s="133" t="s">
        <v>528</v>
      </c>
      <c r="H301" s="134">
        <v>58.8</v>
      </c>
      <c r="I301" s="135"/>
      <c r="J301" s="136">
        <f>ROUND(I301*H301,2)</f>
        <v>0</v>
      </c>
      <c r="K301" s="132" t="s">
        <v>1663</v>
      </c>
      <c r="L301" s="32"/>
      <c r="M301" s="137" t="s">
        <v>1</v>
      </c>
      <c r="N301" s="138" t="s">
        <v>45</v>
      </c>
      <c r="P301" s="139">
        <f>O301*H301</f>
        <v>0</v>
      </c>
      <c r="Q301" s="139">
        <v>0.15540000000000001</v>
      </c>
      <c r="R301" s="139">
        <f>Q301*H301</f>
        <v>9.1375200000000003</v>
      </c>
      <c r="S301" s="139">
        <v>0</v>
      </c>
      <c r="T301" s="140">
        <f>S301*H301</f>
        <v>0</v>
      </c>
      <c r="AR301" s="141" t="s">
        <v>264</v>
      </c>
      <c r="AT301" s="141" t="s">
        <v>249</v>
      </c>
      <c r="AU301" s="141" t="s">
        <v>89</v>
      </c>
      <c r="AY301" s="17" t="s">
        <v>248</v>
      </c>
      <c r="BE301" s="142">
        <f>IF(N301="základní",J301,0)</f>
        <v>0</v>
      </c>
      <c r="BF301" s="142">
        <f>IF(N301="snížená",J301,0)</f>
        <v>0</v>
      </c>
      <c r="BG301" s="142">
        <f>IF(N301="zákl. přenesená",J301,0)</f>
        <v>0</v>
      </c>
      <c r="BH301" s="142">
        <f>IF(N301="sníž. přenesená",J301,0)</f>
        <v>0</v>
      </c>
      <c r="BI301" s="142">
        <f>IF(N301="nulová",J301,0)</f>
        <v>0</v>
      </c>
      <c r="BJ301" s="17" t="s">
        <v>87</v>
      </c>
      <c r="BK301" s="142">
        <f>ROUND(I301*H301,2)</f>
        <v>0</v>
      </c>
      <c r="BL301" s="17" t="s">
        <v>264</v>
      </c>
      <c r="BM301" s="141" t="s">
        <v>5644</v>
      </c>
    </row>
    <row r="302" spans="2:65" s="1" customFormat="1" ht="39">
      <c r="B302" s="32"/>
      <c r="D302" s="143" t="s">
        <v>255</v>
      </c>
      <c r="F302" s="144" t="s">
        <v>5645</v>
      </c>
      <c r="I302" s="145"/>
      <c r="L302" s="32"/>
      <c r="M302" s="146"/>
      <c r="T302" s="56"/>
      <c r="AT302" s="17" t="s">
        <v>255</v>
      </c>
      <c r="AU302" s="17" t="s">
        <v>89</v>
      </c>
    </row>
    <row r="303" spans="2:65" s="12" customFormat="1">
      <c r="B303" s="161"/>
      <c r="D303" s="143" t="s">
        <v>1665</v>
      </c>
      <c r="E303" s="162" t="s">
        <v>1</v>
      </c>
      <c r="F303" s="163" t="s">
        <v>5502</v>
      </c>
      <c r="H303" s="162" t="s">
        <v>1</v>
      </c>
      <c r="I303" s="164"/>
      <c r="L303" s="161"/>
      <c r="M303" s="165"/>
      <c r="T303" s="166"/>
      <c r="AT303" s="162" t="s">
        <v>1665</v>
      </c>
      <c r="AU303" s="162" t="s">
        <v>89</v>
      </c>
      <c r="AV303" s="12" t="s">
        <v>87</v>
      </c>
      <c r="AW303" s="12" t="s">
        <v>36</v>
      </c>
      <c r="AX303" s="12" t="s">
        <v>80</v>
      </c>
      <c r="AY303" s="162" t="s">
        <v>248</v>
      </c>
    </row>
    <row r="304" spans="2:65" s="13" customFormat="1" ht="22.5">
      <c r="B304" s="167"/>
      <c r="D304" s="143" t="s">
        <v>1665</v>
      </c>
      <c r="E304" s="168" t="s">
        <v>1</v>
      </c>
      <c r="F304" s="169" t="s">
        <v>5646</v>
      </c>
      <c r="H304" s="170">
        <v>50</v>
      </c>
      <c r="I304" s="171"/>
      <c r="L304" s="167"/>
      <c r="M304" s="172"/>
      <c r="T304" s="173"/>
      <c r="AT304" s="168" t="s">
        <v>1665</v>
      </c>
      <c r="AU304" s="168" t="s">
        <v>89</v>
      </c>
      <c r="AV304" s="13" t="s">
        <v>89</v>
      </c>
      <c r="AW304" s="13" t="s">
        <v>36</v>
      </c>
      <c r="AX304" s="13" t="s">
        <v>80</v>
      </c>
      <c r="AY304" s="168" t="s">
        <v>248</v>
      </c>
    </row>
    <row r="305" spans="2:65" s="13" customFormat="1" ht="22.5">
      <c r="B305" s="167"/>
      <c r="D305" s="143" t="s">
        <v>1665</v>
      </c>
      <c r="E305" s="168" t="s">
        <v>1</v>
      </c>
      <c r="F305" s="169" t="s">
        <v>5647</v>
      </c>
      <c r="H305" s="170">
        <v>5</v>
      </c>
      <c r="I305" s="171"/>
      <c r="L305" s="167"/>
      <c r="M305" s="172"/>
      <c r="T305" s="173"/>
      <c r="AT305" s="168" t="s">
        <v>1665</v>
      </c>
      <c r="AU305" s="168" t="s">
        <v>89</v>
      </c>
      <c r="AV305" s="13" t="s">
        <v>89</v>
      </c>
      <c r="AW305" s="13" t="s">
        <v>36</v>
      </c>
      <c r="AX305" s="13" t="s">
        <v>80</v>
      </c>
      <c r="AY305" s="168" t="s">
        <v>248</v>
      </c>
    </row>
    <row r="306" spans="2:65" s="13" customFormat="1" ht="22.5">
      <c r="B306" s="167"/>
      <c r="D306" s="143" t="s">
        <v>1665</v>
      </c>
      <c r="E306" s="168" t="s">
        <v>1</v>
      </c>
      <c r="F306" s="169" t="s">
        <v>5648</v>
      </c>
      <c r="H306" s="170">
        <v>3.8</v>
      </c>
      <c r="I306" s="171"/>
      <c r="L306" s="167"/>
      <c r="M306" s="172"/>
      <c r="T306" s="173"/>
      <c r="AT306" s="168" t="s">
        <v>1665</v>
      </c>
      <c r="AU306" s="168" t="s">
        <v>89</v>
      </c>
      <c r="AV306" s="13" t="s">
        <v>89</v>
      </c>
      <c r="AW306" s="13" t="s">
        <v>36</v>
      </c>
      <c r="AX306" s="13" t="s">
        <v>80</v>
      </c>
      <c r="AY306" s="168" t="s">
        <v>248</v>
      </c>
    </row>
    <row r="307" spans="2:65" s="14" customFormat="1">
      <c r="B307" s="174"/>
      <c r="D307" s="143" t="s">
        <v>1665</v>
      </c>
      <c r="E307" s="175" t="s">
        <v>1</v>
      </c>
      <c r="F307" s="176" t="s">
        <v>1668</v>
      </c>
      <c r="H307" s="177">
        <v>58.8</v>
      </c>
      <c r="I307" s="178"/>
      <c r="L307" s="174"/>
      <c r="M307" s="179"/>
      <c r="T307" s="180"/>
      <c r="AT307" s="175" t="s">
        <v>1665</v>
      </c>
      <c r="AU307" s="175" t="s">
        <v>89</v>
      </c>
      <c r="AV307" s="14" t="s">
        <v>264</v>
      </c>
      <c r="AW307" s="14" t="s">
        <v>36</v>
      </c>
      <c r="AX307" s="14" t="s">
        <v>87</v>
      </c>
      <c r="AY307" s="175" t="s">
        <v>248</v>
      </c>
    </row>
    <row r="308" spans="2:65" s="1" customFormat="1" ht="16.5" customHeight="1">
      <c r="B308" s="32"/>
      <c r="C308" s="188" t="s">
        <v>453</v>
      </c>
      <c r="D308" s="188" t="s">
        <v>301</v>
      </c>
      <c r="E308" s="189" t="s">
        <v>5649</v>
      </c>
      <c r="F308" s="190" t="s">
        <v>5650</v>
      </c>
      <c r="G308" s="191" t="s">
        <v>528</v>
      </c>
      <c r="H308" s="192">
        <v>51</v>
      </c>
      <c r="I308" s="193"/>
      <c r="J308" s="194">
        <f>ROUND(I308*H308,2)</f>
        <v>0</v>
      </c>
      <c r="K308" s="190" t="s">
        <v>1663</v>
      </c>
      <c r="L308" s="195"/>
      <c r="M308" s="196" t="s">
        <v>1</v>
      </c>
      <c r="N308" s="197" t="s">
        <v>45</v>
      </c>
      <c r="P308" s="139">
        <f>O308*H308</f>
        <v>0</v>
      </c>
      <c r="Q308" s="139">
        <v>0.08</v>
      </c>
      <c r="R308" s="139">
        <f>Q308*H308</f>
        <v>4.08</v>
      </c>
      <c r="S308" s="139">
        <v>0</v>
      </c>
      <c r="T308" s="140">
        <f>S308*H308</f>
        <v>0</v>
      </c>
      <c r="AR308" s="141" t="s">
        <v>283</v>
      </c>
      <c r="AT308" s="141" t="s">
        <v>301</v>
      </c>
      <c r="AU308" s="141" t="s">
        <v>89</v>
      </c>
      <c r="AY308" s="17" t="s">
        <v>248</v>
      </c>
      <c r="BE308" s="142">
        <f>IF(N308="základní",J308,0)</f>
        <v>0</v>
      </c>
      <c r="BF308" s="142">
        <f>IF(N308="snížená",J308,0)</f>
        <v>0</v>
      </c>
      <c r="BG308" s="142">
        <f>IF(N308="zákl. přenesená",J308,0)</f>
        <v>0</v>
      </c>
      <c r="BH308" s="142">
        <f>IF(N308="sníž. přenesená",J308,0)</f>
        <v>0</v>
      </c>
      <c r="BI308" s="142">
        <f>IF(N308="nulová",J308,0)</f>
        <v>0</v>
      </c>
      <c r="BJ308" s="17" t="s">
        <v>87</v>
      </c>
      <c r="BK308" s="142">
        <f>ROUND(I308*H308,2)</f>
        <v>0</v>
      </c>
      <c r="BL308" s="17" t="s">
        <v>264</v>
      </c>
      <c r="BM308" s="141" t="s">
        <v>5651</v>
      </c>
    </row>
    <row r="309" spans="2:65" s="1" customFormat="1" ht="19.5">
      <c r="B309" s="32"/>
      <c r="D309" s="143" t="s">
        <v>255</v>
      </c>
      <c r="F309" s="144" t="s">
        <v>5652</v>
      </c>
      <c r="I309" s="145"/>
      <c r="L309" s="32"/>
      <c r="M309" s="146"/>
      <c r="T309" s="56"/>
      <c r="AT309" s="17" t="s">
        <v>255</v>
      </c>
      <c r="AU309" s="17" t="s">
        <v>89</v>
      </c>
    </row>
    <row r="310" spans="2:65" s="12" customFormat="1">
      <c r="B310" s="161"/>
      <c r="D310" s="143" t="s">
        <v>1665</v>
      </c>
      <c r="E310" s="162" t="s">
        <v>1</v>
      </c>
      <c r="F310" s="163" t="s">
        <v>5502</v>
      </c>
      <c r="H310" s="162" t="s">
        <v>1</v>
      </c>
      <c r="I310" s="164"/>
      <c r="L310" s="161"/>
      <c r="M310" s="165"/>
      <c r="T310" s="166"/>
      <c r="AT310" s="162" t="s">
        <v>1665</v>
      </c>
      <c r="AU310" s="162" t="s">
        <v>89</v>
      </c>
      <c r="AV310" s="12" t="s">
        <v>87</v>
      </c>
      <c r="AW310" s="12" t="s">
        <v>36</v>
      </c>
      <c r="AX310" s="12" t="s">
        <v>80</v>
      </c>
      <c r="AY310" s="162" t="s">
        <v>248</v>
      </c>
    </row>
    <row r="311" spans="2:65" s="12" customFormat="1">
      <c r="B311" s="161"/>
      <c r="D311" s="143" t="s">
        <v>1665</v>
      </c>
      <c r="E311" s="162" t="s">
        <v>1</v>
      </c>
      <c r="F311" s="163" t="s">
        <v>5653</v>
      </c>
      <c r="H311" s="162" t="s">
        <v>1</v>
      </c>
      <c r="I311" s="164"/>
      <c r="L311" s="161"/>
      <c r="M311" s="165"/>
      <c r="T311" s="166"/>
      <c r="AT311" s="162" t="s">
        <v>1665</v>
      </c>
      <c r="AU311" s="162" t="s">
        <v>89</v>
      </c>
      <c r="AV311" s="12" t="s">
        <v>87</v>
      </c>
      <c r="AW311" s="12" t="s">
        <v>36</v>
      </c>
      <c r="AX311" s="12" t="s">
        <v>80</v>
      </c>
      <c r="AY311" s="162" t="s">
        <v>248</v>
      </c>
    </row>
    <row r="312" spans="2:65" s="13" customFormat="1">
      <c r="B312" s="167"/>
      <c r="D312" s="143" t="s">
        <v>1665</v>
      </c>
      <c r="E312" s="168" t="s">
        <v>1</v>
      </c>
      <c r="F312" s="169" t="s">
        <v>5654</v>
      </c>
      <c r="H312" s="170">
        <v>51</v>
      </c>
      <c r="I312" s="171"/>
      <c r="L312" s="167"/>
      <c r="M312" s="172"/>
      <c r="T312" s="173"/>
      <c r="AT312" s="168" t="s">
        <v>1665</v>
      </c>
      <c r="AU312" s="168" t="s">
        <v>89</v>
      </c>
      <c r="AV312" s="13" t="s">
        <v>89</v>
      </c>
      <c r="AW312" s="13" t="s">
        <v>36</v>
      </c>
      <c r="AX312" s="13" t="s">
        <v>80</v>
      </c>
      <c r="AY312" s="168" t="s">
        <v>248</v>
      </c>
    </row>
    <row r="313" spans="2:65" s="14" customFormat="1">
      <c r="B313" s="174"/>
      <c r="D313" s="143" t="s">
        <v>1665</v>
      </c>
      <c r="E313" s="175" t="s">
        <v>1</v>
      </c>
      <c r="F313" s="176" t="s">
        <v>1668</v>
      </c>
      <c r="H313" s="177">
        <v>51</v>
      </c>
      <c r="I313" s="178"/>
      <c r="L313" s="174"/>
      <c r="M313" s="179"/>
      <c r="T313" s="180"/>
      <c r="AT313" s="175" t="s">
        <v>1665</v>
      </c>
      <c r="AU313" s="175" t="s">
        <v>89</v>
      </c>
      <c r="AV313" s="14" t="s">
        <v>264</v>
      </c>
      <c r="AW313" s="14" t="s">
        <v>36</v>
      </c>
      <c r="AX313" s="14" t="s">
        <v>87</v>
      </c>
      <c r="AY313" s="175" t="s">
        <v>248</v>
      </c>
    </row>
    <row r="314" spans="2:65" s="1" customFormat="1" ht="16.5" customHeight="1">
      <c r="B314" s="32"/>
      <c r="C314" s="188" t="s">
        <v>457</v>
      </c>
      <c r="D314" s="188" t="s">
        <v>301</v>
      </c>
      <c r="E314" s="189" t="s">
        <v>5655</v>
      </c>
      <c r="F314" s="190" t="s">
        <v>5656</v>
      </c>
      <c r="G314" s="191" t="s">
        <v>528</v>
      </c>
      <c r="H314" s="192">
        <v>5.0999999999999996</v>
      </c>
      <c r="I314" s="193"/>
      <c r="J314" s="194">
        <f>ROUND(I314*H314,2)</f>
        <v>0</v>
      </c>
      <c r="K314" s="190" t="s">
        <v>1663</v>
      </c>
      <c r="L314" s="195"/>
      <c r="M314" s="196" t="s">
        <v>1</v>
      </c>
      <c r="N314" s="197" t="s">
        <v>45</v>
      </c>
      <c r="P314" s="139">
        <f>O314*H314</f>
        <v>0</v>
      </c>
      <c r="Q314" s="139">
        <v>0.04</v>
      </c>
      <c r="R314" s="139">
        <f>Q314*H314</f>
        <v>0.20399999999999999</v>
      </c>
      <c r="S314" s="139">
        <v>0</v>
      </c>
      <c r="T314" s="140">
        <f>S314*H314</f>
        <v>0</v>
      </c>
      <c r="AR314" s="141" t="s">
        <v>283</v>
      </c>
      <c r="AT314" s="141" t="s">
        <v>301</v>
      </c>
      <c r="AU314" s="141" t="s">
        <v>89</v>
      </c>
      <c r="AY314" s="17" t="s">
        <v>248</v>
      </c>
      <c r="BE314" s="142">
        <f>IF(N314="základní",J314,0)</f>
        <v>0</v>
      </c>
      <c r="BF314" s="142">
        <f>IF(N314="snížená",J314,0)</f>
        <v>0</v>
      </c>
      <c r="BG314" s="142">
        <f>IF(N314="zákl. přenesená",J314,0)</f>
        <v>0</v>
      </c>
      <c r="BH314" s="142">
        <f>IF(N314="sníž. přenesená",J314,0)</f>
        <v>0</v>
      </c>
      <c r="BI314" s="142">
        <f>IF(N314="nulová",J314,0)</f>
        <v>0</v>
      </c>
      <c r="BJ314" s="17" t="s">
        <v>87</v>
      </c>
      <c r="BK314" s="142">
        <f>ROUND(I314*H314,2)</f>
        <v>0</v>
      </c>
      <c r="BL314" s="17" t="s">
        <v>264</v>
      </c>
      <c r="BM314" s="141" t="s">
        <v>5657</v>
      </c>
    </row>
    <row r="315" spans="2:65" s="12" customFormat="1">
      <c r="B315" s="161"/>
      <c r="D315" s="143" t="s">
        <v>1665</v>
      </c>
      <c r="E315" s="162" t="s">
        <v>1</v>
      </c>
      <c r="F315" s="163" t="s">
        <v>5502</v>
      </c>
      <c r="H315" s="162" t="s">
        <v>1</v>
      </c>
      <c r="I315" s="164"/>
      <c r="L315" s="161"/>
      <c r="M315" s="165"/>
      <c r="T315" s="166"/>
      <c r="AT315" s="162" t="s">
        <v>1665</v>
      </c>
      <c r="AU315" s="162" t="s">
        <v>89</v>
      </c>
      <c r="AV315" s="12" t="s">
        <v>87</v>
      </c>
      <c r="AW315" s="12" t="s">
        <v>36</v>
      </c>
      <c r="AX315" s="12" t="s">
        <v>80</v>
      </c>
      <c r="AY315" s="162" t="s">
        <v>248</v>
      </c>
    </row>
    <row r="316" spans="2:65" s="12" customFormat="1">
      <c r="B316" s="161"/>
      <c r="D316" s="143" t="s">
        <v>1665</v>
      </c>
      <c r="E316" s="162" t="s">
        <v>1</v>
      </c>
      <c r="F316" s="163" t="s">
        <v>5653</v>
      </c>
      <c r="H316" s="162" t="s">
        <v>1</v>
      </c>
      <c r="I316" s="164"/>
      <c r="L316" s="161"/>
      <c r="M316" s="165"/>
      <c r="T316" s="166"/>
      <c r="AT316" s="162" t="s">
        <v>1665</v>
      </c>
      <c r="AU316" s="162" t="s">
        <v>89</v>
      </c>
      <c r="AV316" s="12" t="s">
        <v>87</v>
      </c>
      <c r="AW316" s="12" t="s">
        <v>36</v>
      </c>
      <c r="AX316" s="12" t="s">
        <v>80</v>
      </c>
      <c r="AY316" s="162" t="s">
        <v>248</v>
      </c>
    </row>
    <row r="317" spans="2:65" s="13" customFormat="1">
      <c r="B317" s="167"/>
      <c r="D317" s="143" t="s">
        <v>1665</v>
      </c>
      <c r="E317" s="168" t="s">
        <v>1</v>
      </c>
      <c r="F317" s="169" t="s">
        <v>5658</v>
      </c>
      <c r="H317" s="170">
        <v>5.0999999999999996</v>
      </c>
      <c r="I317" s="171"/>
      <c r="L317" s="167"/>
      <c r="M317" s="172"/>
      <c r="T317" s="173"/>
      <c r="AT317" s="168" t="s">
        <v>1665</v>
      </c>
      <c r="AU317" s="168" t="s">
        <v>89</v>
      </c>
      <c r="AV317" s="13" t="s">
        <v>89</v>
      </c>
      <c r="AW317" s="13" t="s">
        <v>36</v>
      </c>
      <c r="AX317" s="13" t="s">
        <v>80</v>
      </c>
      <c r="AY317" s="168" t="s">
        <v>248</v>
      </c>
    </row>
    <row r="318" spans="2:65" s="14" customFormat="1">
      <c r="B318" s="174"/>
      <c r="D318" s="143" t="s">
        <v>1665</v>
      </c>
      <c r="E318" s="175" t="s">
        <v>1</v>
      </c>
      <c r="F318" s="176" t="s">
        <v>1668</v>
      </c>
      <c r="H318" s="177">
        <v>5.0999999999999996</v>
      </c>
      <c r="I318" s="178"/>
      <c r="L318" s="174"/>
      <c r="M318" s="179"/>
      <c r="T318" s="180"/>
      <c r="AT318" s="175" t="s">
        <v>1665</v>
      </c>
      <c r="AU318" s="175" t="s">
        <v>89</v>
      </c>
      <c r="AV318" s="14" t="s">
        <v>264</v>
      </c>
      <c r="AW318" s="14" t="s">
        <v>36</v>
      </c>
      <c r="AX318" s="14" t="s">
        <v>87</v>
      </c>
      <c r="AY318" s="175" t="s">
        <v>248</v>
      </c>
    </row>
    <row r="319" spans="2:65" s="1" customFormat="1" ht="24.2" customHeight="1">
      <c r="B319" s="32"/>
      <c r="C319" s="188" t="s">
        <v>461</v>
      </c>
      <c r="D319" s="188" t="s">
        <v>301</v>
      </c>
      <c r="E319" s="189" t="s">
        <v>5659</v>
      </c>
      <c r="F319" s="190" t="s">
        <v>5660</v>
      </c>
      <c r="G319" s="191" t="s">
        <v>528</v>
      </c>
      <c r="H319" s="192">
        <v>3.8759999999999999</v>
      </c>
      <c r="I319" s="193"/>
      <c r="J319" s="194">
        <f>ROUND(I319*H319,2)</f>
        <v>0</v>
      </c>
      <c r="K319" s="190" t="s">
        <v>1663</v>
      </c>
      <c r="L319" s="195"/>
      <c r="M319" s="196" t="s">
        <v>1</v>
      </c>
      <c r="N319" s="197" t="s">
        <v>45</v>
      </c>
      <c r="P319" s="139">
        <f>O319*H319</f>
        <v>0</v>
      </c>
      <c r="Q319" s="139">
        <v>0.12</v>
      </c>
      <c r="R319" s="139">
        <f>Q319*H319</f>
        <v>0.46511999999999998</v>
      </c>
      <c r="S319" s="139">
        <v>0</v>
      </c>
      <c r="T319" s="140">
        <f>S319*H319</f>
        <v>0</v>
      </c>
      <c r="AR319" s="141" t="s">
        <v>283</v>
      </c>
      <c r="AT319" s="141" t="s">
        <v>301</v>
      </c>
      <c r="AU319" s="141" t="s">
        <v>89</v>
      </c>
      <c r="AY319" s="17" t="s">
        <v>248</v>
      </c>
      <c r="BE319" s="142">
        <f>IF(N319="základní",J319,0)</f>
        <v>0</v>
      </c>
      <c r="BF319" s="142">
        <f>IF(N319="snížená",J319,0)</f>
        <v>0</v>
      </c>
      <c r="BG319" s="142">
        <f>IF(N319="zákl. přenesená",J319,0)</f>
        <v>0</v>
      </c>
      <c r="BH319" s="142">
        <f>IF(N319="sníž. přenesená",J319,0)</f>
        <v>0</v>
      </c>
      <c r="BI319" s="142">
        <f>IF(N319="nulová",J319,0)</f>
        <v>0</v>
      </c>
      <c r="BJ319" s="17" t="s">
        <v>87</v>
      </c>
      <c r="BK319" s="142">
        <f>ROUND(I319*H319,2)</f>
        <v>0</v>
      </c>
      <c r="BL319" s="17" t="s">
        <v>264</v>
      </c>
      <c r="BM319" s="141" t="s">
        <v>5661</v>
      </c>
    </row>
    <row r="320" spans="2:65" s="12" customFormat="1">
      <c r="B320" s="161"/>
      <c r="D320" s="143" t="s">
        <v>1665</v>
      </c>
      <c r="E320" s="162" t="s">
        <v>1</v>
      </c>
      <c r="F320" s="163" t="s">
        <v>5502</v>
      </c>
      <c r="H320" s="162" t="s">
        <v>1</v>
      </c>
      <c r="I320" s="164"/>
      <c r="L320" s="161"/>
      <c r="M320" s="165"/>
      <c r="T320" s="166"/>
      <c r="AT320" s="162" t="s">
        <v>1665</v>
      </c>
      <c r="AU320" s="162" t="s">
        <v>89</v>
      </c>
      <c r="AV320" s="12" t="s">
        <v>87</v>
      </c>
      <c r="AW320" s="12" t="s">
        <v>36</v>
      </c>
      <c r="AX320" s="12" t="s">
        <v>80</v>
      </c>
      <c r="AY320" s="162" t="s">
        <v>248</v>
      </c>
    </row>
    <row r="321" spans="2:65" s="12" customFormat="1">
      <c r="B321" s="161"/>
      <c r="D321" s="143" t="s">
        <v>1665</v>
      </c>
      <c r="E321" s="162" t="s">
        <v>1</v>
      </c>
      <c r="F321" s="163" t="s">
        <v>5653</v>
      </c>
      <c r="H321" s="162" t="s">
        <v>1</v>
      </c>
      <c r="I321" s="164"/>
      <c r="L321" s="161"/>
      <c r="M321" s="165"/>
      <c r="T321" s="166"/>
      <c r="AT321" s="162" t="s">
        <v>1665</v>
      </c>
      <c r="AU321" s="162" t="s">
        <v>89</v>
      </c>
      <c r="AV321" s="12" t="s">
        <v>87</v>
      </c>
      <c r="AW321" s="12" t="s">
        <v>36</v>
      </c>
      <c r="AX321" s="12" t="s">
        <v>80</v>
      </c>
      <c r="AY321" s="162" t="s">
        <v>248</v>
      </c>
    </row>
    <row r="322" spans="2:65" s="13" customFormat="1">
      <c r="B322" s="167"/>
      <c r="D322" s="143" t="s">
        <v>1665</v>
      </c>
      <c r="E322" s="168" t="s">
        <v>1</v>
      </c>
      <c r="F322" s="169" t="s">
        <v>5662</v>
      </c>
      <c r="H322" s="170">
        <v>3.8759999999999999</v>
      </c>
      <c r="I322" s="171"/>
      <c r="L322" s="167"/>
      <c r="M322" s="172"/>
      <c r="T322" s="173"/>
      <c r="AT322" s="168" t="s">
        <v>1665</v>
      </c>
      <c r="AU322" s="168" t="s">
        <v>89</v>
      </c>
      <c r="AV322" s="13" t="s">
        <v>89</v>
      </c>
      <c r="AW322" s="13" t="s">
        <v>36</v>
      </c>
      <c r="AX322" s="13" t="s">
        <v>80</v>
      </c>
      <c r="AY322" s="168" t="s">
        <v>248</v>
      </c>
    </row>
    <row r="323" spans="2:65" s="14" customFormat="1">
      <c r="B323" s="174"/>
      <c r="D323" s="143" t="s">
        <v>1665</v>
      </c>
      <c r="E323" s="175" t="s">
        <v>1</v>
      </c>
      <c r="F323" s="176" t="s">
        <v>1668</v>
      </c>
      <c r="H323" s="177">
        <v>3.8759999999999999</v>
      </c>
      <c r="I323" s="178"/>
      <c r="L323" s="174"/>
      <c r="M323" s="179"/>
      <c r="T323" s="180"/>
      <c r="AT323" s="175" t="s">
        <v>1665</v>
      </c>
      <c r="AU323" s="175" t="s">
        <v>89</v>
      </c>
      <c r="AV323" s="14" t="s">
        <v>264</v>
      </c>
      <c r="AW323" s="14" t="s">
        <v>36</v>
      </c>
      <c r="AX323" s="14" t="s">
        <v>87</v>
      </c>
      <c r="AY323" s="175" t="s">
        <v>248</v>
      </c>
    </row>
    <row r="324" spans="2:65" s="1" customFormat="1" ht="33" customHeight="1">
      <c r="B324" s="32"/>
      <c r="C324" s="130" t="s">
        <v>465</v>
      </c>
      <c r="D324" s="130" t="s">
        <v>249</v>
      </c>
      <c r="E324" s="131" t="s">
        <v>5663</v>
      </c>
      <c r="F324" s="132" t="s">
        <v>5664</v>
      </c>
      <c r="G324" s="133" t="s">
        <v>528</v>
      </c>
      <c r="H324" s="134">
        <v>16</v>
      </c>
      <c r="I324" s="135"/>
      <c r="J324" s="136">
        <f>ROUND(I324*H324,2)</f>
        <v>0</v>
      </c>
      <c r="K324" s="132" t="s">
        <v>1663</v>
      </c>
      <c r="L324" s="32"/>
      <c r="M324" s="137" t="s">
        <v>1</v>
      </c>
      <c r="N324" s="138" t="s">
        <v>45</v>
      </c>
      <c r="P324" s="139">
        <f>O324*H324</f>
        <v>0</v>
      </c>
      <c r="Q324" s="139">
        <v>0.1295</v>
      </c>
      <c r="R324" s="139">
        <f>Q324*H324</f>
        <v>2.0720000000000001</v>
      </c>
      <c r="S324" s="139">
        <v>0</v>
      </c>
      <c r="T324" s="140">
        <f>S324*H324</f>
        <v>0</v>
      </c>
      <c r="AR324" s="141" t="s">
        <v>264</v>
      </c>
      <c r="AT324" s="141" t="s">
        <v>249</v>
      </c>
      <c r="AU324" s="141" t="s">
        <v>89</v>
      </c>
      <c r="AY324" s="17" t="s">
        <v>248</v>
      </c>
      <c r="BE324" s="142">
        <f>IF(N324="základní",J324,0)</f>
        <v>0</v>
      </c>
      <c r="BF324" s="142">
        <f>IF(N324="snížená",J324,0)</f>
        <v>0</v>
      </c>
      <c r="BG324" s="142">
        <f>IF(N324="zákl. přenesená",J324,0)</f>
        <v>0</v>
      </c>
      <c r="BH324" s="142">
        <f>IF(N324="sníž. přenesená",J324,0)</f>
        <v>0</v>
      </c>
      <c r="BI324" s="142">
        <f>IF(N324="nulová",J324,0)</f>
        <v>0</v>
      </c>
      <c r="BJ324" s="17" t="s">
        <v>87</v>
      </c>
      <c r="BK324" s="142">
        <f>ROUND(I324*H324,2)</f>
        <v>0</v>
      </c>
      <c r="BL324" s="17" t="s">
        <v>264</v>
      </c>
      <c r="BM324" s="141" t="s">
        <v>5665</v>
      </c>
    </row>
    <row r="325" spans="2:65" s="12" customFormat="1">
      <c r="B325" s="161"/>
      <c r="D325" s="143" t="s">
        <v>1665</v>
      </c>
      <c r="E325" s="162" t="s">
        <v>1</v>
      </c>
      <c r="F325" s="163" t="s">
        <v>5502</v>
      </c>
      <c r="H325" s="162" t="s">
        <v>1</v>
      </c>
      <c r="I325" s="164"/>
      <c r="L325" s="161"/>
      <c r="M325" s="165"/>
      <c r="T325" s="166"/>
      <c r="AT325" s="162" t="s">
        <v>1665</v>
      </c>
      <c r="AU325" s="162" t="s">
        <v>89</v>
      </c>
      <c r="AV325" s="12" t="s">
        <v>87</v>
      </c>
      <c r="AW325" s="12" t="s">
        <v>36</v>
      </c>
      <c r="AX325" s="12" t="s">
        <v>80</v>
      </c>
      <c r="AY325" s="162" t="s">
        <v>248</v>
      </c>
    </row>
    <row r="326" spans="2:65" s="13" customFormat="1" ht="22.5">
      <c r="B326" s="167"/>
      <c r="D326" s="143" t="s">
        <v>1665</v>
      </c>
      <c r="E326" s="168" t="s">
        <v>1</v>
      </c>
      <c r="F326" s="169" t="s">
        <v>5666</v>
      </c>
      <c r="H326" s="170">
        <v>16</v>
      </c>
      <c r="I326" s="171"/>
      <c r="L326" s="167"/>
      <c r="M326" s="172"/>
      <c r="T326" s="173"/>
      <c r="AT326" s="168" t="s">
        <v>1665</v>
      </c>
      <c r="AU326" s="168" t="s">
        <v>89</v>
      </c>
      <c r="AV326" s="13" t="s">
        <v>89</v>
      </c>
      <c r="AW326" s="13" t="s">
        <v>36</v>
      </c>
      <c r="AX326" s="13" t="s">
        <v>80</v>
      </c>
      <c r="AY326" s="168" t="s">
        <v>248</v>
      </c>
    </row>
    <row r="327" spans="2:65" s="14" customFormat="1">
      <c r="B327" s="174"/>
      <c r="D327" s="143" t="s">
        <v>1665</v>
      </c>
      <c r="E327" s="175" t="s">
        <v>1</v>
      </c>
      <c r="F327" s="176" t="s">
        <v>1668</v>
      </c>
      <c r="H327" s="177">
        <v>16</v>
      </c>
      <c r="I327" s="178"/>
      <c r="L327" s="174"/>
      <c r="M327" s="179"/>
      <c r="T327" s="180"/>
      <c r="AT327" s="175" t="s">
        <v>1665</v>
      </c>
      <c r="AU327" s="175" t="s">
        <v>89</v>
      </c>
      <c r="AV327" s="14" t="s">
        <v>264</v>
      </c>
      <c r="AW327" s="14" t="s">
        <v>36</v>
      </c>
      <c r="AX327" s="14" t="s">
        <v>87</v>
      </c>
      <c r="AY327" s="175" t="s">
        <v>248</v>
      </c>
    </row>
    <row r="328" spans="2:65" s="1" customFormat="1" ht="16.5" customHeight="1">
      <c r="B328" s="32"/>
      <c r="C328" s="188" t="s">
        <v>471</v>
      </c>
      <c r="D328" s="188" t="s">
        <v>301</v>
      </c>
      <c r="E328" s="189" t="s">
        <v>5667</v>
      </c>
      <c r="F328" s="190" t="s">
        <v>5668</v>
      </c>
      <c r="G328" s="191" t="s">
        <v>528</v>
      </c>
      <c r="H328" s="192">
        <v>16.32</v>
      </c>
      <c r="I328" s="193"/>
      <c r="J328" s="194">
        <f>ROUND(I328*H328,2)</f>
        <v>0</v>
      </c>
      <c r="K328" s="190" t="s">
        <v>1663</v>
      </c>
      <c r="L328" s="195"/>
      <c r="M328" s="196" t="s">
        <v>1</v>
      </c>
      <c r="N328" s="197" t="s">
        <v>45</v>
      </c>
      <c r="P328" s="139">
        <f>O328*H328</f>
        <v>0</v>
      </c>
      <c r="Q328" s="139">
        <v>4.5999999999999999E-2</v>
      </c>
      <c r="R328" s="139">
        <f>Q328*H328</f>
        <v>0.75072000000000005</v>
      </c>
      <c r="S328" s="139">
        <v>0</v>
      </c>
      <c r="T328" s="140">
        <f>S328*H328</f>
        <v>0</v>
      </c>
      <c r="AR328" s="141" t="s">
        <v>283</v>
      </c>
      <c r="AT328" s="141" t="s">
        <v>301</v>
      </c>
      <c r="AU328" s="141" t="s">
        <v>89</v>
      </c>
      <c r="AY328" s="17" t="s">
        <v>248</v>
      </c>
      <c r="BE328" s="142">
        <f>IF(N328="základní",J328,0)</f>
        <v>0</v>
      </c>
      <c r="BF328" s="142">
        <f>IF(N328="snížená",J328,0)</f>
        <v>0</v>
      </c>
      <c r="BG328" s="142">
        <f>IF(N328="zákl. přenesená",J328,0)</f>
        <v>0</v>
      </c>
      <c r="BH328" s="142">
        <f>IF(N328="sníž. přenesená",J328,0)</f>
        <v>0</v>
      </c>
      <c r="BI328" s="142">
        <f>IF(N328="nulová",J328,0)</f>
        <v>0</v>
      </c>
      <c r="BJ328" s="17" t="s">
        <v>87</v>
      </c>
      <c r="BK328" s="142">
        <f>ROUND(I328*H328,2)</f>
        <v>0</v>
      </c>
      <c r="BL328" s="17" t="s">
        <v>264</v>
      </c>
      <c r="BM328" s="141" t="s">
        <v>5669</v>
      </c>
    </row>
    <row r="329" spans="2:65" s="12" customFormat="1">
      <c r="B329" s="161"/>
      <c r="D329" s="143" t="s">
        <v>1665</v>
      </c>
      <c r="E329" s="162" t="s">
        <v>1</v>
      </c>
      <c r="F329" s="163" t="s">
        <v>5502</v>
      </c>
      <c r="H329" s="162" t="s">
        <v>1</v>
      </c>
      <c r="I329" s="164"/>
      <c r="L329" s="161"/>
      <c r="M329" s="165"/>
      <c r="T329" s="166"/>
      <c r="AT329" s="162" t="s">
        <v>1665</v>
      </c>
      <c r="AU329" s="162" t="s">
        <v>89</v>
      </c>
      <c r="AV329" s="12" t="s">
        <v>87</v>
      </c>
      <c r="AW329" s="12" t="s">
        <v>36</v>
      </c>
      <c r="AX329" s="12" t="s">
        <v>80</v>
      </c>
      <c r="AY329" s="162" t="s">
        <v>248</v>
      </c>
    </row>
    <row r="330" spans="2:65" s="12" customFormat="1">
      <c r="B330" s="161"/>
      <c r="D330" s="143" t="s">
        <v>1665</v>
      </c>
      <c r="E330" s="162" t="s">
        <v>1</v>
      </c>
      <c r="F330" s="163" t="s">
        <v>5653</v>
      </c>
      <c r="H330" s="162" t="s">
        <v>1</v>
      </c>
      <c r="I330" s="164"/>
      <c r="L330" s="161"/>
      <c r="M330" s="165"/>
      <c r="T330" s="166"/>
      <c r="AT330" s="162" t="s">
        <v>1665</v>
      </c>
      <c r="AU330" s="162" t="s">
        <v>89</v>
      </c>
      <c r="AV330" s="12" t="s">
        <v>87</v>
      </c>
      <c r="AW330" s="12" t="s">
        <v>36</v>
      </c>
      <c r="AX330" s="12" t="s">
        <v>80</v>
      </c>
      <c r="AY330" s="162" t="s">
        <v>248</v>
      </c>
    </row>
    <row r="331" spans="2:65" s="13" customFormat="1">
      <c r="B331" s="167"/>
      <c r="D331" s="143" t="s">
        <v>1665</v>
      </c>
      <c r="E331" s="168" t="s">
        <v>1</v>
      </c>
      <c r="F331" s="169" t="s">
        <v>5670</v>
      </c>
      <c r="H331" s="170">
        <v>16.32</v>
      </c>
      <c r="I331" s="171"/>
      <c r="L331" s="167"/>
      <c r="M331" s="172"/>
      <c r="T331" s="173"/>
      <c r="AT331" s="168" t="s">
        <v>1665</v>
      </c>
      <c r="AU331" s="168" t="s">
        <v>89</v>
      </c>
      <c r="AV331" s="13" t="s">
        <v>89</v>
      </c>
      <c r="AW331" s="13" t="s">
        <v>36</v>
      </c>
      <c r="AX331" s="13" t="s">
        <v>80</v>
      </c>
      <c r="AY331" s="168" t="s">
        <v>248</v>
      </c>
    </row>
    <row r="332" spans="2:65" s="14" customFormat="1">
      <c r="B332" s="174"/>
      <c r="D332" s="143" t="s">
        <v>1665</v>
      </c>
      <c r="E332" s="175" t="s">
        <v>1</v>
      </c>
      <c r="F332" s="176" t="s">
        <v>1668</v>
      </c>
      <c r="H332" s="177">
        <v>16.32</v>
      </c>
      <c r="I332" s="178"/>
      <c r="L332" s="174"/>
      <c r="M332" s="179"/>
      <c r="T332" s="180"/>
      <c r="AT332" s="175" t="s">
        <v>1665</v>
      </c>
      <c r="AU332" s="175" t="s">
        <v>89</v>
      </c>
      <c r="AV332" s="14" t="s">
        <v>264</v>
      </c>
      <c r="AW332" s="14" t="s">
        <v>36</v>
      </c>
      <c r="AX332" s="14" t="s">
        <v>87</v>
      </c>
      <c r="AY332" s="175" t="s">
        <v>248</v>
      </c>
    </row>
    <row r="333" spans="2:65" s="1" customFormat="1" ht="33" customHeight="1">
      <c r="B333" s="32"/>
      <c r="C333" s="130" t="s">
        <v>476</v>
      </c>
      <c r="D333" s="130" t="s">
        <v>249</v>
      </c>
      <c r="E333" s="131" t="s">
        <v>5671</v>
      </c>
      <c r="F333" s="132" t="s">
        <v>5672</v>
      </c>
      <c r="G333" s="133" t="s">
        <v>528</v>
      </c>
      <c r="H333" s="134">
        <v>119</v>
      </c>
      <c r="I333" s="135"/>
      <c r="J333" s="136">
        <f>ROUND(I333*H333,2)</f>
        <v>0</v>
      </c>
      <c r="K333" s="132" t="s">
        <v>1663</v>
      </c>
      <c r="L333" s="32"/>
      <c r="M333" s="137" t="s">
        <v>1</v>
      </c>
      <c r="N333" s="138" t="s">
        <v>45</v>
      </c>
      <c r="P333" s="139">
        <f>O333*H333</f>
        <v>0</v>
      </c>
      <c r="Q333" s="139">
        <v>1.0000000000000001E-5</v>
      </c>
      <c r="R333" s="139">
        <f>Q333*H333</f>
        <v>1.1900000000000001E-3</v>
      </c>
      <c r="S333" s="139">
        <v>0</v>
      </c>
      <c r="T333" s="140">
        <f>S333*H333</f>
        <v>0</v>
      </c>
      <c r="AR333" s="141" t="s">
        <v>264</v>
      </c>
      <c r="AT333" s="141" t="s">
        <v>249</v>
      </c>
      <c r="AU333" s="141" t="s">
        <v>89</v>
      </c>
      <c r="AY333" s="17" t="s">
        <v>248</v>
      </c>
      <c r="BE333" s="142">
        <f>IF(N333="základní",J333,0)</f>
        <v>0</v>
      </c>
      <c r="BF333" s="142">
        <f>IF(N333="snížená",J333,0)</f>
        <v>0</v>
      </c>
      <c r="BG333" s="142">
        <f>IF(N333="zákl. přenesená",J333,0)</f>
        <v>0</v>
      </c>
      <c r="BH333" s="142">
        <f>IF(N333="sníž. přenesená",J333,0)</f>
        <v>0</v>
      </c>
      <c r="BI333" s="142">
        <f>IF(N333="nulová",J333,0)</f>
        <v>0</v>
      </c>
      <c r="BJ333" s="17" t="s">
        <v>87</v>
      </c>
      <c r="BK333" s="142">
        <f>ROUND(I333*H333,2)</f>
        <v>0</v>
      </c>
      <c r="BL333" s="17" t="s">
        <v>264</v>
      </c>
      <c r="BM333" s="141" t="s">
        <v>5673</v>
      </c>
    </row>
    <row r="334" spans="2:65" s="12" customFormat="1">
      <c r="B334" s="161"/>
      <c r="D334" s="143" t="s">
        <v>1665</v>
      </c>
      <c r="E334" s="162" t="s">
        <v>1</v>
      </c>
      <c r="F334" s="163" t="s">
        <v>5629</v>
      </c>
      <c r="H334" s="162" t="s">
        <v>1</v>
      </c>
      <c r="I334" s="164"/>
      <c r="L334" s="161"/>
      <c r="M334" s="165"/>
      <c r="T334" s="166"/>
      <c r="AT334" s="162" t="s">
        <v>1665</v>
      </c>
      <c r="AU334" s="162" t="s">
        <v>89</v>
      </c>
      <c r="AV334" s="12" t="s">
        <v>87</v>
      </c>
      <c r="AW334" s="12" t="s">
        <v>36</v>
      </c>
      <c r="AX334" s="12" t="s">
        <v>80</v>
      </c>
      <c r="AY334" s="162" t="s">
        <v>248</v>
      </c>
    </row>
    <row r="335" spans="2:65" s="13" customFormat="1">
      <c r="B335" s="167"/>
      <c r="D335" s="143" t="s">
        <v>1665</v>
      </c>
      <c r="E335" s="168" t="s">
        <v>1</v>
      </c>
      <c r="F335" s="169" t="s">
        <v>5674</v>
      </c>
      <c r="H335" s="170">
        <v>119</v>
      </c>
      <c r="I335" s="171"/>
      <c r="L335" s="167"/>
      <c r="M335" s="172"/>
      <c r="T335" s="173"/>
      <c r="AT335" s="168" t="s">
        <v>1665</v>
      </c>
      <c r="AU335" s="168" t="s">
        <v>89</v>
      </c>
      <c r="AV335" s="13" t="s">
        <v>89</v>
      </c>
      <c r="AW335" s="13" t="s">
        <v>36</v>
      </c>
      <c r="AX335" s="13" t="s">
        <v>80</v>
      </c>
      <c r="AY335" s="168" t="s">
        <v>248</v>
      </c>
    </row>
    <row r="336" spans="2:65" s="14" customFormat="1">
      <c r="B336" s="174"/>
      <c r="D336" s="143" t="s">
        <v>1665</v>
      </c>
      <c r="E336" s="175" t="s">
        <v>1</v>
      </c>
      <c r="F336" s="176" t="s">
        <v>1668</v>
      </c>
      <c r="H336" s="177">
        <v>119</v>
      </c>
      <c r="I336" s="178"/>
      <c r="L336" s="174"/>
      <c r="M336" s="179"/>
      <c r="T336" s="180"/>
      <c r="AT336" s="175" t="s">
        <v>1665</v>
      </c>
      <c r="AU336" s="175" t="s">
        <v>89</v>
      </c>
      <c r="AV336" s="14" t="s">
        <v>264</v>
      </c>
      <c r="AW336" s="14" t="s">
        <v>36</v>
      </c>
      <c r="AX336" s="14" t="s">
        <v>87</v>
      </c>
      <c r="AY336" s="175" t="s">
        <v>248</v>
      </c>
    </row>
    <row r="337" spans="2:65" s="1" customFormat="1" ht="24.2" customHeight="1">
      <c r="B337" s="32"/>
      <c r="C337" s="130" t="s">
        <v>483</v>
      </c>
      <c r="D337" s="130" t="s">
        <v>249</v>
      </c>
      <c r="E337" s="131" t="s">
        <v>5675</v>
      </c>
      <c r="F337" s="132" t="s">
        <v>5676</v>
      </c>
      <c r="G337" s="133" t="s">
        <v>528</v>
      </c>
      <c r="H337" s="134">
        <v>11</v>
      </c>
      <c r="I337" s="135"/>
      <c r="J337" s="136">
        <f>ROUND(I337*H337,2)</f>
        <v>0</v>
      </c>
      <c r="K337" s="132" t="s">
        <v>1</v>
      </c>
      <c r="L337" s="32"/>
      <c r="M337" s="137" t="s">
        <v>1</v>
      </c>
      <c r="N337" s="138" t="s">
        <v>45</v>
      </c>
      <c r="P337" s="139">
        <f>O337*H337</f>
        <v>0</v>
      </c>
      <c r="Q337" s="139">
        <v>3.4000000000000002E-4</v>
      </c>
      <c r="R337" s="139">
        <f>Q337*H337</f>
        <v>3.7400000000000003E-3</v>
      </c>
      <c r="S337" s="139">
        <v>0</v>
      </c>
      <c r="T337" s="140">
        <f>S337*H337</f>
        <v>0</v>
      </c>
      <c r="AR337" s="141" t="s">
        <v>264</v>
      </c>
      <c r="AT337" s="141" t="s">
        <v>249</v>
      </c>
      <c r="AU337" s="141" t="s">
        <v>89</v>
      </c>
      <c r="AY337" s="17" t="s">
        <v>248</v>
      </c>
      <c r="BE337" s="142">
        <f>IF(N337="základní",J337,0)</f>
        <v>0</v>
      </c>
      <c r="BF337" s="142">
        <f>IF(N337="snížená",J337,0)</f>
        <v>0</v>
      </c>
      <c r="BG337" s="142">
        <f>IF(N337="zákl. přenesená",J337,0)</f>
        <v>0</v>
      </c>
      <c r="BH337" s="142">
        <f>IF(N337="sníž. přenesená",J337,0)</f>
        <v>0</v>
      </c>
      <c r="BI337" s="142">
        <f>IF(N337="nulová",J337,0)</f>
        <v>0</v>
      </c>
      <c r="BJ337" s="17" t="s">
        <v>87</v>
      </c>
      <c r="BK337" s="142">
        <f>ROUND(I337*H337,2)</f>
        <v>0</v>
      </c>
      <c r="BL337" s="17" t="s">
        <v>264</v>
      </c>
      <c r="BM337" s="141" t="s">
        <v>5677</v>
      </c>
    </row>
    <row r="338" spans="2:65" s="12" customFormat="1">
      <c r="B338" s="161"/>
      <c r="D338" s="143" t="s">
        <v>1665</v>
      </c>
      <c r="E338" s="162" t="s">
        <v>1</v>
      </c>
      <c r="F338" s="163" t="s">
        <v>5598</v>
      </c>
      <c r="H338" s="162" t="s">
        <v>1</v>
      </c>
      <c r="I338" s="164"/>
      <c r="L338" s="161"/>
      <c r="M338" s="165"/>
      <c r="T338" s="166"/>
      <c r="AT338" s="162" t="s">
        <v>1665</v>
      </c>
      <c r="AU338" s="162" t="s">
        <v>89</v>
      </c>
      <c r="AV338" s="12" t="s">
        <v>87</v>
      </c>
      <c r="AW338" s="12" t="s">
        <v>36</v>
      </c>
      <c r="AX338" s="12" t="s">
        <v>80</v>
      </c>
      <c r="AY338" s="162" t="s">
        <v>248</v>
      </c>
    </row>
    <row r="339" spans="2:65" s="13" customFormat="1" ht="22.5">
      <c r="B339" s="167"/>
      <c r="D339" s="143" t="s">
        <v>1665</v>
      </c>
      <c r="E339" s="168" t="s">
        <v>1</v>
      </c>
      <c r="F339" s="169" t="s">
        <v>5678</v>
      </c>
      <c r="H339" s="170">
        <v>11</v>
      </c>
      <c r="I339" s="171"/>
      <c r="L339" s="167"/>
      <c r="M339" s="172"/>
      <c r="T339" s="173"/>
      <c r="AT339" s="168" t="s">
        <v>1665</v>
      </c>
      <c r="AU339" s="168" t="s">
        <v>89</v>
      </c>
      <c r="AV339" s="13" t="s">
        <v>89</v>
      </c>
      <c r="AW339" s="13" t="s">
        <v>36</v>
      </c>
      <c r="AX339" s="13" t="s">
        <v>80</v>
      </c>
      <c r="AY339" s="168" t="s">
        <v>248</v>
      </c>
    </row>
    <row r="340" spans="2:65" s="14" customFormat="1">
      <c r="B340" s="174"/>
      <c r="D340" s="143" t="s">
        <v>1665</v>
      </c>
      <c r="E340" s="175" t="s">
        <v>1</v>
      </c>
      <c r="F340" s="176" t="s">
        <v>1668</v>
      </c>
      <c r="H340" s="177">
        <v>11</v>
      </c>
      <c r="I340" s="178"/>
      <c r="L340" s="174"/>
      <c r="M340" s="179"/>
      <c r="T340" s="180"/>
      <c r="AT340" s="175" t="s">
        <v>1665</v>
      </c>
      <c r="AU340" s="175" t="s">
        <v>89</v>
      </c>
      <c r="AV340" s="14" t="s">
        <v>264</v>
      </c>
      <c r="AW340" s="14" t="s">
        <v>36</v>
      </c>
      <c r="AX340" s="14" t="s">
        <v>87</v>
      </c>
      <c r="AY340" s="175" t="s">
        <v>248</v>
      </c>
    </row>
    <row r="341" spans="2:65" s="1" customFormat="1" ht="33" customHeight="1">
      <c r="B341" s="32"/>
      <c r="C341" s="130" t="s">
        <v>488</v>
      </c>
      <c r="D341" s="130" t="s">
        <v>249</v>
      </c>
      <c r="E341" s="131" t="s">
        <v>5679</v>
      </c>
      <c r="F341" s="132" t="s">
        <v>5680</v>
      </c>
      <c r="G341" s="133" t="s">
        <v>528</v>
      </c>
      <c r="H341" s="134">
        <v>82</v>
      </c>
      <c r="I341" s="135"/>
      <c r="J341" s="136">
        <f>ROUND(I341*H341,2)</f>
        <v>0</v>
      </c>
      <c r="K341" s="132" t="s">
        <v>1</v>
      </c>
      <c r="L341" s="32"/>
      <c r="M341" s="137" t="s">
        <v>1</v>
      </c>
      <c r="N341" s="138" t="s">
        <v>45</v>
      </c>
      <c r="P341" s="139">
        <f>O341*H341</f>
        <v>0</v>
      </c>
      <c r="Q341" s="139">
        <v>8.8000000000000003E-4</v>
      </c>
      <c r="R341" s="139">
        <f>Q341*H341</f>
        <v>7.2160000000000002E-2</v>
      </c>
      <c r="S341" s="139">
        <v>0</v>
      </c>
      <c r="T341" s="140">
        <f>S341*H341</f>
        <v>0</v>
      </c>
      <c r="AR341" s="141" t="s">
        <v>264</v>
      </c>
      <c r="AT341" s="141" t="s">
        <v>249</v>
      </c>
      <c r="AU341" s="141" t="s">
        <v>89</v>
      </c>
      <c r="AY341" s="17" t="s">
        <v>248</v>
      </c>
      <c r="BE341" s="142">
        <f>IF(N341="základní",J341,0)</f>
        <v>0</v>
      </c>
      <c r="BF341" s="142">
        <f>IF(N341="snížená",J341,0)</f>
        <v>0</v>
      </c>
      <c r="BG341" s="142">
        <f>IF(N341="zákl. přenesená",J341,0)</f>
        <v>0</v>
      </c>
      <c r="BH341" s="142">
        <f>IF(N341="sníž. přenesená",J341,0)</f>
        <v>0</v>
      </c>
      <c r="BI341" s="142">
        <f>IF(N341="nulová",J341,0)</f>
        <v>0</v>
      </c>
      <c r="BJ341" s="17" t="s">
        <v>87</v>
      </c>
      <c r="BK341" s="142">
        <f>ROUND(I341*H341,2)</f>
        <v>0</v>
      </c>
      <c r="BL341" s="17" t="s">
        <v>264</v>
      </c>
      <c r="BM341" s="141" t="s">
        <v>5681</v>
      </c>
    </row>
    <row r="342" spans="2:65" s="12" customFormat="1">
      <c r="B342" s="161"/>
      <c r="D342" s="143" t="s">
        <v>1665</v>
      </c>
      <c r="E342" s="162" t="s">
        <v>1</v>
      </c>
      <c r="F342" s="163" t="s">
        <v>5598</v>
      </c>
      <c r="H342" s="162" t="s">
        <v>1</v>
      </c>
      <c r="I342" s="164"/>
      <c r="L342" s="161"/>
      <c r="M342" s="165"/>
      <c r="T342" s="166"/>
      <c r="AT342" s="162" t="s">
        <v>1665</v>
      </c>
      <c r="AU342" s="162" t="s">
        <v>89</v>
      </c>
      <c r="AV342" s="12" t="s">
        <v>87</v>
      </c>
      <c r="AW342" s="12" t="s">
        <v>36</v>
      </c>
      <c r="AX342" s="12" t="s">
        <v>80</v>
      </c>
      <c r="AY342" s="162" t="s">
        <v>248</v>
      </c>
    </row>
    <row r="343" spans="2:65" s="13" customFormat="1" ht="22.5">
      <c r="B343" s="167"/>
      <c r="D343" s="143" t="s">
        <v>1665</v>
      </c>
      <c r="E343" s="168" t="s">
        <v>1</v>
      </c>
      <c r="F343" s="169" t="s">
        <v>5682</v>
      </c>
      <c r="H343" s="170">
        <v>82</v>
      </c>
      <c r="I343" s="171"/>
      <c r="L343" s="167"/>
      <c r="M343" s="172"/>
      <c r="T343" s="173"/>
      <c r="AT343" s="168" t="s">
        <v>1665</v>
      </c>
      <c r="AU343" s="168" t="s">
        <v>89</v>
      </c>
      <c r="AV343" s="13" t="s">
        <v>89</v>
      </c>
      <c r="AW343" s="13" t="s">
        <v>36</v>
      </c>
      <c r="AX343" s="13" t="s">
        <v>80</v>
      </c>
      <c r="AY343" s="168" t="s">
        <v>248</v>
      </c>
    </row>
    <row r="344" spans="2:65" s="14" customFormat="1">
      <c r="B344" s="174"/>
      <c r="D344" s="143" t="s">
        <v>1665</v>
      </c>
      <c r="E344" s="175" t="s">
        <v>1</v>
      </c>
      <c r="F344" s="176" t="s">
        <v>1668</v>
      </c>
      <c r="H344" s="177">
        <v>82</v>
      </c>
      <c r="I344" s="178"/>
      <c r="L344" s="174"/>
      <c r="M344" s="179"/>
      <c r="T344" s="180"/>
      <c r="AT344" s="175" t="s">
        <v>1665</v>
      </c>
      <c r="AU344" s="175" t="s">
        <v>89</v>
      </c>
      <c r="AV344" s="14" t="s">
        <v>264</v>
      </c>
      <c r="AW344" s="14" t="s">
        <v>36</v>
      </c>
      <c r="AX344" s="14" t="s">
        <v>87</v>
      </c>
      <c r="AY344" s="175" t="s">
        <v>248</v>
      </c>
    </row>
    <row r="345" spans="2:65" s="1" customFormat="1" ht="24.2" customHeight="1">
      <c r="B345" s="32"/>
      <c r="C345" s="130" t="s">
        <v>493</v>
      </c>
      <c r="D345" s="130" t="s">
        <v>249</v>
      </c>
      <c r="E345" s="131" t="s">
        <v>5683</v>
      </c>
      <c r="F345" s="132" t="s">
        <v>5684</v>
      </c>
      <c r="G345" s="133" t="s">
        <v>1839</v>
      </c>
      <c r="H345" s="134">
        <v>238</v>
      </c>
      <c r="I345" s="135"/>
      <c r="J345" s="136">
        <f>ROUND(I345*H345,2)</f>
        <v>0</v>
      </c>
      <c r="K345" s="132" t="s">
        <v>1663</v>
      </c>
      <c r="L345" s="32"/>
      <c r="M345" s="137" t="s">
        <v>1</v>
      </c>
      <c r="N345" s="138" t="s">
        <v>45</v>
      </c>
      <c r="P345" s="139">
        <f>O345*H345</f>
        <v>0</v>
      </c>
      <c r="Q345" s="139">
        <v>2.0200000000000001E-3</v>
      </c>
      <c r="R345" s="139">
        <f>Q345*H345</f>
        <v>0.48076000000000002</v>
      </c>
      <c r="S345" s="139">
        <v>0</v>
      </c>
      <c r="T345" s="140">
        <f>S345*H345</f>
        <v>0</v>
      </c>
      <c r="AR345" s="141" t="s">
        <v>264</v>
      </c>
      <c r="AT345" s="141" t="s">
        <v>249</v>
      </c>
      <c r="AU345" s="141" t="s">
        <v>89</v>
      </c>
      <c r="AY345" s="17" t="s">
        <v>248</v>
      </c>
      <c r="BE345" s="142">
        <f>IF(N345="základní",J345,0)</f>
        <v>0</v>
      </c>
      <c r="BF345" s="142">
        <f>IF(N345="snížená",J345,0)</f>
        <v>0</v>
      </c>
      <c r="BG345" s="142">
        <f>IF(N345="zákl. přenesená",J345,0)</f>
        <v>0</v>
      </c>
      <c r="BH345" s="142">
        <f>IF(N345="sníž. přenesená",J345,0)</f>
        <v>0</v>
      </c>
      <c r="BI345" s="142">
        <f>IF(N345="nulová",J345,0)</f>
        <v>0</v>
      </c>
      <c r="BJ345" s="17" t="s">
        <v>87</v>
      </c>
      <c r="BK345" s="142">
        <f>ROUND(I345*H345,2)</f>
        <v>0</v>
      </c>
      <c r="BL345" s="17" t="s">
        <v>264</v>
      </c>
      <c r="BM345" s="141" t="s">
        <v>5685</v>
      </c>
    </row>
    <row r="346" spans="2:65" s="12" customFormat="1">
      <c r="B346" s="161"/>
      <c r="D346" s="143" t="s">
        <v>1665</v>
      </c>
      <c r="E346" s="162" t="s">
        <v>1</v>
      </c>
      <c r="F346" s="163" t="s">
        <v>5629</v>
      </c>
      <c r="H346" s="162" t="s">
        <v>1</v>
      </c>
      <c r="I346" s="164"/>
      <c r="L346" s="161"/>
      <c r="M346" s="165"/>
      <c r="T346" s="166"/>
      <c r="AT346" s="162" t="s">
        <v>1665</v>
      </c>
      <c r="AU346" s="162" t="s">
        <v>89</v>
      </c>
      <c r="AV346" s="12" t="s">
        <v>87</v>
      </c>
      <c r="AW346" s="12" t="s">
        <v>36</v>
      </c>
      <c r="AX346" s="12" t="s">
        <v>80</v>
      </c>
      <c r="AY346" s="162" t="s">
        <v>248</v>
      </c>
    </row>
    <row r="347" spans="2:65" s="13" customFormat="1">
      <c r="B347" s="167"/>
      <c r="D347" s="143" t="s">
        <v>1665</v>
      </c>
      <c r="E347" s="168" t="s">
        <v>1</v>
      </c>
      <c r="F347" s="169" t="s">
        <v>5686</v>
      </c>
      <c r="H347" s="170">
        <v>238</v>
      </c>
      <c r="I347" s="171"/>
      <c r="L347" s="167"/>
      <c r="M347" s="172"/>
      <c r="T347" s="173"/>
      <c r="AT347" s="168" t="s">
        <v>1665</v>
      </c>
      <c r="AU347" s="168" t="s">
        <v>89</v>
      </c>
      <c r="AV347" s="13" t="s">
        <v>89</v>
      </c>
      <c r="AW347" s="13" t="s">
        <v>36</v>
      </c>
      <c r="AX347" s="13" t="s">
        <v>80</v>
      </c>
      <c r="AY347" s="168" t="s">
        <v>248</v>
      </c>
    </row>
    <row r="348" spans="2:65" s="14" customFormat="1">
      <c r="B348" s="174"/>
      <c r="D348" s="143" t="s">
        <v>1665</v>
      </c>
      <c r="E348" s="175" t="s">
        <v>1</v>
      </c>
      <c r="F348" s="176" t="s">
        <v>1668</v>
      </c>
      <c r="H348" s="177">
        <v>238</v>
      </c>
      <c r="I348" s="178"/>
      <c r="L348" s="174"/>
      <c r="M348" s="179"/>
      <c r="T348" s="180"/>
      <c r="AT348" s="175" t="s">
        <v>1665</v>
      </c>
      <c r="AU348" s="175" t="s">
        <v>89</v>
      </c>
      <c r="AV348" s="14" t="s">
        <v>264</v>
      </c>
      <c r="AW348" s="14" t="s">
        <v>36</v>
      </c>
      <c r="AX348" s="14" t="s">
        <v>87</v>
      </c>
      <c r="AY348" s="175" t="s">
        <v>248</v>
      </c>
    </row>
    <row r="349" spans="2:65" s="1" customFormat="1" ht="24.2" customHeight="1">
      <c r="B349" s="32"/>
      <c r="C349" s="130" t="s">
        <v>498</v>
      </c>
      <c r="D349" s="130" t="s">
        <v>249</v>
      </c>
      <c r="E349" s="131" t="s">
        <v>5687</v>
      </c>
      <c r="F349" s="132" t="s">
        <v>5688</v>
      </c>
      <c r="G349" s="133" t="s">
        <v>1839</v>
      </c>
      <c r="H349" s="134">
        <v>162</v>
      </c>
      <c r="I349" s="135"/>
      <c r="J349" s="136">
        <f>ROUND(I349*H349,2)</f>
        <v>0</v>
      </c>
      <c r="K349" s="132" t="s">
        <v>1663</v>
      </c>
      <c r="L349" s="32"/>
      <c r="M349" s="137" t="s">
        <v>1</v>
      </c>
      <c r="N349" s="138" t="s">
        <v>45</v>
      </c>
      <c r="P349" s="139">
        <f>O349*H349</f>
        <v>0</v>
      </c>
      <c r="Q349" s="139">
        <v>2.0200000000000001E-3</v>
      </c>
      <c r="R349" s="139">
        <f>Q349*H349</f>
        <v>0.32724000000000003</v>
      </c>
      <c r="S349" s="139">
        <v>0</v>
      </c>
      <c r="T349" s="140">
        <f>S349*H349</f>
        <v>0</v>
      </c>
      <c r="AR349" s="141" t="s">
        <v>264</v>
      </c>
      <c r="AT349" s="141" t="s">
        <v>249</v>
      </c>
      <c r="AU349" s="141" t="s">
        <v>89</v>
      </c>
      <c r="AY349" s="17" t="s">
        <v>248</v>
      </c>
      <c r="BE349" s="142">
        <f>IF(N349="základní",J349,0)</f>
        <v>0</v>
      </c>
      <c r="BF349" s="142">
        <f>IF(N349="snížená",J349,0)</f>
        <v>0</v>
      </c>
      <c r="BG349" s="142">
        <f>IF(N349="zákl. přenesená",J349,0)</f>
        <v>0</v>
      </c>
      <c r="BH349" s="142">
        <f>IF(N349="sníž. přenesená",J349,0)</f>
        <v>0</v>
      </c>
      <c r="BI349" s="142">
        <f>IF(N349="nulová",J349,0)</f>
        <v>0</v>
      </c>
      <c r="BJ349" s="17" t="s">
        <v>87</v>
      </c>
      <c r="BK349" s="142">
        <f>ROUND(I349*H349,2)</f>
        <v>0</v>
      </c>
      <c r="BL349" s="17" t="s">
        <v>264</v>
      </c>
      <c r="BM349" s="141" t="s">
        <v>5689</v>
      </c>
    </row>
    <row r="350" spans="2:65" s="12" customFormat="1">
      <c r="B350" s="161"/>
      <c r="D350" s="143" t="s">
        <v>1665</v>
      </c>
      <c r="E350" s="162" t="s">
        <v>1</v>
      </c>
      <c r="F350" s="163" t="s">
        <v>5629</v>
      </c>
      <c r="H350" s="162" t="s">
        <v>1</v>
      </c>
      <c r="I350" s="164"/>
      <c r="L350" s="161"/>
      <c r="M350" s="165"/>
      <c r="T350" s="166"/>
      <c r="AT350" s="162" t="s">
        <v>1665</v>
      </c>
      <c r="AU350" s="162" t="s">
        <v>89</v>
      </c>
      <c r="AV350" s="12" t="s">
        <v>87</v>
      </c>
      <c r="AW350" s="12" t="s">
        <v>36</v>
      </c>
      <c r="AX350" s="12" t="s">
        <v>80</v>
      </c>
      <c r="AY350" s="162" t="s">
        <v>248</v>
      </c>
    </row>
    <row r="351" spans="2:65" s="13" customFormat="1">
      <c r="B351" s="167"/>
      <c r="D351" s="143" t="s">
        <v>1665</v>
      </c>
      <c r="E351" s="168" t="s">
        <v>1</v>
      </c>
      <c r="F351" s="169" t="s">
        <v>5690</v>
      </c>
      <c r="H351" s="170">
        <v>162</v>
      </c>
      <c r="I351" s="171"/>
      <c r="L351" s="167"/>
      <c r="M351" s="172"/>
      <c r="T351" s="173"/>
      <c r="AT351" s="168" t="s">
        <v>1665</v>
      </c>
      <c r="AU351" s="168" t="s">
        <v>89</v>
      </c>
      <c r="AV351" s="13" t="s">
        <v>89</v>
      </c>
      <c r="AW351" s="13" t="s">
        <v>36</v>
      </c>
      <c r="AX351" s="13" t="s">
        <v>80</v>
      </c>
      <c r="AY351" s="168" t="s">
        <v>248</v>
      </c>
    </row>
    <row r="352" spans="2:65" s="14" customFormat="1">
      <c r="B352" s="174"/>
      <c r="D352" s="143" t="s">
        <v>1665</v>
      </c>
      <c r="E352" s="175" t="s">
        <v>1</v>
      </c>
      <c r="F352" s="176" t="s">
        <v>1668</v>
      </c>
      <c r="H352" s="177">
        <v>162</v>
      </c>
      <c r="I352" s="178"/>
      <c r="L352" s="174"/>
      <c r="M352" s="179"/>
      <c r="T352" s="180"/>
      <c r="AT352" s="175" t="s">
        <v>1665</v>
      </c>
      <c r="AU352" s="175" t="s">
        <v>89</v>
      </c>
      <c r="AV352" s="14" t="s">
        <v>264</v>
      </c>
      <c r="AW352" s="14" t="s">
        <v>36</v>
      </c>
      <c r="AX352" s="14" t="s">
        <v>87</v>
      </c>
      <c r="AY352" s="175" t="s">
        <v>248</v>
      </c>
    </row>
    <row r="353" spans="2:65" s="1" customFormat="1" ht="24.2" customHeight="1">
      <c r="B353" s="32"/>
      <c r="C353" s="130" t="s">
        <v>503</v>
      </c>
      <c r="D353" s="130" t="s">
        <v>249</v>
      </c>
      <c r="E353" s="131" t="s">
        <v>5691</v>
      </c>
      <c r="F353" s="132" t="s">
        <v>5692</v>
      </c>
      <c r="G353" s="133" t="s">
        <v>528</v>
      </c>
      <c r="H353" s="134">
        <v>164</v>
      </c>
      <c r="I353" s="135"/>
      <c r="J353" s="136">
        <f>ROUND(I353*H353,2)</f>
        <v>0</v>
      </c>
      <c r="K353" s="132" t="s">
        <v>1663</v>
      </c>
      <c r="L353" s="32"/>
      <c r="M353" s="137" t="s">
        <v>1</v>
      </c>
      <c r="N353" s="138" t="s">
        <v>45</v>
      </c>
      <c r="P353" s="139">
        <f>O353*H353</f>
        <v>0</v>
      </c>
      <c r="Q353" s="139">
        <v>8.0000000000000007E-5</v>
      </c>
      <c r="R353" s="139">
        <f>Q353*H353</f>
        <v>1.3120000000000001E-2</v>
      </c>
      <c r="S353" s="139">
        <v>0</v>
      </c>
      <c r="T353" s="140">
        <f>S353*H353</f>
        <v>0</v>
      </c>
      <c r="AR353" s="141" t="s">
        <v>264</v>
      </c>
      <c r="AT353" s="141" t="s">
        <v>249</v>
      </c>
      <c r="AU353" s="141" t="s">
        <v>89</v>
      </c>
      <c r="AY353" s="17" t="s">
        <v>248</v>
      </c>
      <c r="BE353" s="142">
        <f>IF(N353="základní",J353,0)</f>
        <v>0</v>
      </c>
      <c r="BF353" s="142">
        <f>IF(N353="snížená",J353,0)</f>
        <v>0</v>
      </c>
      <c r="BG353" s="142">
        <f>IF(N353="zákl. přenesená",J353,0)</f>
        <v>0</v>
      </c>
      <c r="BH353" s="142">
        <f>IF(N353="sníž. přenesená",J353,0)</f>
        <v>0</v>
      </c>
      <c r="BI353" s="142">
        <f>IF(N353="nulová",J353,0)</f>
        <v>0</v>
      </c>
      <c r="BJ353" s="17" t="s">
        <v>87</v>
      </c>
      <c r="BK353" s="142">
        <f>ROUND(I353*H353,2)</f>
        <v>0</v>
      </c>
      <c r="BL353" s="17" t="s">
        <v>264</v>
      </c>
      <c r="BM353" s="141" t="s">
        <v>5693</v>
      </c>
    </row>
    <row r="354" spans="2:65" s="12" customFormat="1">
      <c r="B354" s="161"/>
      <c r="D354" s="143" t="s">
        <v>1665</v>
      </c>
      <c r="E354" s="162" t="s">
        <v>1</v>
      </c>
      <c r="F354" s="163" t="s">
        <v>5502</v>
      </c>
      <c r="H354" s="162" t="s">
        <v>1</v>
      </c>
      <c r="I354" s="164"/>
      <c r="L354" s="161"/>
      <c r="M354" s="165"/>
      <c r="T354" s="166"/>
      <c r="AT354" s="162" t="s">
        <v>1665</v>
      </c>
      <c r="AU354" s="162" t="s">
        <v>89</v>
      </c>
      <c r="AV354" s="12" t="s">
        <v>87</v>
      </c>
      <c r="AW354" s="12" t="s">
        <v>36</v>
      </c>
      <c r="AX354" s="12" t="s">
        <v>80</v>
      </c>
      <c r="AY354" s="162" t="s">
        <v>248</v>
      </c>
    </row>
    <row r="355" spans="2:65" s="13" customFormat="1">
      <c r="B355" s="167"/>
      <c r="D355" s="143" t="s">
        <v>1665</v>
      </c>
      <c r="E355" s="168" t="s">
        <v>1</v>
      </c>
      <c r="F355" s="169" t="s">
        <v>5694</v>
      </c>
      <c r="H355" s="170">
        <v>164</v>
      </c>
      <c r="I355" s="171"/>
      <c r="L355" s="167"/>
      <c r="M355" s="172"/>
      <c r="T355" s="173"/>
      <c r="AT355" s="168" t="s">
        <v>1665</v>
      </c>
      <c r="AU355" s="168" t="s">
        <v>89</v>
      </c>
      <c r="AV355" s="13" t="s">
        <v>89</v>
      </c>
      <c r="AW355" s="13" t="s">
        <v>36</v>
      </c>
      <c r="AX355" s="13" t="s">
        <v>80</v>
      </c>
      <c r="AY355" s="168" t="s">
        <v>248</v>
      </c>
    </row>
    <row r="356" spans="2:65" s="14" customFormat="1">
      <c r="B356" s="174"/>
      <c r="D356" s="143" t="s">
        <v>1665</v>
      </c>
      <c r="E356" s="175" t="s">
        <v>1</v>
      </c>
      <c r="F356" s="176" t="s">
        <v>1668</v>
      </c>
      <c r="H356" s="177">
        <v>164</v>
      </c>
      <c r="I356" s="178"/>
      <c r="L356" s="174"/>
      <c r="M356" s="179"/>
      <c r="T356" s="180"/>
      <c r="AT356" s="175" t="s">
        <v>1665</v>
      </c>
      <c r="AU356" s="175" t="s">
        <v>89</v>
      </c>
      <c r="AV356" s="14" t="s">
        <v>264</v>
      </c>
      <c r="AW356" s="14" t="s">
        <v>36</v>
      </c>
      <c r="AX356" s="14" t="s">
        <v>87</v>
      </c>
      <c r="AY356" s="175" t="s">
        <v>248</v>
      </c>
    </row>
    <row r="357" spans="2:65" s="1" customFormat="1" ht="66.75" customHeight="1">
      <c r="B357" s="32"/>
      <c r="C357" s="130" t="s">
        <v>508</v>
      </c>
      <c r="D357" s="130" t="s">
        <v>249</v>
      </c>
      <c r="E357" s="131" t="s">
        <v>5695</v>
      </c>
      <c r="F357" s="132" t="s">
        <v>5696</v>
      </c>
      <c r="G357" s="133" t="s">
        <v>528</v>
      </c>
      <c r="H357" s="134">
        <v>10.3</v>
      </c>
      <c r="I357" s="135"/>
      <c r="J357" s="136">
        <f>ROUND(I357*H357,2)</f>
        <v>0</v>
      </c>
      <c r="K357" s="132" t="s">
        <v>1663</v>
      </c>
      <c r="L357" s="32"/>
      <c r="M357" s="137" t="s">
        <v>1</v>
      </c>
      <c r="N357" s="138" t="s">
        <v>45</v>
      </c>
      <c r="P357" s="139">
        <f>O357*H357</f>
        <v>0</v>
      </c>
      <c r="Q357" s="139">
        <v>0.74460999999999999</v>
      </c>
      <c r="R357" s="139">
        <f>Q357*H357</f>
        <v>7.6694830000000005</v>
      </c>
      <c r="S357" s="139">
        <v>0</v>
      </c>
      <c r="T357" s="140">
        <f>S357*H357</f>
        <v>0</v>
      </c>
      <c r="AR357" s="141" t="s">
        <v>264</v>
      </c>
      <c r="AT357" s="141" t="s">
        <v>249</v>
      </c>
      <c r="AU357" s="141" t="s">
        <v>89</v>
      </c>
      <c r="AY357" s="17" t="s">
        <v>248</v>
      </c>
      <c r="BE357" s="142">
        <f>IF(N357="základní",J357,0)</f>
        <v>0</v>
      </c>
      <c r="BF357" s="142">
        <f>IF(N357="snížená",J357,0)</f>
        <v>0</v>
      </c>
      <c r="BG357" s="142">
        <f>IF(N357="zákl. přenesená",J357,0)</f>
        <v>0</v>
      </c>
      <c r="BH357" s="142">
        <f>IF(N357="sníž. přenesená",J357,0)</f>
        <v>0</v>
      </c>
      <c r="BI357" s="142">
        <f>IF(N357="nulová",J357,0)</f>
        <v>0</v>
      </c>
      <c r="BJ357" s="17" t="s">
        <v>87</v>
      </c>
      <c r="BK357" s="142">
        <f>ROUND(I357*H357,2)</f>
        <v>0</v>
      </c>
      <c r="BL357" s="17" t="s">
        <v>264</v>
      </c>
      <c r="BM357" s="141" t="s">
        <v>5697</v>
      </c>
    </row>
    <row r="358" spans="2:65" s="12" customFormat="1">
      <c r="B358" s="161"/>
      <c r="D358" s="143" t="s">
        <v>1665</v>
      </c>
      <c r="E358" s="162" t="s">
        <v>1</v>
      </c>
      <c r="F358" s="163" t="s">
        <v>5582</v>
      </c>
      <c r="H358" s="162" t="s">
        <v>1</v>
      </c>
      <c r="I358" s="164"/>
      <c r="L358" s="161"/>
      <c r="M358" s="165"/>
      <c r="T358" s="166"/>
      <c r="AT358" s="162" t="s">
        <v>1665</v>
      </c>
      <c r="AU358" s="162" t="s">
        <v>89</v>
      </c>
      <c r="AV358" s="12" t="s">
        <v>87</v>
      </c>
      <c r="AW358" s="12" t="s">
        <v>36</v>
      </c>
      <c r="AX358" s="12" t="s">
        <v>80</v>
      </c>
      <c r="AY358" s="162" t="s">
        <v>248</v>
      </c>
    </row>
    <row r="359" spans="2:65" s="13" customFormat="1" ht="22.5">
      <c r="B359" s="167"/>
      <c r="D359" s="143" t="s">
        <v>1665</v>
      </c>
      <c r="E359" s="168" t="s">
        <v>1</v>
      </c>
      <c r="F359" s="169" t="s">
        <v>5698</v>
      </c>
      <c r="H359" s="170">
        <v>10.3</v>
      </c>
      <c r="I359" s="171"/>
      <c r="L359" s="167"/>
      <c r="M359" s="172"/>
      <c r="T359" s="173"/>
      <c r="AT359" s="168" t="s">
        <v>1665</v>
      </c>
      <c r="AU359" s="168" t="s">
        <v>89</v>
      </c>
      <c r="AV359" s="13" t="s">
        <v>89</v>
      </c>
      <c r="AW359" s="13" t="s">
        <v>36</v>
      </c>
      <c r="AX359" s="13" t="s">
        <v>80</v>
      </c>
      <c r="AY359" s="168" t="s">
        <v>248</v>
      </c>
    </row>
    <row r="360" spans="2:65" s="14" customFormat="1">
      <c r="B360" s="174"/>
      <c r="D360" s="143" t="s">
        <v>1665</v>
      </c>
      <c r="E360" s="175" t="s">
        <v>1</v>
      </c>
      <c r="F360" s="176" t="s">
        <v>1668</v>
      </c>
      <c r="H360" s="177">
        <v>10.3</v>
      </c>
      <c r="I360" s="178"/>
      <c r="L360" s="174"/>
      <c r="M360" s="179"/>
      <c r="T360" s="180"/>
      <c r="AT360" s="175" t="s">
        <v>1665</v>
      </c>
      <c r="AU360" s="175" t="s">
        <v>89</v>
      </c>
      <c r="AV360" s="14" t="s">
        <v>264</v>
      </c>
      <c r="AW360" s="14" t="s">
        <v>36</v>
      </c>
      <c r="AX360" s="14" t="s">
        <v>87</v>
      </c>
      <c r="AY360" s="175" t="s">
        <v>248</v>
      </c>
    </row>
    <row r="361" spans="2:65" s="1" customFormat="1" ht="24.2" customHeight="1">
      <c r="B361" s="32"/>
      <c r="C361" s="130" t="s">
        <v>513</v>
      </c>
      <c r="D361" s="130" t="s">
        <v>249</v>
      </c>
      <c r="E361" s="131" t="s">
        <v>5699</v>
      </c>
      <c r="F361" s="132" t="s">
        <v>5700</v>
      </c>
      <c r="G361" s="133" t="s">
        <v>1671</v>
      </c>
      <c r="H361" s="134">
        <v>0.41199999999999998</v>
      </c>
      <c r="I361" s="135"/>
      <c r="J361" s="136">
        <f>ROUND(I361*H361,2)</f>
        <v>0</v>
      </c>
      <c r="K361" s="132" t="s">
        <v>1663</v>
      </c>
      <c r="L361" s="32"/>
      <c r="M361" s="137" t="s">
        <v>1</v>
      </c>
      <c r="N361" s="138" t="s">
        <v>45</v>
      </c>
      <c r="P361" s="139">
        <f>O361*H361</f>
        <v>0</v>
      </c>
      <c r="Q361" s="139">
        <v>0</v>
      </c>
      <c r="R361" s="139">
        <f>Q361*H361</f>
        <v>0</v>
      </c>
      <c r="S361" s="139">
        <v>0</v>
      </c>
      <c r="T361" s="140">
        <f>S361*H361</f>
        <v>0</v>
      </c>
      <c r="AR361" s="141" t="s">
        <v>264</v>
      </c>
      <c r="AT361" s="141" t="s">
        <v>249</v>
      </c>
      <c r="AU361" s="141" t="s">
        <v>89</v>
      </c>
      <c r="AY361" s="17" t="s">
        <v>248</v>
      </c>
      <c r="BE361" s="142">
        <f>IF(N361="základní",J361,0)</f>
        <v>0</v>
      </c>
      <c r="BF361" s="142">
        <f>IF(N361="snížená",J361,0)</f>
        <v>0</v>
      </c>
      <c r="BG361" s="142">
        <f>IF(N361="zákl. přenesená",J361,0)</f>
        <v>0</v>
      </c>
      <c r="BH361" s="142">
        <f>IF(N361="sníž. přenesená",J361,0)</f>
        <v>0</v>
      </c>
      <c r="BI361" s="142">
        <f>IF(N361="nulová",J361,0)</f>
        <v>0</v>
      </c>
      <c r="BJ361" s="17" t="s">
        <v>87</v>
      </c>
      <c r="BK361" s="142">
        <f>ROUND(I361*H361,2)</f>
        <v>0</v>
      </c>
      <c r="BL361" s="17" t="s">
        <v>264</v>
      </c>
      <c r="BM361" s="141" t="s">
        <v>5701</v>
      </c>
    </row>
    <row r="362" spans="2:65" s="12" customFormat="1">
      <c r="B362" s="161"/>
      <c r="D362" s="143" t="s">
        <v>1665</v>
      </c>
      <c r="E362" s="162" t="s">
        <v>1</v>
      </c>
      <c r="F362" s="163" t="s">
        <v>5582</v>
      </c>
      <c r="H362" s="162" t="s">
        <v>1</v>
      </c>
      <c r="I362" s="164"/>
      <c r="L362" s="161"/>
      <c r="M362" s="165"/>
      <c r="T362" s="166"/>
      <c r="AT362" s="162" t="s">
        <v>1665</v>
      </c>
      <c r="AU362" s="162" t="s">
        <v>89</v>
      </c>
      <c r="AV362" s="12" t="s">
        <v>87</v>
      </c>
      <c r="AW362" s="12" t="s">
        <v>36</v>
      </c>
      <c r="AX362" s="12" t="s">
        <v>80</v>
      </c>
      <c r="AY362" s="162" t="s">
        <v>248</v>
      </c>
    </row>
    <row r="363" spans="2:65" s="13" customFormat="1">
      <c r="B363" s="167"/>
      <c r="D363" s="143" t="s">
        <v>1665</v>
      </c>
      <c r="E363" s="168" t="s">
        <v>1</v>
      </c>
      <c r="F363" s="169" t="s">
        <v>5702</v>
      </c>
      <c r="H363" s="170">
        <v>0.41199999999999998</v>
      </c>
      <c r="I363" s="171"/>
      <c r="L363" s="167"/>
      <c r="M363" s="172"/>
      <c r="T363" s="173"/>
      <c r="AT363" s="168" t="s">
        <v>1665</v>
      </c>
      <c r="AU363" s="168" t="s">
        <v>89</v>
      </c>
      <c r="AV363" s="13" t="s">
        <v>89</v>
      </c>
      <c r="AW363" s="13" t="s">
        <v>36</v>
      </c>
      <c r="AX363" s="13" t="s">
        <v>80</v>
      </c>
      <c r="AY363" s="168" t="s">
        <v>248</v>
      </c>
    </row>
    <row r="364" spans="2:65" s="14" customFormat="1">
      <c r="B364" s="174"/>
      <c r="D364" s="143" t="s">
        <v>1665</v>
      </c>
      <c r="E364" s="175" t="s">
        <v>1</v>
      </c>
      <c r="F364" s="176" t="s">
        <v>1668</v>
      </c>
      <c r="H364" s="177">
        <v>0.41199999999999998</v>
      </c>
      <c r="I364" s="178"/>
      <c r="L364" s="174"/>
      <c r="M364" s="179"/>
      <c r="T364" s="180"/>
      <c r="AT364" s="175" t="s">
        <v>1665</v>
      </c>
      <c r="AU364" s="175" t="s">
        <v>89</v>
      </c>
      <c r="AV364" s="14" t="s">
        <v>264</v>
      </c>
      <c r="AW364" s="14" t="s">
        <v>36</v>
      </c>
      <c r="AX364" s="14" t="s">
        <v>87</v>
      </c>
      <c r="AY364" s="175" t="s">
        <v>248</v>
      </c>
    </row>
    <row r="365" spans="2:65" s="1" customFormat="1" ht="24.2" customHeight="1">
      <c r="B365" s="32"/>
      <c r="C365" s="130" t="s">
        <v>517</v>
      </c>
      <c r="D365" s="130" t="s">
        <v>249</v>
      </c>
      <c r="E365" s="131" t="s">
        <v>5703</v>
      </c>
      <c r="F365" s="132" t="s">
        <v>5704</v>
      </c>
      <c r="G365" s="133" t="s">
        <v>528</v>
      </c>
      <c r="H365" s="134">
        <v>4</v>
      </c>
      <c r="I365" s="135"/>
      <c r="J365" s="136">
        <f>ROUND(I365*H365,2)</f>
        <v>0</v>
      </c>
      <c r="K365" s="132" t="s">
        <v>1</v>
      </c>
      <c r="L365" s="32"/>
      <c r="M365" s="137" t="s">
        <v>1</v>
      </c>
      <c r="N365" s="138" t="s">
        <v>45</v>
      </c>
      <c r="P365" s="139">
        <f>O365*H365</f>
        <v>0</v>
      </c>
      <c r="Q365" s="139">
        <v>0</v>
      </c>
      <c r="R365" s="139">
        <f>Q365*H365</f>
        <v>0</v>
      </c>
      <c r="S365" s="139">
        <v>2.1</v>
      </c>
      <c r="T365" s="140">
        <f>S365*H365</f>
        <v>8.4</v>
      </c>
      <c r="AR365" s="141" t="s">
        <v>264</v>
      </c>
      <c r="AT365" s="141" t="s">
        <v>249</v>
      </c>
      <c r="AU365" s="141" t="s">
        <v>89</v>
      </c>
      <c r="AY365" s="17" t="s">
        <v>248</v>
      </c>
      <c r="BE365" s="142">
        <f>IF(N365="základní",J365,0)</f>
        <v>0</v>
      </c>
      <c r="BF365" s="142">
        <f>IF(N365="snížená",J365,0)</f>
        <v>0</v>
      </c>
      <c r="BG365" s="142">
        <f>IF(N365="zákl. přenesená",J365,0)</f>
        <v>0</v>
      </c>
      <c r="BH365" s="142">
        <f>IF(N365="sníž. přenesená",J365,0)</f>
        <v>0</v>
      </c>
      <c r="BI365" s="142">
        <f>IF(N365="nulová",J365,0)</f>
        <v>0</v>
      </c>
      <c r="BJ365" s="17" t="s">
        <v>87</v>
      </c>
      <c r="BK365" s="142">
        <f>ROUND(I365*H365,2)</f>
        <v>0</v>
      </c>
      <c r="BL365" s="17" t="s">
        <v>264</v>
      </c>
      <c r="BM365" s="141" t="s">
        <v>5705</v>
      </c>
    </row>
    <row r="366" spans="2:65" s="12" customFormat="1">
      <c r="B366" s="161"/>
      <c r="D366" s="143" t="s">
        <v>1665</v>
      </c>
      <c r="E366" s="162" t="s">
        <v>1</v>
      </c>
      <c r="F366" s="163" t="s">
        <v>5502</v>
      </c>
      <c r="H366" s="162" t="s">
        <v>1</v>
      </c>
      <c r="I366" s="164"/>
      <c r="L366" s="161"/>
      <c r="M366" s="165"/>
      <c r="T366" s="166"/>
      <c r="AT366" s="162" t="s">
        <v>1665</v>
      </c>
      <c r="AU366" s="162" t="s">
        <v>89</v>
      </c>
      <c r="AV366" s="12" t="s">
        <v>87</v>
      </c>
      <c r="AW366" s="12" t="s">
        <v>36</v>
      </c>
      <c r="AX366" s="12" t="s">
        <v>80</v>
      </c>
      <c r="AY366" s="162" t="s">
        <v>248</v>
      </c>
    </row>
    <row r="367" spans="2:65" s="13" customFormat="1">
      <c r="B367" s="167"/>
      <c r="D367" s="143" t="s">
        <v>1665</v>
      </c>
      <c r="E367" s="168" t="s">
        <v>1</v>
      </c>
      <c r="F367" s="169" t="s">
        <v>5706</v>
      </c>
      <c r="H367" s="170">
        <v>4</v>
      </c>
      <c r="I367" s="171"/>
      <c r="L367" s="167"/>
      <c r="M367" s="172"/>
      <c r="T367" s="173"/>
      <c r="AT367" s="168" t="s">
        <v>1665</v>
      </c>
      <c r="AU367" s="168" t="s">
        <v>89</v>
      </c>
      <c r="AV367" s="13" t="s">
        <v>89</v>
      </c>
      <c r="AW367" s="13" t="s">
        <v>36</v>
      </c>
      <c r="AX367" s="13" t="s">
        <v>80</v>
      </c>
      <c r="AY367" s="168" t="s">
        <v>248</v>
      </c>
    </row>
    <row r="368" spans="2:65" s="14" customFormat="1">
      <c r="B368" s="174"/>
      <c r="D368" s="143" t="s">
        <v>1665</v>
      </c>
      <c r="E368" s="175" t="s">
        <v>1</v>
      </c>
      <c r="F368" s="176" t="s">
        <v>1668</v>
      </c>
      <c r="H368" s="177">
        <v>4</v>
      </c>
      <c r="I368" s="178"/>
      <c r="L368" s="174"/>
      <c r="M368" s="179"/>
      <c r="T368" s="180"/>
      <c r="AT368" s="175" t="s">
        <v>1665</v>
      </c>
      <c r="AU368" s="175" t="s">
        <v>89</v>
      </c>
      <c r="AV368" s="14" t="s">
        <v>264</v>
      </c>
      <c r="AW368" s="14" t="s">
        <v>36</v>
      </c>
      <c r="AX368" s="14" t="s">
        <v>87</v>
      </c>
      <c r="AY368" s="175" t="s">
        <v>248</v>
      </c>
    </row>
    <row r="369" spans="2:65" s="10" customFormat="1" ht="22.9" customHeight="1">
      <c r="B369" s="120"/>
      <c r="D369" s="121" t="s">
        <v>79</v>
      </c>
      <c r="E369" s="155" t="s">
        <v>2060</v>
      </c>
      <c r="F369" s="155" t="s">
        <v>2061</v>
      </c>
      <c r="I369" s="123"/>
      <c r="J369" s="156">
        <f>BK369</f>
        <v>0</v>
      </c>
      <c r="L369" s="120"/>
      <c r="M369" s="125"/>
      <c r="P369" s="126">
        <f>SUM(P370:P384)</f>
        <v>0</v>
      </c>
      <c r="R369" s="126">
        <f>SUM(R370:R384)</f>
        <v>0</v>
      </c>
      <c r="T369" s="127">
        <f>SUM(T370:T384)</f>
        <v>0</v>
      </c>
      <c r="AR369" s="121" t="s">
        <v>87</v>
      </c>
      <c r="AT369" s="128" t="s">
        <v>79</v>
      </c>
      <c r="AU369" s="128" t="s">
        <v>87</v>
      </c>
      <c r="AY369" s="121" t="s">
        <v>248</v>
      </c>
      <c r="BK369" s="129">
        <f>SUM(BK370:BK384)</f>
        <v>0</v>
      </c>
    </row>
    <row r="370" spans="2:65" s="1" customFormat="1" ht="49.15" customHeight="1">
      <c r="B370" s="32"/>
      <c r="C370" s="130" t="s">
        <v>521</v>
      </c>
      <c r="D370" s="130" t="s">
        <v>249</v>
      </c>
      <c r="E370" s="131" t="s">
        <v>2079</v>
      </c>
      <c r="F370" s="132" t="s">
        <v>2080</v>
      </c>
      <c r="G370" s="133" t="s">
        <v>1263</v>
      </c>
      <c r="H370" s="134">
        <v>136.87</v>
      </c>
      <c r="I370" s="135"/>
      <c r="J370" s="136">
        <f>ROUND(I370*H370,2)</f>
        <v>0</v>
      </c>
      <c r="K370" s="132" t="s">
        <v>1</v>
      </c>
      <c r="L370" s="32"/>
      <c r="M370" s="137" t="s">
        <v>1</v>
      </c>
      <c r="N370" s="138" t="s">
        <v>45</v>
      </c>
      <c r="P370" s="139">
        <f>O370*H370</f>
        <v>0</v>
      </c>
      <c r="Q370" s="139">
        <v>0</v>
      </c>
      <c r="R370" s="139">
        <f>Q370*H370</f>
        <v>0</v>
      </c>
      <c r="S370" s="139">
        <v>0</v>
      </c>
      <c r="T370" s="140">
        <f>S370*H370</f>
        <v>0</v>
      </c>
      <c r="AR370" s="141" t="s">
        <v>264</v>
      </c>
      <c r="AT370" s="141" t="s">
        <v>249</v>
      </c>
      <c r="AU370" s="141" t="s">
        <v>89</v>
      </c>
      <c r="AY370" s="17" t="s">
        <v>248</v>
      </c>
      <c r="BE370" s="142">
        <f>IF(N370="základní",J370,0)</f>
        <v>0</v>
      </c>
      <c r="BF370" s="142">
        <f>IF(N370="snížená",J370,0)</f>
        <v>0</v>
      </c>
      <c r="BG370" s="142">
        <f>IF(N370="zákl. přenesená",J370,0)</f>
        <v>0</v>
      </c>
      <c r="BH370" s="142">
        <f>IF(N370="sníž. přenesená",J370,0)</f>
        <v>0</v>
      </c>
      <c r="BI370" s="142">
        <f>IF(N370="nulová",J370,0)</f>
        <v>0</v>
      </c>
      <c r="BJ370" s="17" t="s">
        <v>87</v>
      </c>
      <c r="BK370" s="142">
        <f>ROUND(I370*H370,2)</f>
        <v>0</v>
      </c>
      <c r="BL370" s="17" t="s">
        <v>264</v>
      </c>
      <c r="BM370" s="141" t="s">
        <v>5707</v>
      </c>
    </row>
    <row r="371" spans="2:65" s="1" customFormat="1" ht="39">
      <c r="B371" s="32"/>
      <c r="D371" s="143" t="s">
        <v>255</v>
      </c>
      <c r="F371" s="144" t="s">
        <v>1693</v>
      </c>
      <c r="I371" s="145"/>
      <c r="L371" s="32"/>
      <c r="M371" s="146"/>
      <c r="T371" s="56"/>
      <c r="AT371" s="17" t="s">
        <v>255</v>
      </c>
      <c r="AU371" s="17" t="s">
        <v>89</v>
      </c>
    </row>
    <row r="372" spans="2:65" s="12" customFormat="1">
      <c r="B372" s="161"/>
      <c r="D372" s="143" t="s">
        <v>1665</v>
      </c>
      <c r="E372" s="162" t="s">
        <v>1</v>
      </c>
      <c r="F372" s="163" t="s">
        <v>5708</v>
      </c>
      <c r="H372" s="162" t="s">
        <v>1</v>
      </c>
      <c r="I372" s="164"/>
      <c r="L372" s="161"/>
      <c r="M372" s="165"/>
      <c r="T372" s="166"/>
      <c r="AT372" s="162" t="s">
        <v>1665</v>
      </c>
      <c r="AU372" s="162" t="s">
        <v>89</v>
      </c>
      <c r="AV372" s="12" t="s">
        <v>87</v>
      </c>
      <c r="AW372" s="12" t="s">
        <v>36</v>
      </c>
      <c r="AX372" s="12" t="s">
        <v>80</v>
      </c>
      <c r="AY372" s="162" t="s">
        <v>248</v>
      </c>
    </row>
    <row r="373" spans="2:65" s="13" customFormat="1">
      <c r="B373" s="167"/>
      <c r="D373" s="143" t="s">
        <v>1665</v>
      </c>
      <c r="E373" s="168" t="s">
        <v>1</v>
      </c>
      <c r="F373" s="169" t="s">
        <v>5709</v>
      </c>
      <c r="H373" s="170">
        <v>2.04</v>
      </c>
      <c r="I373" s="171"/>
      <c r="L373" s="167"/>
      <c r="M373" s="172"/>
      <c r="T373" s="173"/>
      <c r="AT373" s="168" t="s">
        <v>1665</v>
      </c>
      <c r="AU373" s="168" t="s">
        <v>89</v>
      </c>
      <c r="AV373" s="13" t="s">
        <v>89</v>
      </c>
      <c r="AW373" s="13" t="s">
        <v>36</v>
      </c>
      <c r="AX373" s="13" t="s">
        <v>80</v>
      </c>
      <c r="AY373" s="168" t="s">
        <v>248</v>
      </c>
    </row>
    <row r="374" spans="2:65" s="12" customFormat="1">
      <c r="B374" s="161"/>
      <c r="D374" s="143" t="s">
        <v>1665</v>
      </c>
      <c r="E374" s="162" t="s">
        <v>1</v>
      </c>
      <c r="F374" s="163" t="s">
        <v>5710</v>
      </c>
      <c r="H374" s="162" t="s">
        <v>1</v>
      </c>
      <c r="I374" s="164"/>
      <c r="L374" s="161"/>
      <c r="M374" s="165"/>
      <c r="T374" s="166"/>
      <c r="AT374" s="162" t="s">
        <v>1665</v>
      </c>
      <c r="AU374" s="162" t="s">
        <v>89</v>
      </c>
      <c r="AV374" s="12" t="s">
        <v>87</v>
      </c>
      <c r="AW374" s="12" t="s">
        <v>36</v>
      </c>
      <c r="AX374" s="12" t="s">
        <v>80</v>
      </c>
      <c r="AY374" s="162" t="s">
        <v>248</v>
      </c>
    </row>
    <row r="375" spans="2:65" s="13" customFormat="1">
      <c r="B375" s="167"/>
      <c r="D375" s="143" t="s">
        <v>1665</v>
      </c>
      <c r="E375" s="168" t="s">
        <v>1</v>
      </c>
      <c r="F375" s="169" t="s">
        <v>5711</v>
      </c>
      <c r="H375" s="170">
        <v>21.17</v>
      </c>
      <c r="I375" s="171"/>
      <c r="L375" s="167"/>
      <c r="M375" s="172"/>
      <c r="T375" s="173"/>
      <c r="AT375" s="168" t="s">
        <v>1665</v>
      </c>
      <c r="AU375" s="168" t="s">
        <v>89</v>
      </c>
      <c r="AV375" s="13" t="s">
        <v>89</v>
      </c>
      <c r="AW375" s="13" t="s">
        <v>36</v>
      </c>
      <c r="AX375" s="13" t="s">
        <v>80</v>
      </c>
      <c r="AY375" s="168" t="s">
        <v>248</v>
      </c>
    </row>
    <row r="376" spans="2:65" s="12" customFormat="1" ht="22.5">
      <c r="B376" s="161"/>
      <c r="D376" s="143" t="s">
        <v>1665</v>
      </c>
      <c r="E376" s="162" t="s">
        <v>1</v>
      </c>
      <c r="F376" s="163" t="s">
        <v>5712</v>
      </c>
      <c r="H376" s="162" t="s">
        <v>1</v>
      </c>
      <c r="I376" s="164"/>
      <c r="L376" s="161"/>
      <c r="M376" s="165"/>
      <c r="T376" s="166"/>
      <c r="AT376" s="162" t="s">
        <v>1665</v>
      </c>
      <c r="AU376" s="162" t="s">
        <v>89</v>
      </c>
      <c r="AV376" s="12" t="s">
        <v>87</v>
      </c>
      <c r="AW376" s="12" t="s">
        <v>36</v>
      </c>
      <c r="AX376" s="12" t="s">
        <v>80</v>
      </c>
      <c r="AY376" s="162" t="s">
        <v>248</v>
      </c>
    </row>
    <row r="377" spans="2:65" s="13" customFormat="1">
      <c r="B377" s="167"/>
      <c r="D377" s="143" t="s">
        <v>1665</v>
      </c>
      <c r="E377" s="168" t="s">
        <v>1</v>
      </c>
      <c r="F377" s="169" t="s">
        <v>5713</v>
      </c>
      <c r="H377" s="170">
        <v>107.5</v>
      </c>
      <c r="I377" s="171"/>
      <c r="L377" s="167"/>
      <c r="M377" s="172"/>
      <c r="T377" s="173"/>
      <c r="AT377" s="168" t="s">
        <v>1665</v>
      </c>
      <c r="AU377" s="168" t="s">
        <v>89</v>
      </c>
      <c r="AV377" s="13" t="s">
        <v>89</v>
      </c>
      <c r="AW377" s="13" t="s">
        <v>36</v>
      </c>
      <c r="AX377" s="13" t="s">
        <v>80</v>
      </c>
      <c r="AY377" s="168" t="s">
        <v>248</v>
      </c>
    </row>
    <row r="378" spans="2:65" s="13" customFormat="1">
      <c r="B378" s="167"/>
      <c r="D378" s="143" t="s">
        <v>1665</v>
      </c>
      <c r="E378" s="168" t="s">
        <v>1</v>
      </c>
      <c r="F378" s="169" t="s">
        <v>5714</v>
      </c>
      <c r="H378" s="170">
        <v>4.4000000000000004</v>
      </c>
      <c r="I378" s="171"/>
      <c r="L378" s="167"/>
      <c r="M378" s="172"/>
      <c r="T378" s="173"/>
      <c r="AT378" s="168" t="s">
        <v>1665</v>
      </c>
      <c r="AU378" s="168" t="s">
        <v>89</v>
      </c>
      <c r="AV378" s="13" t="s">
        <v>89</v>
      </c>
      <c r="AW378" s="13" t="s">
        <v>36</v>
      </c>
      <c r="AX378" s="13" t="s">
        <v>80</v>
      </c>
      <c r="AY378" s="168" t="s">
        <v>248</v>
      </c>
    </row>
    <row r="379" spans="2:65" s="13" customFormat="1">
      <c r="B379" s="167"/>
      <c r="D379" s="143" t="s">
        <v>1665</v>
      </c>
      <c r="E379" s="168" t="s">
        <v>1</v>
      </c>
      <c r="F379" s="169" t="s">
        <v>5715</v>
      </c>
      <c r="H379" s="170">
        <v>1.76</v>
      </c>
      <c r="I379" s="171"/>
      <c r="L379" s="167"/>
      <c r="M379" s="172"/>
      <c r="T379" s="173"/>
      <c r="AT379" s="168" t="s">
        <v>1665</v>
      </c>
      <c r="AU379" s="168" t="s">
        <v>89</v>
      </c>
      <c r="AV379" s="13" t="s">
        <v>89</v>
      </c>
      <c r="AW379" s="13" t="s">
        <v>36</v>
      </c>
      <c r="AX379" s="13" t="s">
        <v>80</v>
      </c>
      <c r="AY379" s="168" t="s">
        <v>248</v>
      </c>
    </row>
    <row r="380" spans="2:65" s="14" customFormat="1">
      <c r="B380" s="174"/>
      <c r="D380" s="143" t="s">
        <v>1665</v>
      </c>
      <c r="E380" s="175" t="s">
        <v>1</v>
      </c>
      <c r="F380" s="176" t="s">
        <v>1668</v>
      </c>
      <c r="H380" s="177">
        <v>136.87</v>
      </c>
      <c r="I380" s="178"/>
      <c r="L380" s="174"/>
      <c r="M380" s="179"/>
      <c r="T380" s="180"/>
      <c r="AT380" s="175" t="s">
        <v>1665</v>
      </c>
      <c r="AU380" s="175" t="s">
        <v>89</v>
      </c>
      <c r="AV380" s="14" t="s">
        <v>264</v>
      </c>
      <c r="AW380" s="14" t="s">
        <v>36</v>
      </c>
      <c r="AX380" s="14" t="s">
        <v>87</v>
      </c>
      <c r="AY380" s="175" t="s">
        <v>248</v>
      </c>
    </row>
    <row r="381" spans="2:65" s="1" customFormat="1" ht="49.15" customHeight="1">
      <c r="B381" s="32"/>
      <c r="C381" s="130" t="s">
        <v>525</v>
      </c>
      <c r="D381" s="130" t="s">
        <v>249</v>
      </c>
      <c r="E381" s="131" t="s">
        <v>3245</v>
      </c>
      <c r="F381" s="132" t="s">
        <v>3246</v>
      </c>
      <c r="G381" s="133" t="s">
        <v>1263</v>
      </c>
      <c r="H381" s="134">
        <v>23.2</v>
      </c>
      <c r="I381" s="135"/>
      <c r="J381" s="136">
        <f>ROUND(I381*H381,2)</f>
        <v>0</v>
      </c>
      <c r="K381" s="132" t="s">
        <v>1</v>
      </c>
      <c r="L381" s="32"/>
      <c r="M381" s="137" t="s">
        <v>1</v>
      </c>
      <c r="N381" s="138" t="s">
        <v>45</v>
      </c>
      <c r="P381" s="139">
        <f>O381*H381</f>
        <v>0</v>
      </c>
      <c r="Q381" s="139">
        <v>0</v>
      </c>
      <c r="R381" s="139">
        <f>Q381*H381</f>
        <v>0</v>
      </c>
      <c r="S381" s="139">
        <v>0</v>
      </c>
      <c r="T381" s="140">
        <f>S381*H381</f>
        <v>0</v>
      </c>
      <c r="AR381" s="141" t="s">
        <v>264</v>
      </c>
      <c r="AT381" s="141" t="s">
        <v>249</v>
      </c>
      <c r="AU381" s="141" t="s">
        <v>89</v>
      </c>
      <c r="AY381" s="17" t="s">
        <v>248</v>
      </c>
      <c r="BE381" s="142">
        <f>IF(N381="základní",J381,0)</f>
        <v>0</v>
      </c>
      <c r="BF381" s="142">
        <f>IF(N381="snížená",J381,0)</f>
        <v>0</v>
      </c>
      <c r="BG381" s="142">
        <f>IF(N381="zákl. přenesená",J381,0)</f>
        <v>0</v>
      </c>
      <c r="BH381" s="142">
        <f>IF(N381="sníž. přenesená",J381,0)</f>
        <v>0</v>
      </c>
      <c r="BI381" s="142">
        <f>IF(N381="nulová",J381,0)</f>
        <v>0</v>
      </c>
      <c r="BJ381" s="17" t="s">
        <v>87</v>
      </c>
      <c r="BK381" s="142">
        <f>ROUND(I381*H381,2)</f>
        <v>0</v>
      </c>
      <c r="BL381" s="17" t="s">
        <v>264</v>
      </c>
      <c r="BM381" s="141" t="s">
        <v>5716</v>
      </c>
    </row>
    <row r="382" spans="2:65" s="1" customFormat="1" ht="39">
      <c r="B382" s="32"/>
      <c r="D382" s="143" t="s">
        <v>255</v>
      </c>
      <c r="F382" s="144" t="s">
        <v>1693</v>
      </c>
      <c r="I382" s="145"/>
      <c r="L382" s="32"/>
      <c r="M382" s="146"/>
      <c r="T382" s="56"/>
      <c r="AT382" s="17" t="s">
        <v>255</v>
      </c>
      <c r="AU382" s="17" t="s">
        <v>89</v>
      </c>
    </row>
    <row r="383" spans="2:65" s="12" customFormat="1">
      <c r="B383" s="161"/>
      <c r="D383" s="143" t="s">
        <v>1665</v>
      </c>
      <c r="E383" s="162" t="s">
        <v>1</v>
      </c>
      <c r="F383" s="163" t="s">
        <v>5717</v>
      </c>
      <c r="H383" s="162" t="s">
        <v>1</v>
      </c>
      <c r="I383" s="164"/>
      <c r="L383" s="161"/>
      <c r="M383" s="165"/>
      <c r="T383" s="166"/>
      <c r="AT383" s="162" t="s">
        <v>1665</v>
      </c>
      <c r="AU383" s="162" t="s">
        <v>89</v>
      </c>
      <c r="AV383" s="12" t="s">
        <v>87</v>
      </c>
      <c r="AW383" s="12" t="s">
        <v>36</v>
      </c>
      <c r="AX383" s="12" t="s">
        <v>80</v>
      </c>
      <c r="AY383" s="162" t="s">
        <v>248</v>
      </c>
    </row>
    <row r="384" spans="2:65" s="13" customFormat="1">
      <c r="B384" s="167"/>
      <c r="D384" s="143" t="s">
        <v>1665</v>
      </c>
      <c r="E384" s="168" t="s">
        <v>1</v>
      </c>
      <c r="F384" s="169" t="s">
        <v>5718</v>
      </c>
      <c r="H384" s="170">
        <v>23.2</v>
      </c>
      <c r="I384" s="171"/>
      <c r="L384" s="167"/>
      <c r="M384" s="172"/>
      <c r="T384" s="173"/>
      <c r="AT384" s="168" t="s">
        <v>1665</v>
      </c>
      <c r="AU384" s="168" t="s">
        <v>89</v>
      </c>
      <c r="AV384" s="13" t="s">
        <v>89</v>
      </c>
      <c r="AW384" s="13" t="s">
        <v>36</v>
      </c>
      <c r="AX384" s="13" t="s">
        <v>87</v>
      </c>
      <c r="AY384" s="168" t="s">
        <v>248</v>
      </c>
    </row>
    <row r="385" spans="2:65" s="10" customFormat="1" ht="22.9" customHeight="1">
      <c r="B385" s="120"/>
      <c r="D385" s="121" t="s">
        <v>79</v>
      </c>
      <c r="E385" s="155" t="s">
        <v>3723</v>
      </c>
      <c r="F385" s="155" t="s">
        <v>2830</v>
      </c>
      <c r="I385" s="123"/>
      <c r="J385" s="156">
        <f>BK385</f>
        <v>0</v>
      </c>
      <c r="L385" s="120"/>
      <c r="M385" s="125"/>
      <c r="P385" s="126">
        <f>P386</f>
        <v>0</v>
      </c>
      <c r="R385" s="126">
        <f>R386</f>
        <v>0</v>
      </c>
      <c r="T385" s="127">
        <f>T386</f>
        <v>0</v>
      </c>
      <c r="AR385" s="121" t="s">
        <v>87</v>
      </c>
      <c r="AT385" s="128" t="s">
        <v>79</v>
      </c>
      <c r="AU385" s="128" t="s">
        <v>87</v>
      </c>
      <c r="AY385" s="121" t="s">
        <v>248</v>
      </c>
      <c r="BK385" s="129">
        <f>BK386</f>
        <v>0</v>
      </c>
    </row>
    <row r="386" spans="2:65" s="1" customFormat="1" ht="33" customHeight="1">
      <c r="B386" s="32"/>
      <c r="C386" s="130" t="s">
        <v>530</v>
      </c>
      <c r="D386" s="130" t="s">
        <v>249</v>
      </c>
      <c r="E386" s="131" t="s">
        <v>5719</v>
      </c>
      <c r="F386" s="132" t="s">
        <v>5720</v>
      </c>
      <c r="G386" s="133" t="s">
        <v>1263</v>
      </c>
      <c r="H386" s="134">
        <v>144.21100000000001</v>
      </c>
      <c r="I386" s="135"/>
      <c r="J386" s="136">
        <f>ROUND(I386*H386,2)</f>
        <v>0</v>
      </c>
      <c r="K386" s="132" t="s">
        <v>1</v>
      </c>
      <c r="L386" s="32"/>
      <c r="M386" s="157" t="s">
        <v>1</v>
      </c>
      <c r="N386" s="158" t="s">
        <v>45</v>
      </c>
      <c r="O386" s="149"/>
      <c r="P386" s="159">
        <f>O386*H386</f>
        <v>0</v>
      </c>
      <c r="Q386" s="159">
        <v>0</v>
      </c>
      <c r="R386" s="159">
        <f>Q386*H386</f>
        <v>0</v>
      </c>
      <c r="S386" s="159">
        <v>0</v>
      </c>
      <c r="T386" s="160">
        <f>S386*H386</f>
        <v>0</v>
      </c>
      <c r="AR386" s="141" t="s">
        <v>264</v>
      </c>
      <c r="AT386" s="141" t="s">
        <v>249</v>
      </c>
      <c r="AU386" s="141" t="s">
        <v>89</v>
      </c>
      <c r="AY386" s="17" t="s">
        <v>248</v>
      </c>
      <c r="BE386" s="142">
        <f>IF(N386="základní",J386,0)</f>
        <v>0</v>
      </c>
      <c r="BF386" s="142">
        <f>IF(N386="snížená",J386,0)</f>
        <v>0</v>
      </c>
      <c r="BG386" s="142">
        <f>IF(N386="zákl. přenesená",J386,0)</f>
        <v>0</v>
      </c>
      <c r="BH386" s="142">
        <f>IF(N386="sníž. přenesená",J386,0)</f>
        <v>0</v>
      </c>
      <c r="BI386" s="142">
        <f>IF(N386="nulová",J386,0)</f>
        <v>0</v>
      </c>
      <c r="BJ386" s="17" t="s">
        <v>87</v>
      </c>
      <c r="BK386" s="142">
        <f>ROUND(I386*H386,2)</f>
        <v>0</v>
      </c>
      <c r="BL386" s="17" t="s">
        <v>264</v>
      </c>
      <c r="BM386" s="141" t="s">
        <v>5721</v>
      </c>
    </row>
    <row r="387" spans="2:65" s="1" customFormat="1" ht="6.95" customHeight="1">
      <c r="B387" s="44"/>
      <c r="C387" s="45"/>
      <c r="D387" s="45"/>
      <c r="E387" s="45"/>
      <c r="F387" s="45"/>
      <c r="G387" s="45"/>
      <c r="H387" s="45"/>
      <c r="I387" s="45"/>
      <c r="J387" s="45"/>
      <c r="K387" s="45"/>
      <c r="L387" s="32"/>
    </row>
  </sheetData>
  <sheetProtection algorithmName="SHA-512" hashValue="VmwbJF+DAxPJCZlqnMjC7NBf64BCiQhBLHIhx580XwDmUsmKGEiWP8fqPnwY2oS4enzAXf3Ga0upZJkZqqz4eg==" saltValue="fechFi9VdwktvR+OEsvjKTro7t/H+oIgW6ROPOj3mrjsY2YULmGCYsAqKCNEH20hX6J62uQOinEGta0CMT4VaA==" spinCount="100000" sheet="1" objects="1" scenarios="1" formatColumns="0" formatRows="0" autoFilter="0"/>
  <autoFilter ref="C126:K386" xr:uid="{00000000-0009-0000-0000-000021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208</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5496</v>
      </c>
      <c r="F9" s="251"/>
      <c r="G9" s="251"/>
      <c r="H9" s="251"/>
      <c r="L9" s="32"/>
    </row>
    <row r="10" spans="2:46" s="1" customFormat="1" ht="12" customHeight="1">
      <c r="B10" s="32"/>
      <c r="D10" s="27" t="s">
        <v>224</v>
      </c>
      <c r="L10" s="32"/>
    </row>
    <row r="11" spans="2:46" s="1" customFormat="1" ht="16.5" customHeight="1">
      <c r="B11" s="32"/>
      <c r="E11" s="230" t="s">
        <v>5722</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5498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ROUND((SUM(BE127:BE329)),  2)</f>
        <v>0</v>
      </c>
      <c r="I35" s="96">
        <v>0.21</v>
      </c>
      <c r="J35" s="86">
        <f>ROUND(((SUM(BE127:BE329))*I35),  2)</f>
        <v>0</v>
      </c>
      <c r="L35" s="32"/>
    </row>
    <row r="36" spans="2:12" s="1" customFormat="1" ht="14.45" customHeight="1">
      <c r="B36" s="32"/>
      <c r="E36" s="27" t="s">
        <v>46</v>
      </c>
      <c r="F36" s="86">
        <f>ROUND((SUM(BF127:BF329)),  2)</f>
        <v>0</v>
      </c>
      <c r="I36" s="96">
        <v>0.12</v>
      </c>
      <c r="J36" s="86">
        <f>ROUND(((SUM(BF127:BF329))*I36),  2)</f>
        <v>0</v>
      </c>
      <c r="L36" s="32"/>
    </row>
    <row r="37" spans="2:12" s="1" customFormat="1" ht="14.45" hidden="1" customHeight="1">
      <c r="B37" s="32"/>
      <c r="E37" s="27" t="s">
        <v>47</v>
      </c>
      <c r="F37" s="86">
        <f>ROUND((SUM(BG127:BG329)),  2)</f>
        <v>0</v>
      </c>
      <c r="I37" s="96">
        <v>0.21</v>
      </c>
      <c r="J37" s="86">
        <f>0</f>
        <v>0</v>
      </c>
      <c r="L37" s="32"/>
    </row>
    <row r="38" spans="2:12" s="1" customFormat="1" ht="14.45" hidden="1" customHeight="1">
      <c r="B38" s="32"/>
      <c r="E38" s="27" t="s">
        <v>48</v>
      </c>
      <c r="F38" s="86">
        <f>ROUND((SUM(BH127:BH329)),  2)</f>
        <v>0</v>
      </c>
      <c r="I38" s="96">
        <v>0.12</v>
      </c>
      <c r="J38" s="86">
        <f>0</f>
        <v>0</v>
      </c>
      <c r="L38" s="32"/>
    </row>
    <row r="39" spans="2:12" s="1" customFormat="1" ht="14.45" hidden="1" customHeight="1">
      <c r="B39" s="32"/>
      <c r="E39" s="27" t="s">
        <v>49</v>
      </c>
      <c r="F39" s="86">
        <f>ROUND((SUM(BI127:BI329)),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5496</v>
      </c>
      <c r="F87" s="251"/>
      <c r="G87" s="251"/>
      <c r="H87" s="251"/>
      <c r="L87" s="32"/>
    </row>
    <row r="88" spans="2:12" s="1" customFormat="1" ht="12" customHeight="1">
      <c r="B88" s="32"/>
      <c r="C88" s="27" t="s">
        <v>224</v>
      </c>
      <c r="L88" s="32"/>
    </row>
    <row r="89" spans="2:12" s="1" customFormat="1" ht="16.5" customHeight="1">
      <c r="B89" s="32"/>
      <c r="E89" s="230" t="str">
        <f>E11</f>
        <v>D.1.431.2 - ZTI - kanalizace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25.7" customHeight="1">
      <c r="B94" s="32"/>
      <c r="C94" s="27" t="s">
        <v>30</v>
      </c>
      <c r="F94" s="25" t="str">
        <f>IF(E20="","",E20)</f>
        <v>Vyplň údaj</v>
      </c>
      <c r="I94" s="27" t="s">
        <v>37</v>
      </c>
      <c r="J94" s="30" t="str">
        <f>E26</f>
        <v>ing. O.Běloušek, ing. I.Heřmanská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J127</f>
        <v>0</v>
      </c>
      <c r="L98" s="32"/>
      <c r="AU98" s="17" t="s">
        <v>231</v>
      </c>
    </row>
    <row r="99" spans="2:47" s="8" customFormat="1" ht="24.95" customHeight="1">
      <c r="B99" s="108"/>
      <c r="D99" s="109" t="s">
        <v>1636</v>
      </c>
      <c r="E99" s="110"/>
      <c r="F99" s="110"/>
      <c r="G99" s="110"/>
      <c r="H99" s="110"/>
      <c r="I99" s="110"/>
      <c r="J99" s="111">
        <f>J128</f>
        <v>0</v>
      </c>
      <c r="L99" s="108"/>
    </row>
    <row r="100" spans="2:47" s="11" customFormat="1" ht="19.899999999999999" customHeight="1">
      <c r="B100" s="151"/>
      <c r="D100" s="152" t="s">
        <v>1637</v>
      </c>
      <c r="E100" s="153"/>
      <c r="F100" s="153"/>
      <c r="G100" s="153"/>
      <c r="H100" s="153"/>
      <c r="I100" s="153"/>
      <c r="J100" s="154">
        <f>J129</f>
        <v>0</v>
      </c>
      <c r="L100" s="151"/>
    </row>
    <row r="101" spans="2:47" s="11" customFormat="1" ht="19.899999999999999" customHeight="1">
      <c r="B101" s="151"/>
      <c r="D101" s="152" t="s">
        <v>5723</v>
      </c>
      <c r="E101" s="153"/>
      <c r="F101" s="153"/>
      <c r="G101" s="153"/>
      <c r="H101" s="153"/>
      <c r="I101" s="153"/>
      <c r="J101" s="154">
        <f>J223</f>
        <v>0</v>
      </c>
      <c r="L101" s="151"/>
    </row>
    <row r="102" spans="2:47" s="11" customFormat="1" ht="19.899999999999999" customHeight="1">
      <c r="B102" s="151"/>
      <c r="D102" s="152" t="s">
        <v>1640</v>
      </c>
      <c r="E102" s="153"/>
      <c r="F102" s="153"/>
      <c r="G102" s="153"/>
      <c r="H102" s="153"/>
      <c r="I102" s="153"/>
      <c r="J102" s="154">
        <f>J247</f>
        <v>0</v>
      </c>
      <c r="L102" s="151"/>
    </row>
    <row r="103" spans="2:47" s="11" customFormat="1" ht="19.899999999999999" customHeight="1">
      <c r="B103" s="151"/>
      <c r="D103" s="152" t="s">
        <v>2837</v>
      </c>
      <c r="E103" s="153"/>
      <c r="F103" s="153"/>
      <c r="G103" s="153"/>
      <c r="H103" s="153"/>
      <c r="I103" s="153"/>
      <c r="J103" s="154">
        <f>J265</f>
        <v>0</v>
      </c>
      <c r="L103" s="151"/>
    </row>
    <row r="104" spans="2:47" s="11" customFormat="1" ht="19.899999999999999" customHeight="1">
      <c r="B104" s="151"/>
      <c r="D104" s="152" t="s">
        <v>5724</v>
      </c>
      <c r="E104" s="153"/>
      <c r="F104" s="153"/>
      <c r="G104" s="153"/>
      <c r="H104" s="153"/>
      <c r="I104" s="153"/>
      <c r="J104" s="154">
        <f>J286</f>
        <v>0</v>
      </c>
      <c r="L104" s="151"/>
    </row>
    <row r="105" spans="2:47" s="11" customFormat="1" ht="19.899999999999999" customHeight="1">
      <c r="B105" s="151"/>
      <c r="D105" s="152" t="s">
        <v>3613</v>
      </c>
      <c r="E105" s="153"/>
      <c r="F105" s="153"/>
      <c r="G105" s="153"/>
      <c r="H105" s="153"/>
      <c r="I105" s="153"/>
      <c r="J105" s="154">
        <f>J328</f>
        <v>0</v>
      </c>
      <c r="L105" s="151"/>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233</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52" t="str">
        <f>E7</f>
        <v>MLADÁ BOLESLAV ČOV II - REKONSTRUKCE</v>
      </c>
      <c r="F115" s="253"/>
      <c r="G115" s="253"/>
      <c r="H115" s="253"/>
      <c r="L115" s="32"/>
    </row>
    <row r="116" spans="2:63" ht="12" customHeight="1">
      <c r="B116" s="20"/>
      <c r="C116" s="27" t="s">
        <v>222</v>
      </c>
      <c r="L116" s="20"/>
    </row>
    <row r="117" spans="2:63" s="1" customFormat="1" ht="16.5" customHeight="1">
      <c r="B117" s="32"/>
      <c r="E117" s="252" t="s">
        <v>5496</v>
      </c>
      <c r="F117" s="251"/>
      <c r="G117" s="251"/>
      <c r="H117" s="251"/>
      <c r="L117" s="32"/>
    </row>
    <row r="118" spans="2:63" s="1" customFormat="1" ht="12" customHeight="1">
      <c r="B118" s="32"/>
      <c r="C118" s="27" t="s">
        <v>224</v>
      </c>
      <c r="L118" s="32"/>
    </row>
    <row r="119" spans="2:63" s="1" customFormat="1" ht="16.5" customHeight="1">
      <c r="B119" s="32"/>
      <c r="E119" s="230" t="str">
        <f>E11</f>
        <v>D.1.431.2 - ZTI - kanalizace</v>
      </c>
      <c r="F119" s="251"/>
      <c r="G119" s="251"/>
      <c r="H119" s="251"/>
      <c r="L119" s="32"/>
    </row>
    <row r="120" spans="2:63" s="1" customFormat="1" ht="6.95" customHeight="1">
      <c r="B120" s="32"/>
      <c r="L120" s="32"/>
    </row>
    <row r="121" spans="2:63" s="1" customFormat="1" ht="12" customHeight="1">
      <c r="B121" s="32"/>
      <c r="C121" s="27" t="s">
        <v>20</v>
      </c>
      <c r="F121" s="25" t="str">
        <f>F14</f>
        <v>Mladá Boleslav</v>
      </c>
      <c r="I121" s="27" t="s">
        <v>22</v>
      </c>
      <c r="J121" s="52" t="str">
        <f>IF(J14="","",J14)</f>
        <v>30. 10. 2024</v>
      </c>
      <c r="L121" s="32"/>
    </row>
    <row r="122" spans="2:63" s="1" customFormat="1" ht="6.95" customHeight="1">
      <c r="B122" s="32"/>
      <c r="L122" s="32"/>
    </row>
    <row r="123" spans="2:63" s="1" customFormat="1" ht="40.15" customHeight="1">
      <c r="B123" s="32"/>
      <c r="C123" s="27" t="s">
        <v>24</v>
      </c>
      <c r="F123" s="25" t="str">
        <f>E17</f>
        <v>VaK Mladá Boleslav a.s., Čechova 1151, Ml.Boleslav</v>
      </c>
      <c r="I123" s="27" t="s">
        <v>32</v>
      </c>
      <c r="J123" s="30" t="str">
        <f>E23</f>
        <v>Aquaprocon s.r.o. divize Praha, Dukelských hrdinů</v>
      </c>
      <c r="L123" s="32"/>
    </row>
    <row r="124" spans="2:63" s="1" customFormat="1" ht="25.7" customHeight="1">
      <c r="B124" s="32"/>
      <c r="C124" s="27" t="s">
        <v>30</v>
      </c>
      <c r="F124" s="25" t="str">
        <f>IF(E20="","",E20)</f>
        <v>Vyplň údaj</v>
      </c>
      <c r="I124" s="27" t="s">
        <v>37</v>
      </c>
      <c r="J124" s="30" t="str">
        <f>E26</f>
        <v>ing. O.Běloušek, ing. I.Heřmanská</v>
      </c>
      <c r="L124" s="32"/>
    </row>
    <row r="125" spans="2:63" s="1" customFormat="1" ht="10.35" customHeight="1">
      <c r="B125" s="32"/>
      <c r="L125" s="32"/>
    </row>
    <row r="126" spans="2:63" s="9" customFormat="1" ht="29.25" customHeight="1">
      <c r="B126" s="112"/>
      <c r="C126" s="113" t="s">
        <v>234</v>
      </c>
      <c r="D126" s="114" t="s">
        <v>65</v>
      </c>
      <c r="E126" s="114" t="s">
        <v>61</v>
      </c>
      <c r="F126" s="114" t="s">
        <v>62</v>
      </c>
      <c r="G126" s="114" t="s">
        <v>235</v>
      </c>
      <c r="H126" s="114" t="s">
        <v>236</v>
      </c>
      <c r="I126" s="114" t="s">
        <v>237</v>
      </c>
      <c r="J126" s="114" t="s">
        <v>229</v>
      </c>
      <c r="K126" s="115" t="s">
        <v>238</v>
      </c>
      <c r="L126" s="112"/>
      <c r="M126" s="59" t="s">
        <v>1</v>
      </c>
      <c r="N126" s="60" t="s">
        <v>44</v>
      </c>
      <c r="O126" s="60" t="s">
        <v>239</v>
      </c>
      <c r="P126" s="60" t="s">
        <v>240</v>
      </c>
      <c r="Q126" s="60" t="s">
        <v>241</v>
      </c>
      <c r="R126" s="60" t="s">
        <v>242</v>
      </c>
      <c r="S126" s="60" t="s">
        <v>243</v>
      </c>
      <c r="T126" s="61" t="s">
        <v>244</v>
      </c>
    </row>
    <row r="127" spans="2:63" s="1" customFormat="1" ht="22.9" customHeight="1">
      <c r="B127" s="32"/>
      <c r="C127" s="64" t="s">
        <v>245</v>
      </c>
      <c r="J127" s="116">
        <f>BK127</f>
        <v>0</v>
      </c>
      <c r="L127" s="32"/>
      <c r="M127" s="62"/>
      <c r="N127" s="53"/>
      <c r="O127" s="53"/>
      <c r="P127" s="117">
        <f>P128</f>
        <v>0</v>
      </c>
      <c r="Q127" s="53"/>
      <c r="R127" s="117">
        <f>R128</f>
        <v>33.071135400000003</v>
      </c>
      <c r="S127" s="53"/>
      <c r="T127" s="118">
        <f>T128</f>
        <v>21.0304</v>
      </c>
      <c r="AT127" s="17" t="s">
        <v>79</v>
      </c>
      <c r="AU127" s="17" t="s">
        <v>231</v>
      </c>
      <c r="BK127" s="119">
        <f>BK128</f>
        <v>0</v>
      </c>
    </row>
    <row r="128" spans="2:63" s="10" customFormat="1" ht="25.9" customHeight="1">
      <c r="B128" s="120"/>
      <c r="D128" s="121" t="s">
        <v>79</v>
      </c>
      <c r="E128" s="122" t="s">
        <v>1658</v>
      </c>
      <c r="F128" s="122" t="s">
        <v>1659</v>
      </c>
      <c r="I128" s="123"/>
      <c r="J128" s="124">
        <f>BK128</f>
        <v>0</v>
      </c>
      <c r="L128" s="120"/>
      <c r="M128" s="125"/>
      <c r="P128" s="126">
        <f>P129+P223+P247+P265+P286+P328</f>
        <v>0</v>
      </c>
      <c r="R128" s="126">
        <f>R129+R223+R247+R265+R286+R328</f>
        <v>33.071135400000003</v>
      </c>
      <c r="T128" s="127">
        <f>T129+T223+T247+T265+T286+T328</f>
        <v>21.0304</v>
      </c>
      <c r="AR128" s="121" t="s">
        <v>87</v>
      </c>
      <c r="AT128" s="128" t="s">
        <v>79</v>
      </c>
      <c r="AU128" s="128" t="s">
        <v>80</v>
      </c>
      <c r="AY128" s="121" t="s">
        <v>248</v>
      </c>
      <c r="BK128" s="129">
        <f>BK129+BK223+BK247+BK265+BK286+BK328</f>
        <v>0</v>
      </c>
    </row>
    <row r="129" spans="2:65" s="10" customFormat="1" ht="22.9" customHeight="1">
      <c r="B129" s="120"/>
      <c r="D129" s="121" t="s">
        <v>79</v>
      </c>
      <c r="E129" s="155" t="s">
        <v>87</v>
      </c>
      <c r="F129" s="155" t="s">
        <v>1246</v>
      </c>
      <c r="I129" s="123"/>
      <c r="J129" s="156">
        <f>BK129</f>
        <v>0</v>
      </c>
      <c r="L129" s="120"/>
      <c r="M129" s="125"/>
      <c r="P129" s="126">
        <f>SUM(P130:P222)</f>
        <v>0</v>
      </c>
      <c r="R129" s="126">
        <f>SUM(R130:R222)</f>
        <v>17.331368999999999</v>
      </c>
      <c r="T129" s="127">
        <f>SUM(T130:T222)</f>
        <v>0</v>
      </c>
      <c r="AR129" s="121" t="s">
        <v>87</v>
      </c>
      <c r="AT129" s="128" t="s">
        <v>79</v>
      </c>
      <c r="AU129" s="128" t="s">
        <v>87</v>
      </c>
      <c r="AY129" s="121" t="s">
        <v>248</v>
      </c>
      <c r="BK129" s="129">
        <f>SUM(BK130:BK222)</f>
        <v>0</v>
      </c>
    </row>
    <row r="130" spans="2:65" s="1" customFormat="1" ht="24.2" customHeight="1">
      <c r="B130" s="32"/>
      <c r="C130" s="130" t="s">
        <v>87</v>
      </c>
      <c r="D130" s="130" t="s">
        <v>249</v>
      </c>
      <c r="E130" s="131" t="s">
        <v>5418</v>
      </c>
      <c r="F130" s="132" t="s">
        <v>5725</v>
      </c>
      <c r="G130" s="133" t="s">
        <v>528</v>
      </c>
      <c r="H130" s="134">
        <v>1.1000000000000001</v>
      </c>
      <c r="I130" s="135"/>
      <c r="J130" s="136">
        <f>ROUND(I130*H130,2)</f>
        <v>0</v>
      </c>
      <c r="K130" s="132" t="s">
        <v>1</v>
      </c>
      <c r="L130" s="32"/>
      <c r="M130" s="137" t="s">
        <v>1</v>
      </c>
      <c r="N130" s="138" t="s">
        <v>45</v>
      </c>
      <c r="P130" s="139">
        <f>O130*H130</f>
        <v>0</v>
      </c>
      <c r="Q130" s="139">
        <v>3.6900000000000002E-2</v>
      </c>
      <c r="R130" s="139">
        <f>Q130*H130</f>
        <v>4.0590000000000008E-2</v>
      </c>
      <c r="S130" s="139">
        <v>0</v>
      </c>
      <c r="T130" s="140">
        <f>S130*H130</f>
        <v>0</v>
      </c>
      <c r="AR130" s="141" t="s">
        <v>264</v>
      </c>
      <c r="AT130" s="141" t="s">
        <v>249</v>
      </c>
      <c r="AU130" s="141" t="s">
        <v>89</v>
      </c>
      <c r="AY130" s="17" t="s">
        <v>248</v>
      </c>
      <c r="BE130" s="142">
        <f>IF(N130="základní",J130,0)</f>
        <v>0</v>
      </c>
      <c r="BF130" s="142">
        <f>IF(N130="snížená",J130,0)</f>
        <v>0</v>
      </c>
      <c r="BG130" s="142">
        <f>IF(N130="zákl. přenesená",J130,0)</f>
        <v>0</v>
      </c>
      <c r="BH130" s="142">
        <f>IF(N130="sníž. přenesená",J130,0)</f>
        <v>0</v>
      </c>
      <c r="BI130" s="142">
        <f>IF(N130="nulová",J130,0)</f>
        <v>0</v>
      </c>
      <c r="BJ130" s="17" t="s">
        <v>87</v>
      </c>
      <c r="BK130" s="142">
        <f>ROUND(I130*H130,2)</f>
        <v>0</v>
      </c>
      <c r="BL130" s="17" t="s">
        <v>264</v>
      </c>
      <c r="BM130" s="141" t="s">
        <v>5726</v>
      </c>
    </row>
    <row r="131" spans="2:65" s="12" customFormat="1">
      <c r="B131" s="161"/>
      <c r="D131" s="143" t="s">
        <v>1665</v>
      </c>
      <c r="E131" s="162" t="s">
        <v>1</v>
      </c>
      <c r="F131" s="163" t="s">
        <v>5727</v>
      </c>
      <c r="H131" s="162" t="s">
        <v>1</v>
      </c>
      <c r="I131" s="164"/>
      <c r="L131" s="161"/>
      <c r="M131" s="165"/>
      <c r="T131" s="166"/>
      <c r="AT131" s="162" t="s">
        <v>1665</v>
      </c>
      <c r="AU131" s="162" t="s">
        <v>89</v>
      </c>
      <c r="AV131" s="12" t="s">
        <v>87</v>
      </c>
      <c r="AW131" s="12" t="s">
        <v>36</v>
      </c>
      <c r="AX131" s="12" t="s">
        <v>80</v>
      </c>
      <c r="AY131" s="162" t="s">
        <v>248</v>
      </c>
    </row>
    <row r="132" spans="2:65" s="13" customFormat="1">
      <c r="B132" s="167"/>
      <c r="D132" s="143" t="s">
        <v>1665</v>
      </c>
      <c r="E132" s="168" t="s">
        <v>1</v>
      </c>
      <c r="F132" s="169" t="s">
        <v>5728</v>
      </c>
      <c r="H132" s="170">
        <v>1.1000000000000001</v>
      </c>
      <c r="I132" s="171"/>
      <c r="L132" s="167"/>
      <c r="M132" s="172"/>
      <c r="T132" s="173"/>
      <c r="AT132" s="168" t="s">
        <v>1665</v>
      </c>
      <c r="AU132" s="168" t="s">
        <v>89</v>
      </c>
      <c r="AV132" s="13" t="s">
        <v>89</v>
      </c>
      <c r="AW132" s="13" t="s">
        <v>36</v>
      </c>
      <c r="AX132" s="13" t="s">
        <v>80</v>
      </c>
      <c r="AY132" s="168" t="s">
        <v>248</v>
      </c>
    </row>
    <row r="133" spans="2:65" s="14" customFormat="1">
      <c r="B133" s="174"/>
      <c r="D133" s="143" t="s">
        <v>1665</v>
      </c>
      <c r="E133" s="175" t="s">
        <v>1</v>
      </c>
      <c r="F133" s="176" t="s">
        <v>1668</v>
      </c>
      <c r="H133" s="177">
        <v>1.1000000000000001</v>
      </c>
      <c r="I133" s="178"/>
      <c r="L133" s="174"/>
      <c r="M133" s="179"/>
      <c r="T133" s="180"/>
      <c r="AT133" s="175" t="s">
        <v>1665</v>
      </c>
      <c r="AU133" s="175" t="s">
        <v>89</v>
      </c>
      <c r="AV133" s="14" t="s">
        <v>264</v>
      </c>
      <c r="AW133" s="14" t="s">
        <v>36</v>
      </c>
      <c r="AX133" s="14" t="s">
        <v>87</v>
      </c>
      <c r="AY133" s="175" t="s">
        <v>248</v>
      </c>
    </row>
    <row r="134" spans="2:65" s="1" customFormat="1" ht="24.2" customHeight="1">
      <c r="B134" s="32"/>
      <c r="C134" s="130" t="s">
        <v>89</v>
      </c>
      <c r="D134" s="130" t="s">
        <v>249</v>
      </c>
      <c r="E134" s="131" t="s">
        <v>1660</v>
      </c>
      <c r="F134" s="132" t="s">
        <v>1661</v>
      </c>
      <c r="G134" s="133" t="s">
        <v>1662</v>
      </c>
      <c r="H134" s="134">
        <v>3.645</v>
      </c>
      <c r="I134" s="135"/>
      <c r="J134" s="136">
        <f>ROUND(I134*H134,2)</f>
        <v>0</v>
      </c>
      <c r="K134" s="132" t="s">
        <v>1663</v>
      </c>
      <c r="L134" s="32"/>
      <c r="M134" s="137" t="s">
        <v>1</v>
      </c>
      <c r="N134" s="138" t="s">
        <v>45</v>
      </c>
      <c r="P134" s="139">
        <f>O134*H134</f>
        <v>0</v>
      </c>
      <c r="Q134" s="139">
        <v>0</v>
      </c>
      <c r="R134" s="139">
        <f>Q134*H134</f>
        <v>0</v>
      </c>
      <c r="S134" s="139">
        <v>0</v>
      </c>
      <c r="T134" s="140">
        <f>S134*H134</f>
        <v>0</v>
      </c>
      <c r="AR134" s="141" t="s">
        <v>264</v>
      </c>
      <c r="AT134" s="141" t="s">
        <v>249</v>
      </c>
      <c r="AU134" s="141" t="s">
        <v>89</v>
      </c>
      <c r="AY134" s="17" t="s">
        <v>248</v>
      </c>
      <c r="BE134" s="142">
        <f>IF(N134="základní",J134,0)</f>
        <v>0</v>
      </c>
      <c r="BF134" s="142">
        <f>IF(N134="snížená",J134,0)</f>
        <v>0</v>
      </c>
      <c r="BG134" s="142">
        <f>IF(N134="zákl. přenesená",J134,0)</f>
        <v>0</v>
      </c>
      <c r="BH134" s="142">
        <f>IF(N134="sníž. přenesená",J134,0)</f>
        <v>0</v>
      </c>
      <c r="BI134" s="142">
        <f>IF(N134="nulová",J134,0)</f>
        <v>0</v>
      </c>
      <c r="BJ134" s="17" t="s">
        <v>87</v>
      </c>
      <c r="BK134" s="142">
        <f>ROUND(I134*H134,2)</f>
        <v>0</v>
      </c>
      <c r="BL134" s="17" t="s">
        <v>264</v>
      </c>
      <c r="BM134" s="141" t="s">
        <v>5729</v>
      </c>
    </row>
    <row r="135" spans="2:65" s="12" customFormat="1">
      <c r="B135" s="161"/>
      <c r="D135" s="143" t="s">
        <v>1665</v>
      </c>
      <c r="E135" s="162" t="s">
        <v>1</v>
      </c>
      <c r="F135" s="163" t="s">
        <v>5730</v>
      </c>
      <c r="H135" s="162" t="s">
        <v>1</v>
      </c>
      <c r="I135" s="164"/>
      <c r="L135" s="161"/>
      <c r="M135" s="165"/>
      <c r="T135" s="166"/>
      <c r="AT135" s="162" t="s">
        <v>1665</v>
      </c>
      <c r="AU135" s="162" t="s">
        <v>89</v>
      </c>
      <c r="AV135" s="12" t="s">
        <v>87</v>
      </c>
      <c r="AW135" s="12" t="s">
        <v>36</v>
      </c>
      <c r="AX135" s="12" t="s">
        <v>80</v>
      </c>
      <c r="AY135" s="162" t="s">
        <v>248</v>
      </c>
    </row>
    <row r="136" spans="2:65" s="13" customFormat="1">
      <c r="B136" s="167"/>
      <c r="D136" s="143" t="s">
        <v>1665</v>
      </c>
      <c r="E136" s="168" t="s">
        <v>1</v>
      </c>
      <c r="F136" s="169" t="s">
        <v>5731</v>
      </c>
      <c r="H136" s="170">
        <v>3.645</v>
      </c>
      <c r="I136" s="171"/>
      <c r="L136" s="167"/>
      <c r="M136" s="172"/>
      <c r="T136" s="173"/>
      <c r="AT136" s="168" t="s">
        <v>1665</v>
      </c>
      <c r="AU136" s="168" t="s">
        <v>89</v>
      </c>
      <c r="AV136" s="13" t="s">
        <v>89</v>
      </c>
      <c r="AW136" s="13" t="s">
        <v>36</v>
      </c>
      <c r="AX136" s="13" t="s">
        <v>80</v>
      </c>
      <c r="AY136" s="168" t="s">
        <v>248</v>
      </c>
    </row>
    <row r="137" spans="2:65" s="14" customFormat="1">
      <c r="B137" s="174"/>
      <c r="D137" s="143" t="s">
        <v>1665</v>
      </c>
      <c r="E137" s="175" t="s">
        <v>1</v>
      </c>
      <c r="F137" s="176" t="s">
        <v>1668</v>
      </c>
      <c r="H137" s="177">
        <v>3.645</v>
      </c>
      <c r="I137" s="178"/>
      <c r="L137" s="174"/>
      <c r="M137" s="179"/>
      <c r="T137" s="180"/>
      <c r="AT137" s="175" t="s">
        <v>1665</v>
      </c>
      <c r="AU137" s="175" t="s">
        <v>89</v>
      </c>
      <c r="AV137" s="14" t="s">
        <v>264</v>
      </c>
      <c r="AW137" s="14" t="s">
        <v>36</v>
      </c>
      <c r="AX137" s="14" t="s">
        <v>87</v>
      </c>
      <c r="AY137" s="175" t="s">
        <v>248</v>
      </c>
    </row>
    <row r="138" spans="2:65" s="1" customFormat="1" ht="24.2" customHeight="1">
      <c r="B138" s="32"/>
      <c r="C138" s="130" t="s">
        <v>247</v>
      </c>
      <c r="D138" s="130" t="s">
        <v>249</v>
      </c>
      <c r="E138" s="131" t="s">
        <v>5732</v>
      </c>
      <c r="F138" s="132" t="s">
        <v>5733</v>
      </c>
      <c r="G138" s="133" t="s">
        <v>1671</v>
      </c>
      <c r="H138" s="134">
        <v>4.7300000000000004</v>
      </c>
      <c r="I138" s="135"/>
      <c r="J138" s="136">
        <f>ROUND(I138*H138,2)</f>
        <v>0</v>
      </c>
      <c r="K138" s="132" t="s">
        <v>1663</v>
      </c>
      <c r="L138" s="32"/>
      <c r="M138" s="137" t="s">
        <v>1</v>
      </c>
      <c r="N138" s="138" t="s">
        <v>45</v>
      </c>
      <c r="P138" s="139">
        <f>O138*H138</f>
        <v>0</v>
      </c>
      <c r="Q138" s="139">
        <v>0</v>
      </c>
      <c r="R138" s="139">
        <f>Q138*H138</f>
        <v>0</v>
      </c>
      <c r="S138" s="139">
        <v>0</v>
      </c>
      <c r="T138" s="140">
        <f>S138*H138</f>
        <v>0</v>
      </c>
      <c r="AR138" s="141" t="s">
        <v>264</v>
      </c>
      <c r="AT138" s="141" t="s">
        <v>249</v>
      </c>
      <c r="AU138" s="141" t="s">
        <v>89</v>
      </c>
      <c r="AY138" s="17" t="s">
        <v>248</v>
      </c>
      <c r="BE138" s="142">
        <f>IF(N138="základní",J138,0)</f>
        <v>0</v>
      </c>
      <c r="BF138" s="142">
        <f>IF(N138="snížená",J138,0)</f>
        <v>0</v>
      </c>
      <c r="BG138" s="142">
        <f>IF(N138="zákl. přenesená",J138,0)</f>
        <v>0</v>
      </c>
      <c r="BH138" s="142">
        <f>IF(N138="sníž. přenesená",J138,0)</f>
        <v>0</v>
      </c>
      <c r="BI138" s="142">
        <f>IF(N138="nulová",J138,0)</f>
        <v>0</v>
      </c>
      <c r="BJ138" s="17" t="s">
        <v>87</v>
      </c>
      <c r="BK138" s="142">
        <f>ROUND(I138*H138,2)</f>
        <v>0</v>
      </c>
      <c r="BL138" s="17" t="s">
        <v>264</v>
      </c>
      <c r="BM138" s="141" t="s">
        <v>5734</v>
      </c>
    </row>
    <row r="139" spans="2:65" s="13" customFormat="1">
      <c r="B139" s="167"/>
      <c r="D139" s="143" t="s">
        <v>1665</v>
      </c>
      <c r="E139" s="168" t="s">
        <v>1</v>
      </c>
      <c r="F139" s="169" t="s">
        <v>5735</v>
      </c>
      <c r="H139" s="170">
        <v>4.7300000000000004</v>
      </c>
      <c r="I139" s="171"/>
      <c r="L139" s="167"/>
      <c r="M139" s="172"/>
      <c r="T139" s="173"/>
      <c r="AT139" s="168" t="s">
        <v>1665</v>
      </c>
      <c r="AU139" s="168" t="s">
        <v>89</v>
      </c>
      <c r="AV139" s="13" t="s">
        <v>89</v>
      </c>
      <c r="AW139" s="13" t="s">
        <v>36</v>
      </c>
      <c r="AX139" s="13" t="s">
        <v>80</v>
      </c>
      <c r="AY139" s="168" t="s">
        <v>248</v>
      </c>
    </row>
    <row r="140" spans="2:65" s="14" customFormat="1">
      <c r="B140" s="174"/>
      <c r="D140" s="143" t="s">
        <v>1665</v>
      </c>
      <c r="E140" s="175" t="s">
        <v>1</v>
      </c>
      <c r="F140" s="176" t="s">
        <v>1668</v>
      </c>
      <c r="H140" s="177">
        <v>4.7300000000000004</v>
      </c>
      <c r="I140" s="178"/>
      <c r="L140" s="174"/>
      <c r="M140" s="179"/>
      <c r="T140" s="180"/>
      <c r="AT140" s="175" t="s">
        <v>1665</v>
      </c>
      <c r="AU140" s="175" t="s">
        <v>89</v>
      </c>
      <c r="AV140" s="14" t="s">
        <v>264</v>
      </c>
      <c r="AW140" s="14" t="s">
        <v>36</v>
      </c>
      <c r="AX140" s="14" t="s">
        <v>87</v>
      </c>
      <c r="AY140" s="175" t="s">
        <v>248</v>
      </c>
    </row>
    <row r="141" spans="2:65" s="1" customFormat="1" ht="33" customHeight="1">
      <c r="B141" s="32"/>
      <c r="C141" s="130" t="s">
        <v>264</v>
      </c>
      <c r="D141" s="130" t="s">
        <v>249</v>
      </c>
      <c r="E141" s="131" t="s">
        <v>5736</v>
      </c>
      <c r="F141" s="132" t="s">
        <v>5737</v>
      </c>
      <c r="G141" s="133" t="s">
        <v>1671</v>
      </c>
      <c r="H141" s="134">
        <v>6.14</v>
      </c>
      <c r="I141" s="135"/>
      <c r="J141" s="136">
        <f>ROUND(I141*H141,2)</f>
        <v>0</v>
      </c>
      <c r="K141" s="132" t="s">
        <v>1663</v>
      </c>
      <c r="L141" s="32"/>
      <c r="M141" s="137" t="s">
        <v>1</v>
      </c>
      <c r="N141" s="138" t="s">
        <v>45</v>
      </c>
      <c r="P141" s="139">
        <f>O141*H141</f>
        <v>0</v>
      </c>
      <c r="Q141" s="139">
        <v>0</v>
      </c>
      <c r="R141" s="139">
        <f>Q141*H141</f>
        <v>0</v>
      </c>
      <c r="S141" s="139">
        <v>0</v>
      </c>
      <c r="T141" s="140">
        <f>S141*H141</f>
        <v>0</v>
      </c>
      <c r="AR141" s="141" t="s">
        <v>264</v>
      </c>
      <c r="AT141" s="141" t="s">
        <v>249</v>
      </c>
      <c r="AU141" s="141" t="s">
        <v>89</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264</v>
      </c>
      <c r="BM141" s="141" t="s">
        <v>5738</v>
      </c>
    </row>
    <row r="142" spans="2:65" s="12" customFormat="1">
      <c r="B142" s="161"/>
      <c r="D142" s="143" t="s">
        <v>1665</v>
      </c>
      <c r="E142" s="162" t="s">
        <v>1</v>
      </c>
      <c r="F142" s="163" t="s">
        <v>5739</v>
      </c>
      <c r="H142" s="162" t="s">
        <v>1</v>
      </c>
      <c r="I142" s="164"/>
      <c r="L142" s="161"/>
      <c r="M142" s="165"/>
      <c r="T142" s="166"/>
      <c r="AT142" s="162" t="s">
        <v>1665</v>
      </c>
      <c r="AU142" s="162" t="s">
        <v>89</v>
      </c>
      <c r="AV142" s="12" t="s">
        <v>87</v>
      </c>
      <c r="AW142" s="12" t="s">
        <v>36</v>
      </c>
      <c r="AX142" s="12" t="s">
        <v>80</v>
      </c>
      <c r="AY142" s="162" t="s">
        <v>248</v>
      </c>
    </row>
    <row r="143" spans="2:65" s="12" customFormat="1">
      <c r="B143" s="161"/>
      <c r="D143" s="143" t="s">
        <v>1665</v>
      </c>
      <c r="E143" s="162" t="s">
        <v>1</v>
      </c>
      <c r="F143" s="163" t="s">
        <v>5740</v>
      </c>
      <c r="H143" s="162" t="s">
        <v>1</v>
      </c>
      <c r="I143" s="164"/>
      <c r="L143" s="161"/>
      <c r="M143" s="165"/>
      <c r="T143" s="166"/>
      <c r="AT143" s="162" t="s">
        <v>1665</v>
      </c>
      <c r="AU143" s="162" t="s">
        <v>89</v>
      </c>
      <c r="AV143" s="12" t="s">
        <v>87</v>
      </c>
      <c r="AW143" s="12" t="s">
        <v>36</v>
      </c>
      <c r="AX143" s="12" t="s">
        <v>80</v>
      </c>
      <c r="AY143" s="162" t="s">
        <v>248</v>
      </c>
    </row>
    <row r="144" spans="2:65" s="13" customFormat="1">
      <c r="B144" s="167"/>
      <c r="D144" s="143" t="s">
        <v>1665</v>
      </c>
      <c r="E144" s="168" t="s">
        <v>1</v>
      </c>
      <c r="F144" s="169" t="s">
        <v>5741</v>
      </c>
      <c r="H144" s="170">
        <v>6.14</v>
      </c>
      <c r="I144" s="171"/>
      <c r="L144" s="167"/>
      <c r="M144" s="172"/>
      <c r="T144" s="173"/>
      <c r="AT144" s="168" t="s">
        <v>1665</v>
      </c>
      <c r="AU144" s="168" t="s">
        <v>89</v>
      </c>
      <c r="AV144" s="13" t="s">
        <v>89</v>
      </c>
      <c r="AW144" s="13" t="s">
        <v>36</v>
      </c>
      <c r="AX144" s="13" t="s">
        <v>87</v>
      </c>
      <c r="AY144" s="168" t="s">
        <v>248</v>
      </c>
    </row>
    <row r="145" spans="2:65" s="1" customFormat="1" ht="33" customHeight="1">
      <c r="B145" s="32"/>
      <c r="C145" s="130" t="s">
        <v>269</v>
      </c>
      <c r="D145" s="130" t="s">
        <v>249</v>
      </c>
      <c r="E145" s="131" t="s">
        <v>5742</v>
      </c>
      <c r="F145" s="132" t="s">
        <v>5743</v>
      </c>
      <c r="G145" s="133" t="s">
        <v>1671</v>
      </c>
      <c r="H145" s="134">
        <v>34.795000000000002</v>
      </c>
      <c r="I145" s="135"/>
      <c r="J145" s="136">
        <f>ROUND(I145*H145,2)</f>
        <v>0</v>
      </c>
      <c r="K145" s="132" t="s">
        <v>1663</v>
      </c>
      <c r="L145" s="32"/>
      <c r="M145" s="137" t="s">
        <v>1</v>
      </c>
      <c r="N145" s="138" t="s">
        <v>45</v>
      </c>
      <c r="P145" s="139">
        <f>O145*H145</f>
        <v>0</v>
      </c>
      <c r="Q145" s="139">
        <v>0</v>
      </c>
      <c r="R145" s="139">
        <f>Q145*H145</f>
        <v>0</v>
      </c>
      <c r="S145" s="139">
        <v>0</v>
      </c>
      <c r="T145" s="140">
        <f>S145*H145</f>
        <v>0</v>
      </c>
      <c r="AR145" s="141" t="s">
        <v>264</v>
      </c>
      <c r="AT145" s="141" t="s">
        <v>249</v>
      </c>
      <c r="AU145" s="141" t="s">
        <v>89</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264</v>
      </c>
      <c r="BM145" s="141" t="s">
        <v>5744</v>
      </c>
    </row>
    <row r="146" spans="2:65" s="12" customFormat="1">
      <c r="B146" s="161"/>
      <c r="D146" s="143" t="s">
        <v>1665</v>
      </c>
      <c r="E146" s="162" t="s">
        <v>1</v>
      </c>
      <c r="F146" s="163" t="s">
        <v>5745</v>
      </c>
      <c r="H146" s="162" t="s">
        <v>1</v>
      </c>
      <c r="I146" s="164"/>
      <c r="L146" s="161"/>
      <c r="M146" s="165"/>
      <c r="T146" s="166"/>
      <c r="AT146" s="162" t="s">
        <v>1665</v>
      </c>
      <c r="AU146" s="162" t="s">
        <v>89</v>
      </c>
      <c r="AV146" s="12" t="s">
        <v>87</v>
      </c>
      <c r="AW146" s="12" t="s">
        <v>36</v>
      </c>
      <c r="AX146" s="12" t="s">
        <v>80</v>
      </c>
      <c r="AY146" s="162" t="s">
        <v>248</v>
      </c>
    </row>
    <row r="147" spans="2:65" s="13" customFormat="1">
      <c r="B147" s="167"/>
      <c r="D147" s="143" t="s">
        <v>1665</v>
      </c>
      <c r="E147" s="168" t="s">
        <v>1</v>
      </c>
      <c r="F147" s="169" t="s">
        <v>5746</v>
      </c>
      <c r="H147" s="170">
        <v>40.935000000000002</v>
      </c>
      <c r="I147" s="171"/>
      <c r="L147" s="167"/>
      <c r="M147" s="172"/>
      <c r="T147" s="173"/>
      <c r="AT147" s="168" t="s">
        <v>1665</v>
      </c>
      <c r="AU147" s="168" t="s">
        <v>89</v>
      </c>
      <c r="AV147" s="13" t="s">
        <v>89</v>
      </c>
      <c r="AW147" s="13" t="s">
        <v>36</v>
      </c>
      <c r="AX147" s="13" t="s">
        <v>80</v>
      </c>
      <c r="AY147" s="168" t="s">
        <v>248</v>
      </c>
    </row>
    <row r="148" spans="2:65" s="15" customFormat="1">
      <c r="B148" s="181"/>
      <c r="D148" s="143" t="s">
        <v>1665</v>
      </c>
      <c r="E148" s="182" t="s">
        <v>1</v>
      </c>
      <c r="F148" s="183" t="s">
        <v>1683</v>
      </c>
      <c r="H148" s="184">
        <v>40.935000000000002</v>
      </c>
      <c r="I148" s="185"/>
      <c r="L148" s="181"/>
      <c r="M148" s="186"/>
      <c r="T148" s="187"/>
      <c r="AT148" s="182" t="s">
        <v>1665</v>
      </c>
      <c r="AU148" s="182" t="s">
        <v>89</v>
      </c>
      <c r="AV148" s="15" t="s">
        <v>247</v>
      </c>
      <c r="AW148" s="15" t="s">
        <v>36</v>
      </c>
      <c r="AX148" s="15" t="s">
        <v>80</v>
      </c>
      <c r="AY148" s="182" t="s">
        <v>248</v>
      </c>
    </row>
    <row r="149" spans="2:65" s="12" customFormat="1">
      <c r="B149" s="161"/>
      <c r="D149" s="143" t="s">
        <v>1665</v>
      </c>
      <c r="E149" s="162" t="s">
        <v>1</v>
      </c>
      <c r="F149" s="163" t="s">
        <v>5747</v>
      </c>
      <c r="H149" s="162" t="s">
        <v>1</v>
      </c>
      <c r="I149" s="164"/>
      <c r="L149" s="161"/>
      <c r="M149" s="165"/>
      <c r="T149" s="166"/>
      <c r="AT149" s="162" t="s">
        <v>1665</v>
      </c>
      <c r="AU149" s="162" t="s">
        <v>89</v>
      </c>
      <c r="AV149" s="12" t="s">
        <v>87</v>
      </c>
      <c r="AW149" s="12" t="s">
        <v>36</v>
      </c>
      <c r="AX149" s="12" t="s">
        <v>80</v>
      </c>
      <c r="AY149" s="162" t="s">
        <v>248</v>
      </c>
    </row>
    <row r="150" spans="2:65" s="13" customFormat="1">
      <c r="B150" s="167"/>
      <c r="D150" s="143" t="s">
        <v>1665</v>
      </c>
      <c r="E150" s="168" t="s">
        <v>1</v>
      </c>
      <c r="F150" s="169" t="s">
        <v>5748</v>
      </c>
      <c r="H150" s="170">
        <v>34.795000000000002</v>
      </c>
      <c r="I150" s="171"/>
      <c r="L150" s="167"/>
      <c r="M150" s="172"/>
      <c r="T150" s="173"/>
      <c r="AT150" s="168" t="s">
        <v>1665</v>
      </c>
      <c r="AU150" s="168" t="s">
        <v>89</v>
      </c>
      <c r="AV150" s="13" t="s">
        <v>89</v>
      </c>
      <c r="AW150" s="13" t="s">
        <v>36</v>
      </c>
      <c r="AX150" s="13" t="s">
        <v>87</v>
      </c>
      <c r="AY150" s="168" t="s">
        <v>248</v>
      </c>
    </row>
    <row r="151" spans="2:65" s="1" customFormat="1" ht="21.75" customHeight="1">
      <c r="B151" s="32"/>
      <c r="C151" s="130" t="s">
        <v>274</v>
      </c>
      <c r="D151" s="130" t="s">
        <v>249</v>
      </c>
      <c r="E151" s="131" t="s">
        <v>5749</v>
      </c>
      <c r="F151" s="132" t="s">
        <v>5750</v>
      </c>
      <c r="G151" s="133" t="s">
        <v>1662</v>
      </c>
      <c r="H151" s="134">
        <v>81.7</v>
      </c>
      <c r="I151" s="135"/>
      <c r="J151" s="136">
        <f>ROUND(I151*H151,2)</f>
        <v>0</v>
      </c>
      <c r="K151" s="132" t="s">
        <v>1663</v>
      </c>
      <c r="L151" s="32"/>
      <c r="M151" s="137" t="s">
        <v>1</v>
      </c>
      <c r="N151" s="138" t="s">
        <v>45</v>
      </c>
      <c r="P151" s="139">
        <f>O151*H151</f>
        <v>0</v>
      </c>
      <c r="Q151" s="139">
        <v>8.4000000000000003E-4</v>
      </c>
      <c r="R151" s="139">
        <f>Q151*H151</f>
        <v>6.8628000000000008E-2</v>
      </c>
      <c r="S151" s="139">
        <v>0</v>
      </c>
      <c r="T151" s="140">
        <f>S151*H151</f>
        <v>0</v>
      </c>
      <c r="AR151" s="141" t="s">
        <v>264</v>
      </c>
      <c r="AT151" s="141" t="s">
        <v>249</v>
      </c>
      <c r="AU151" s="141" t="s">
        <v>89</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264</v>
      </c>
      <c r="BM151" s="141" t="s">
        <v>5751</v>
      </c>
    </row>
    <row r="152" spans="2:65" s="12" customFormat="1">
      <c r="B152" s="161"/>
      <c r="D152" s="143" t="s">
        <v>1665</v>
      </c>
      <c r="E152" s="162" t="s">
        <v>1</v>
      </c>
      <c r="F152" s="163" t="s">
        <v>5745</v>
      </c>
      <c r="H152" s="162" t="s">
        <v>1</v>
      </c>
      <c r="I152" s="164"/>
      <c r="L152" s="161"/>
      <c r="M152" s="165"/>
      <c r="T152" s="166"/>
      <c r="AT152" s="162" t="s">
        <v>1665</v>
      </c>
      <c r="AU152" s="162" t="s">
        <v>89</v>
      </c>
      <c r="AV152" s="12" t="s">
        <v>87</v>
      </c>
      <c r="AW152" s="12" t="s">
        <v>36</v>
      </c>
      <c r="AX152" s="12" t="s">
        <v>80</v>
      </c>
      <c r="AY152" s="162" t="s">
        <v>248</v>
      </c>
    </row>
    <row r="153" spans="2:65" s="13" customFormat="1">
      <c r="B153" s="167"/>
      <c r="D153" s="143" t="s">
        <v>1665</v>
      </c>
      <c r="E153" s="168" t="s">
        <v>1</v>
      </c>
      <c r="F153" s="169" t="s">
        <v>5752</v>
      </c>
      <c r="H153" s="170">
        <v>81.7</v>
      </c>
      <c r="I153" s="171"/>
      <c r="L153" s="167"/>
      <c r="M153" s="172"/>
      <c r="T153" s="173"/>
      <c r="AT153" s="168" t="s">
        <v>1665</v>
      </c>
      <c r="AU153" s="168" t="s">
        <v>89</v>
      </c>
      <c r="AV153" s="13" t="s">
        <v>89</v>
      </c>
      <c r="AW153" s="13" t="s">
        <v>36</v>
      </c>
      <c r="AX153" s="13" t="s">
        <v>80</v>
      </c>
      <c r="AY153" s="168" t="s">
        <v>248</v>
      </c>
    </row>
    <row r="154" spans="2:65" s="14" customFormat="1">
      <c r="B154" s="174"/>
      <c r="D154" s="143" t="s">
        <v>1665</v>
      </c>
      <c r="E154" s="175" t="s">
        <v>1</v>
      </c>
      <c r="F154" s="176" t="s">
        <v>1668</v>
      </c>
      <c r="H154" s="177">
        <v>81.7</v>
      </c>
      <c r="I154" s="178"/>
      <c r="L154" s="174"/>
      <c r="M154" s="179"/>
      <c r="T154" s="180"/>
      <c r="AT154" s="175" t="s">
        <v>1665</v>
      </c>
      <c r="AU154" s="175" t="s">
        <v>89</v>
      </c>
      <c r="AV154" s="14" t="s">
        <v>264</v>
      </c>
      <c r="AW154" s="14" t="s">
        <v>36</v>
      </c>
      <c r="AX154" s="14" t="s">
        <v>87</v>
      </c>
      <c r="AY154" s="175" t="s">
        <v>248</v>
      </c>
    </row>
    <row r="155" spans="2:65" s="1" customFormat="1" ht="24.2" customHeight="1">
      <c r="B155" s="32"/>
      <c r="C155" s="130" t="s">
        <v>278</v>
      </c>
      <c r="D155" s="130" t="s">
        <v>249</v>
      </c>
      <c r="E155" s="131" t="s">
        <v>5753</v>
      </c>
      <c r="F155" s="132" t="s">
        <v>5754</v>
      </c>
      <c r="G155" s="133" t="s">
        <v>1662</v>
      </c>
      <c r="H155" s="134">
        <v>81.7</v>
      </c>
      <c r="I155" s="135"/>
      <c r="J155" s="136">
        <f>ROUND(I155*H155,2)</f>
        <v>0</v>
      </c>
      <c r="K155" s="132" t="s">
        <v>1663</v>
      </c>
      <c r="L155" s="32"/>
      <c r="M155" s="137" t="s">
        <v>1</v>
      </c>
      <c r="N155" s="138" t="s">
        <v>45</v>
      </c>
      <c r="P155" s="139">
        <f>O155*H155</f>
        <v>0</v>
      </c>
      <c r="Q155" s="139">
        <v>0</v>
      </c>
      <c r="R155" s="139">
        <f>Q155*H155</f>
        <v>0</v>
      </c>
      <c r="S155" s="139">
        <v>0</v>
      </c>
      <c r="T155" s="140">
        <f>S155*H155</f>
        <v>0</v>
      </c>
      <c r="AR155" s="141" t="s">
        <v>264</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264</v>
      </c>
      <c r="BM155" s="141" t="s">
        <v>5755</v>
      </c>
    </row>
    <row r="156" spans="2:65" s="13" customFormat="1">
      <c r="B156" s="167"/>
      <c r="D156" s="143" t="s">
        <v>1665</v>
      </c>
      <c r="E156" s="168" t="s">
        <v>1</v>
      </c>
      <c r="F156" s="169" t="s">
        <v>5756</v>
      </c>
      <c r="H156" s="170">
        <v>81.7</v>
      </c>
      <c r="I156" s="171"/>
      <c r="L156" s="167"/>
      <c r="M156" s="172"/>
      <c r="T156" s="173"/>
      <c r="AT156" s="168" t="s">
        <v>1665</v>
      </c>
      <c r="AU156" s="168" t="s">
        <v>89</v>
      </c>
      <c r="AV156" s="13" t="s">
        <v>89</v>
      </c>
      <c r="AW156" s="13" t="s">
        <v>36</v>
      </c>
      <c r="AX156" s="13" t="s">
        <v>87</v>
      </c>
      <c r="AY156" s="168" t="s">
        <v>248</v>
      </c>
    </row>
    <row r="157" spans="2:65" s="1" customFormat="1" ht="33" customHeight="1">
      <c r="B157" s="32"/>
      <c r="C157" s="130" t="s">
        <v>283</v>
      </c>
      <c r="D157" s="130" t="s">
        <v>249</v>
      </c>
      <c r="E157" s="131" t="s">
        <v>1685</v>
      </c>
      <c r="F157" s="132" t="s">
        <v>5757</v>
      </c>
      <c r="G157" s="133" t="s">
        <v>1671</v>
      </c>
      <c r="H157" s="134">
        <v>8.6080000000000005</v>
      </c>
      <c r="I157" s="135"/>
      <c r="J157" s="136">
        <f>ROUND(I157*H157,2)</f>
        <v>0</v>
      </c>
      <c r="K157" s="132" t="s">
        <v>1663</v>
      </c>
      <c r="L157" s="32"/>
      <c r="M157" s="137" t="s">
        <v>1</v>
      </c>
      <c r="N157" s="138" t="s">
        <v>45</v>
      </c>
      <c r="P157" s="139">
        <f>O157*H157</f>
        <v>0</v>
      </c>
      <c r="Q157" s="139">
        <v>0</v>
      </c>
      <c r="R157" s="139">
        <f>Q157*H157</f>
        <v>0</v>
      </c>
      <c r="S157" s="139">
        <v>0</v>
      </c>
      <c r="T157" s="140">
        <f>S157*H157</f>
        <v>0</v>
      </c>
      <c r="AR157" s="141" t="s">
        <v>264</v>
      </c>
      <c r="AT157" s="141" t="s">
        <v>249</v>
      </c>
      <c r="AU157" s="141" t="s">
        <v>89</v>
      </c>
      <c r="AY157" s="17" t="s">
        <v>248</v>
      </c>
      <c r="BE157" s="142">
        <f>IF(N157="základní",J157,0)</f>
        <v>0</v>
      </c>
      <c r="BF157" s="142">
        <f>IF(N157="snížená",J157,0)</f>
        <v>0</v>
      </c>
      <c r="BG157" s="142">
        <f>IF(N157="zákl. přenesená",J157,0)</f>
        <v>0</v>
      </c>
      <c r="BH157" s="142">
        <f>IF(N157="sníž. přenesená",J157,0)</f>
        <v>0</v>
      </c>
      <c r="BI157" s="142">
        <f>IF(N157="nulová",J157,0)</f>
        <v>0</v>
      </c>
      <c r="BJ157" s="17" t="s">
        <v>87</v>
      </c>
      <c r="BK157" s="142">
        <f>ROUND(I157*H157,2)</f>
        <v>0</v>
      </c>
      <c r="BL157" s="17" t="s">
        <v>264</v>
      </c>
      <c r="BM157" s="141" t="s">
        <v>5758</v>
      </c>
    </row>
    <row r="158" spans="2:65" s="12" customFormat="1">
      <c r="B158" s="161"/>
      <c r="D158" s="143" t="s">
        <v>1665</v>
      </c>
      <c r="E158" s="162" t="s">
        <v>1</v>
      </c>
      <c r="F158" s="163" t="s">
        <v>5759</v>
      </c>
      <c r="H158" s="162" t="s">
        <v>1</v>
      </c>
      <c r="I158" s="164"/>
      <c r="L158" s="161"/>
      <c r="M158" s="165"/>
      <c r="T158" s="166"/>
      <c r="AT158" s="162" t="s">
        <v>1665</v>
      </c>
      <c r="AU158" s="162" t="s">
        <v>89</v>
      </c>
      <c r="AV158" s="12" t="s">
        <v>87</v>
      </c>
      <c r="AW158" s="12" t="s">
        <v>36</v>
      </c>
      <c r="AX158" s="12" t="s">
        <v>80</v>
      </c>
      <c r="AY158" s="162" t="s">
        <v>248</v>
      </c>
    </row>
    <row r="159" spans="2:65" s="13" customFormat="1">
      <c r="B159" s="167"/>
      <c r="D159" s="143" t="s">
        <v>1665</v>
      </c>
      <c r="E159" s="168" t="s">
        <v>1</v>
      </c>
      <c r="F159" s="169" t="s">
        <v>5760</v>
      </c>
      <c r="H159" s="170">
        <v>1.0940000000000001</v>
      </c>
      <c r="I159" s="171"/>
      <c r="L159" s="167"/>
      <c r="M159" s="172"/>
      <c r="T159" s="173"/>
      <c r="AT159" s="168" t="s">
        <v>1665</v>
      </c>
      <c r="AU159" s="168" t="s">
        <v>89</v>
      </c>
      <c r="AV159" s="13" t="s">
        <v>89</v>
      </c>
      <c r="AW159" s="13" t="s">
        <v>36</v>
      </c>
      <c r="AX159" s="13" t="s">
        <v>80</v>
      </c>
      <c r="AY159" s="168" t="s">
        <v>248</v>
      </c>
    </row>
    <row r="160" spans="2:65" s="12" customFormat="1">
      <c r="B160" s="161"/>
      <c r="D160" s="143" t="s">
        <v>1665</v>
      </c>
      <c r="E160" s="162" t="s">
        <v>1</v>
      </c>
      <c r="F160" s="163" t="s">
        <v>5761</v>
      </c>
      <c r="H160" s="162" t="s">
        <v>1</v>
      </c>
      <c r="I160" s="164"/>
      <c r="L160" s="161"/>
      <c r="M160" s="165"/>
      <c r="T160" s="166"/>
      <c r="AT160" s="162" t="s">
        <v>1665</v>
      </c>
      <c r="AU160" s="162" t="s">
        <v>89</v>
      </c>
      <c r="AV160" s="12" t="s">
        <v>87</v>
      </c>
      <c r="AW160" s="12" t="s">
        <v>36</v>
      </c>
      <c r="AX160" s="12" t="s">
        <v>80</v>
      </c>
      <c r="AY160" s="162" t="s">
        <v>248</v>
      </c>
    </row>
    <row r="161" spans="2:65" s="13" customFormat="1">
      <c r="B161" s="167"/>
      <c r="D161" s="143" t="s">
        <v>1665</v>
      </c>
      <c r="E161" s="168" t="s">
        <v>1</v>
      </c>
      <c r="F161" s="169" t="s">
        <v>5762</v>
      </c>
      <c r="H161" s="170">
        <v>7.5140000000000002</v>
      </c>
      <c r="I161" s="171"/>
      <c r="L161" s="167"/>
      <c r="M161" s="172"/>
      <c r="T161" s="173"/>
      <c r="AT161" s="168" t="s">
        <v>1665</v>
      </c>
      <c r="AU161" s="168" t="s">
        <v>89</v>
      </c>
      <c r="AV161" s="13" t="s">
        <v>89</v>
      </c>
      <c r="AW161" s="13" t="s">
        <v>36</v>
      </c>
      <c r="AX161" s="13" t="s">
        <v>80</v>
      </c>
      <c r="AY161" s="168" t="s">
        <v>248</v>
      </c>
    </row>
    <row r="162" spans="2:65" s="14" customFormat="1">
      <c r="B162" s="174"/>
      <c r="D162" s="143" t="s">
        <v>1665</v>
      </c>
      <c r="E162" s="175" t="s">
        <v>1</v>
      </c>
      <c r="F162" s="176" t="s">
        <v>1668</v>
      </c>
      <c r="H162" s="177">
        <v>8.6080000000000005</v>
      </c>
      <c r="I162" s="178"/>
      <c r="L162" s="174"/>
      <c r="M162" s="179"/>
      <c r="T162" s="180"/>
      <c r="AT162" s="175" t="s">
        <v>1665</v>
      </c>
      <c r="AU162" s="175" t="s">
        <v>89</v>
      </c>
      <c r="AV162" s="14" t="s">
        <v>264</v>
      </c>
      <c r="AW162" s="14" t="s">
        <v>36</v>
      </c>
      <c r="AX162" s="14" t="s">
        <v>87</v>
      </c>
      <c r="AY162" s="175" t="s">
        <v>248</v>
      </c>
    </row>
    <row r="163" spans="2:65" s="1" customFormat="1" ht="62.65" customHeight="1">
      <c r="B163" s="32"/>
      <c r="C163" s="130" t="s">
        <v>288</v>
      </c>
      <c r="D163" s="130" t="s">
        <v>249</v>
      </c>
      <c r="E163" s="131" t="s">
        <v>1690</v>
      </c>
      <c r="F163" s="132" t="s">
        <v>1691</v>
      </c>
      <c r="G163" s="133" t="s">
        <v>1671</v>
      </c>
      <c r="H163" s="134">
        <v>37.177999999999997</v>
      </c>
      <c r="I163" s="135"/>
      <c r="J163" s="136">
        <f>ROUND(I163*H163,2)</f>
        <v>0</v>
      </c>
      <c r="K163" s="132" t="s">
        <v>1</v>
      </c>
      <c r="L163" s="32"/>
      <c r="M163" s="137" t="s">
        <v>1</v>
      </c>
      <c r="N163" s="138" t="s">
        <v>45</v>
      </c>
      <c r="P163" s="139">
        <f>O163*H163</f>
        <v>0</v>
      </c>
      <c r="Q163" s="139">
        <v>0</v>
      </c>
      <c r="R163" s="139">
        <f>Q163*H163</f>
        <v>0</v>
      </c>
      <c r="S163" s="139">
        <v>0</v>
      </c>
      <c r="T163" s="140">
        <f>S163*H163</f>
        <v>0</v>
      </c>
      <c r="AR163" s="141" t="s">
        <v>264</v>
      </c>
      <c r="AT163" s="141" t="s">
        <v>249</v>
      </c>
      <c r="AU163" s="141" t="s">
        <v>89</v>
      </c>
      <c r="AY163" s="17" t="s">
        <v>248</v>
      </c>
      <c r="BE163" s="142">
        <f>IF(N163="základní",J163,0)</f>
        <v>0</v>
      </c>
      <c r="BF163" s="142">
        <f>IF(N163="snížená",J163,0)</f>
        <v>0</v>
      </c>
      <c r="BG163" s="142">
        <f>IF(N163="zákl. přenesená",J163,0)</f>
        <v>0</v>
      </c>
      <c r="BH163" s="142">
        <f>IF(N163="sníž. přenesená",J163,0)</f>
        <v>0</v>
      </c>
      <c r="BI163" s="142">
        <f>IF(N163="nulová",J163,0)</f>
        <v>0</v>
      </c>
      <c r="BJ163" s="17" t="s">
        <v>87</v>
      </c>
      <c r="BK163" s="142">
        <f>ROUND(I163*H163,2)</f>
        <v>0</v>
      </c>
      <c r="BL163" s="17" t="s">
        <v>264</v>
      </c>
      <c r="BM163" s="141" t="s">
        <v>5763</v>
      </c>
    </row>
    <row r="164" spans="2:65" s="1" customFormat="1" ht="39">
      <c r="B164" s="32"/>
      <c r="D164" s="143" t="s">
        <v>255</v>
      </c>
      <c r="F164" s="144" t="s">
        <v>1693</v>
      </c>
      <c r="I164" s="145"/>
      <c r="L164" s="32"/>
      <c r="M164" s="146"/>
      <c r="T164" s="56"/>
      <c r="AT164" s="17" t="s">
        <v>255</v>
      </c>
      <c r="AU164" s="17" t="s">
        <v>89</v>
      </c>
    </row>
    <row r="165" spans="2:65" s="13" customFormat="1">
      <c r="B165" s="167"/>
      <c r="D165" s="143" t="s">
        <v>1665</v>
      </c>
      <c r="E165" s="168" t="s">
        <v>1</v>
      </c>
      <c r="F165" s="169" t="s">
        <v>5764</v>
      </c>
      <c r="H165" s="170">
        <v>40.935000000000002</v>
      </c>
      <c r="I165" s="171"/>
      <c r="L165" s="167"/>
      <c r="M165" s="172"/>
      <c r="T165" s="173"/>
      <c r="AT165" s="168" t="s">
        <v>1665</v>
      </c>
      <c r="AU165" s="168" t="s">
        <v>89</v>
      </c>
      <c r="AV165" s="13" t="s">
        <v>89</v>
      </c>
      <c r="AW165" s="13" t="s">
        <v>36</v>
      </c>
      <c r="AX165" s="13" t="s">
        <v>80</v>
      </c>
      <c r="AY165" s="168" t="s">
        <v>248</v>
      </c>
    </row>
    <row r="166" spans="2:65" s="12" customFormat="1">
      <c r="B166" s="161"/>
      <c r="D166" s="143" t="s">
        <v>1665</v>
      </c>
      <c r="E166" s="162" t="s">
        <v>1</v>
      </c>
      <c r="F166" s="163" t="s">
        <v>5765</v>
      </c>
      <c r="H166" s="162" t="s">
        <v>1</v>
      </c>
      <c r="I166" s="164"/>
      <c r="L166" s="161"/>
      <c r="M166" s="165"/>
      <c r="T166" s="166"/>
      <c r="AT166" s="162" t="s">
        <v>1665</v>
      </c>
      <c r="AU166" s="162" t="s">
        <v>89</v>
      </c>
      <c r="AV166" s="12" t="s">
        <v>87</v>
      </c>
      <c r="AW166" s="12" t="s">
        <v>36</v>
      </c>
      <c r="AX166" s="12" t="s">
        <v>80</v>
      </c>
      <c r="AY166" s="162" t="s">
        <v>248</v>
      </c>
    </row>
    <row r="167" spans="2:65" s="13" customFormat="1">
      <c r="B167" s="167"/>
      <c r="D167" s="143" t="s">
        <v>1665</v>
      </c>
      <c r="E167" s="168" t="s">
        <v>1</v>
      </c>
      <c r="F167" s="169" t="s">
        <v>5766</v>
      </c>
      <c r="H167" s="170">
        <v>-3.7570000000000001</v>
      </c>
      <c r="I167" s="171"/>
      <c r="L167" s="167"/>
      <c r="M167" s="172"/>
      <c r="T167" s="173"/>
      <c r="AT167" s="168" t="s">
        <v>1665</v>
      </c>
      <c r="AU167" s="168" t="s">
        <v>89</v>
      </c>
      <c r="AV167" s="13" t="s">
        <v>89</v>
      </c>
      <c r="AW167" s="13" t="s">
        <v>36</v>
      </c>
      <c r="AX167" s="13" t="s">
        <v>80</v>
      </c>
      <c r="AY167" s="168" t="s">
        <v>248</v>
      </c>
    </row>
    <row r="168" spans="2:65" s="14" customFormat="1">
      <c r="B168" s="174"/>
      <c r="D168" s="143" t="s">
        <v>1665</v>
      </c>
      <c r="E168" s="175" t="s">
        <v>1</v>
      </c>
      <c r="F168" s="176" t="s">
        <v>1668</v>
      </c>
      <c r="H168" s="177">
        <v>37.178000000000004</v>
      </c>
      <c r="I168" s="178"/>
      <c r="L168" s="174"/>
      <c r="M168" s="179"/>
      <c r="T168" s="180"/>
      <c r="AT168" s="175" t="s">
        <v>1665</v>
      </c>
      <c r="AU168" s="175" t="s">
        <v>89</v>
      </c>
      <c r="AV168" s="14" t="s">
        <v>264</v>
      </c>
      <c r="AW168" s="14" t="s">
        <v>36</v>
      </c>
      <c r="AX168" s="14" t="s">
        <v>87</v>
      </c>
      <c r="AY168" s="175" t="s">
        <v>248</v>
      </c>
    </row>
    <row r="169" spans="2:65" s="1" customFormat="1" ht="24.2" customHeight="1">
      <c r="B169" s="32"/>
      <c r="C169" s="130" t="s">
        <v>336</v>
      </c>
      <c r="D169" s="130" t="s">
        <v>249</v>
      </c>
      <c r="E169" s="131" t="s">
        <v>2892</v>
      </c>
      <c r="F169" s="132" t="s">
        <v>5767</v>
      </c>
      <c r="G169" s="133" t="s">
        <v>1671</v>
      </c>
      <c r="H169" s="134">
        <v>4.3040000000000003</v>
      </c>
      <c r="I169" s="135"/>
      <c r="J169" s="136">
        <f>ROUND(I169*H169,2)</f>
        <v>0</v>
      </c>
      <c r="K169" s="132" t="s">
        <v>1663</v>
      </c>
      <c r="L169" s="32"/>
      <c r="M169" s="137" t="s">
        <v>1</v>
      </c>
      <c r="N169" s="138" t="s">
        <v>45</v>
      </c>
      <c r="P169" s="139">
        <f>O169*H169</f>
        <v>0</v>
      </c>
      <c r="Q169" s="139">
        <v>0</v>
      </c>
      <c r="R169" s="139">
        <f>Q169*H169</f>
        <v>0</v>
      </c>
      <c r="S169" s="139">
        <v>0</v>
      </c>
      <c r="T169" s="140">
        <f>S169*H169</f>
        <v>0</v>
      </c>
      <c r="AR169" s="141" t="s">
        <v>264</v>
      </c>
      <c r="AT169" s="141" t="s">
        <v>249</v>
      </c>
      <c r="AU169" s="141" t="s">
        <v>89</v>
      </c>
      <c r="AY169" s="17" t="s">
        <v>248</v>
      </c>
      <c r="BE169" s="142">
        <f>IF(N169="základní",J169,0)</f>
        <v>0</v>
      </c>
      <c r="BF169" s="142">
        <f>IF(N169="snížená",J169,0)</f>
        <v>0</v>
      </c>
      <c r="BG169" s="142">
        <f>IF(N169="zákl. přenesená",J169,0)</f>
        <v>0</v>
      </c>
      <c r="BH169" s="142">
        <f>IF(N169="sníž. přenesená",J169,0)</f>
        <v>0</v>
      </c>
      <c r="BI169" s="142">
        <f>IF(N169="nulová",J169,0)</f>
        <v>0</v>
      </c>
      <c r="BJ169" s="17" t="s">
        <v>87</v>
      </c>
      <c r="BK169" s="142">
        <f>ROUND(I169*H169,2)</f>
        <v>0</v>
      </c>
      <c r="BL169" s="17" t="s">
        <v>264</v>
      </c>
      <c r="BM169" s="141" t="s">
        <v>5768</v>
      </c>
    </row>
    <row r="170" spans="2:65" s="12" customFormat="1">
      <c r="B170" s="161"/>
      <c r="D170" s="143" t="s">
        <v>1665</v>
      </c>
      <c r="E170" s="162" t="s">
        <v>1</v>
      </c>
      <c r="F170" s="163" t="s">
        <v>5769</v>
      </c>
      <c r="H170" s="162" t="s">
        <v>1</v>
      </c>
      <c r="I170" s="164"/>
      <c r="L170" s="161"/>
      <c r="M170" s="165"/>
      <c r="T170" s="166"/>
      <c r="AT170" s="162" t="s">
        <v>1665</v>
      </c>
      <c r="AU170" s="162" t="s">
        <v>89</v>
      </c>
      <c r="AV170" s="12" t="s">
        <v>87</v>
      </c>
      <c r="AW170" s="12" t="s">
        <v>36</v>
      </c>
      <c r="AX170" s="12" t="s">
        <v>80</v>
      </c>
      <c r="AY170" s="162" t="s">
        <v>248</v>
      </c>
    </row>
    <row r="171" spans="2:65" s="13" customFormat="1">
      <c r="B171" s="167"/>
      <c r="D171" s="143" t="s">
        <v>1665</v>
      </c>
      <c r="E171" s="168" t="s">
        <v>1</v>
      </c>
      <c r="F171" s="169" t="s">
        <v>5770</v>
      </c>
      <c r="H171" s="170">
        <v>0.54700000000000004</v>
      </c>
      <c r="I171" s="171"/>
      <c r="L171" s="167"/>
      <c r="M171" s="172"/>
      <c r="T171" s="173"/>
      <c r="AT171" s="168" t="s">
        <v>1665</v>
      </c>
      <c r="AU171" s="168" t="s">
        <v>89</v>
      </c>
      <c r="AV171" s="13" t="s">
        <v>89</v>
      </c>
      <c r="AW171" s="13" t="s">
        <v>36</v>
      </c>
      <c r="AX171" s="13" t="s">
        <v>80</v>
      </c>
      <c r="AY171" s="168" t="s">
        <v>248</v>
      </c>
    </row>
    <row r="172" spans="2:65" s="12" customFormat="1">
      <c r="B172" s="161"/>
      <c r="D172" s="143" t="s">
        <v>1665</v>
      </c>
      <c r="E172" s="162" t="s">
        <v>1</v>
      </c>
      <c r="F172" s="163" t="s">
        <v>5771</v>
      </c>
      <c r="H172" s="162" t="s">
        <v>1</v>
      </c>
      <c r="I172" s="164"/>
      <c r="L172" s="161"/>
      <c r="M172" s="165"/>
      <c r="T172" s="166"/>
      <c r="AT172" s="162" t="s">
        <v>1665</v>
      </c>
      <c r="AU172" s="162" t="s">
        <v>89</v>
      </c>
      <c r="AV172" s="12" t="s">
        <v>87</v>
      </c>
      <c r="AW172" s="12" t="s">
        <v>36</v>
      </c>
      <c r="AX172" s="12" t="s">
        <v>80</v>
      </c>
      <c r="AY172" s="162" t="s">
        <v>248</v>
      </c>
    </row>
    <row r="173" spans="2:65" s="13" customFormat="1">
      <c r="B173" s="167"/>
      <c r="D173" s="143" t="s">
        <v>1665</v>
      </c>
      <c r="E173" s="168" t="s">
        <v>1</v>
      </c>
      <c r="F173" s="169" t="s">
        <v>5772</v>
      </c>
      <c r="H173" s="170">
        <v>3.7570000000000001</v>
      </c>
      <c r="I173" s="171"/>
      <c r="L173" s="167"/>
      <c r="M173" s="172"/>
      <c r="T173" s="173"/>
      <c r="AT173" s="168" t="s">
        <v>1665</v>
      </c>
      <c r="AU173" s="168" t="s">
        <v>89</v>
      </c>
      <c r="AV173" s="13" t="s">
        <v>89</v>
      </c>
      <c r="AW173" s="13" t="s">
        <v>36</v>
      </c>
      <c r="AX173" s="13" t="s">
        <v>80</v>
      </c>
      <c r="AY173" s="168" t="s">
        <v>248</v>
      </c>
    </row>
    <row r="174" spans="2:65" s="14" customFormat="1">
      <c r="B174" s="174"/>
      <c r="D174" s="143" t="s">
        <v>1665</v>
      </c>
      <c r="E174" s="175" t="s">
        <v>1</v>
      </c>
      <c r="F174" s="176" t="s">
        <v>1668</v>
      </c>
      <c r="H174" s="177">
        <v>4.3040000000000003</v>
      </c>
      <c r="I174" s="178"/>
      <c r="L174" s="174"/>
      <c r="M174" s="179"/>
      <c r="T174" s="180"/>
      <c r="AT174" s="175" t="s">
        <v>1665</v>
      </c>
      <c r="AU174" s="175" t="s">
        <v>89</v>
      </c>
      <c r="AV174" s="14" t="s">
        <v>264</v>
      </c>
      <c r="AW174" s="14" t="s">
        <v>36</v>
      </c>
      <c r="AX174" s="14" t="s">
        <v>87</v>
      </c>
      <c r="AY174" s="175" t="s">
        <v>248</v>
      </c>
    </row>
    <row r="175" spans="2:65" s="1" customFormat="1" ht="16.5" customHeight="1">
      <c r="B175" s="32"/>
      <c r="C175" s="130" t="s">
        <v>340</v>
      </c>
      <c r="D175" s="130" t="s">
        <v>249</v>
      </c>
      <c r="E175" s="131" t="s">
        <v>1696</v>
      </c>
      <c r="F175" s="132" t="s">
        <v>1697</v>
      </c>
      <c r="G175" s="133" t="s">
        <v>1671</v>
      </c>
      <c r="H175" s="134">
        <v>4.3040000000000003</v>
      </c>
      <c r="I175" s="135"/>
      <c r="J175" s="136">
        <f>ROUND(I175*H175,2)</f>
        <v>0</v>
      </c>
      <c r="K175" s="132" t="s">
        <v>1663</v>
      </c>
      <c r="L175" s="32"/>
      <c r="M175" s="137" t="s">
        <v>1</v>
      </c>
      <c r="N175" s="138" t="s">
        <v>45</v>
      </c>
      <c r="P175" s="139">
        <f>O175*H175</f>
        <v>0</v>
      </c>
      <c r="Q175" s="139">
        <v>0</v>
      </c>
      <c r="R175" s="139">
        <f>Q175*H175</f>
        <v>0</v>
      </c>
      <c r="S175" s="139">
        <v>0</v>
      </c>
      <c r="T175" s="140">
        <f>S175*H175</f>
        <v>0</v>
      </c>
      <c r="AR175" s="141" t="s">
        <v>264</v>
      </c>
      <c r="AT175" s="141" t="s">
        <v>249</v>
      </c>
      <c r="AU175" s="141" t="s">
        <v>89</v>
      </c>
      <c r="AY175" s="17" t="s">
        <v>248</v>
      </c>
      <c r="BE175" s="142">
        <f>IF(N175="základní",J175,0)</f>
        <v>0</v>
      </c>
      <c r="BF175" s="142">
        <f>IF(N175="snížená",J175,0)</f>
        <v>0</v>
      </c>
      <c r="BG175" s="142">
        <f>IF(N175="zákl. přenesená",J175,0)</f>
        <v>0</v>
      </c>
      <c r="BH175" s="142">
        <f>IF(N175="sníž. přenesená",J175,0)</f>
        <v>0</v>
      </c>
      <c r="BI175" s="142">
        <f>IF(N175="nulová",J175,0)</f>
        <v>0</v>
      </c>
      <c r="BJ175" s="17" t="s">
        <v>87</v>
      </c>
      <c r="BK175" s="142">
        <f>ROUND(I175*H175,2)</f>
        <v>0</v>
      </c>
      <c r="BL175" s="17" t="s">
        <v>264</v>
      </c>
      <c r="BM175" s="141" t="s">
        <v>5773</v>
      </c>
    </row>
    <row r="176" spans="2:65" s="12" customFormat="1">
      <c r="B176" s="161"/>
      <c r="D176" s="143" t="s">
        <v>1665</v>
      </c>
      <c r="E176" s="162" t="s">
        <v>1</v>
      </c>
      <c r="F176" s="163" t="s">
        <v>5730</v>
      </c>
      <c r="H176" s="162" t="s">
        <v>1</v>
      </c>
      <c r="I176" s="164"/>
      <c r="L176" s="161"/>
      <c r="M176" s="165"/>
      <c r="T176" s="166"/>
      <c r="AT176" s="162" t="s">
        <v>1665</v>
      </c>
      <c r="AU176" s="162" t="s">
        <v>89</v>
      </c>
      <c r="AV176" s="12" t="s">
        <v>87</v>
      </c>
      <c r="AW176" s="12" t="s">
        <v>36</v>
      </c>
      <c r="AX176" s="12" t="s">
        <v>80</v>
      </c>
      <c r="AY176" s="162" t="s">
        <v>248</v>
      </c>
    </row>
    <row r="177" spans="2:65" s="13" customFormat="1">
      <c r="B177" s="167"/>
      <c r="D177" s="143" t="s">
        <v>1665</v>
      </c>
      <c r="E177" s="168" t="s">
        <v>1</v>
      </c>
      <c r="F177" s="169" t="s">
        <v>5770</v>
      </c>
      <c r="H177" s="170">
        <v>0.54700000000000004</v>
      </c>
      <c r="I177" s="171"/>
      <c r="L177" s="167"/>
      <c r="M177" s="172"/>
      <c r="T177" s="173"/>
      <c r="AT177" s="168" t="s">
        <v>1665</v>
      </c>
      <c r="AU177" s="168" t="s">
        <v>89</v>
      </c>
      <c r="AV177" s="13" t="s">
        <v>89</v>
      </c>
      <c r="AW177" s="13" t="s">
        <v>36</v>
      </c>
      <c r="AX177" s="13" t="s">
        <v>80</v>
      </c>
      <c r="AY177" s="168" t="s">
        <v>248</v>
      </c>
    </row>
    <row r="178" spans="2:65" s="12" customFormat="1">
      <c r="B178" s="161"/>
      <c r="D178" s="143" t="s">
        <v>1665</v>
      </c>
      <c r="E178" s="162" t="s">
        <v>1</v>
      </c>
      <c r="F178" s="163" t="s">
        <v>5774</v>
      </c>
      <c r="H178" s="162" t="s">
        <v>1</v>
      </c>
      <c r="I178" s="164"/>
      <c r="L178" s="161"/>
      <c r="M178" s="165"/>
      <c r="T178" s="166"/>
      <c r="AT178" s="162" t="s">
        <v>1665</v>
      </c>
      <c r="AU178" s="162" t="s">
        <v>89</v>
      </c>
      <c r="AV178" s="12" t="s">
        <v>87</v>
      </c>
      <c r="AW178" s="12" t="s">
        <v>36</v>
      </c>
      <c r="AX178" s="12" t="s">
        <v>80</v>
      </c>
      <c r="AY178" s="162" t="s">
        <v>248</v>
      </c>
    </row>
    <row r="179" spans="2:65" s="13" customFormat="1">
      <c r="B179" s="167"/>
      <c r="D179" s="143" t="s">
        <v>1665</v>
      </c>
      <c r="E179" s="168" t="s">
        <v>1</v>
      </c>
      <c r="F179" s="169" t="s">
        <v>5772</v>
      </c>
      <c r="H179" s="170">
        <v>3.7570000000000001</v>
      </c>
      <c r="I179" s="171"/>
      <c r="L179" s="167"/>
      <c r="M179" s="172"/>
      <c r="T179" s="173"/>
      <c r="AT179" s="168" t="s">
        <v>1665</v>
      </c>
      <c r="AU179" s="168" t="s">
        <v>89</v>
      </c>
      <c r="AV179" s="13" t="s">
        <v>89</v>
      </c>
      <c r="AW179" s="13" t="s">
        <v>36</v>
      </c>
      <c r="AX179" s="13" t="s">
        <v>80</v>
      </c>
      <c r="AY179" s="168" t="s">
        <v>248</v>
      </c>
    </row>
    <row r="180" spans="2:65" s="14" customFormat="1">
      <c r="B180" s="174"/>
      <c r="D180" s="143" t="s">
        <v>1665</v>
      </c>
      <c r="E180" s="175" t="s">
        <v>1</v>
      </c>
      <c r="F180" s="176" t="s">
        <v>1668</v>
      </c>
      <c r="H180" s="177">
        <v>4.3040000000000003</v>
      </c>
      <c r="I180" s="178"/>
      <c r="L180" s="174"/>
      <c r="M180" s="179"/>
      <c r="T180" s="180"/>
      <c r="AT180" s="175" t="s">
        <v>1665</v>
      </c>
      <c r="AU180" s="175" t="s">
        <v>89</v>
      </c>
      <c r="AV180" s="14" t="s">
        <v>264</v>
      </c>
      <c r="AW180" s="14" t="s">
        <v>36</v>
      </c>
      <c r="AX180" s="14" t="s">
        <v>87</v>
      </c>
      <c r="AY180" s="175" t="s">
        <v>248</v>
      </c>
    </row>
    <row r="181" spans="2:65" s="1" customFormat="1" ht="24.2" customHeight="1">
      <c r="B181" s="32"/>
      <c r="C181" s="130" t="s">
        <v>8</v>
      </c>
      <c r="D181" s="130" t="s">
        <v>249</v>
      </c>
      <c r="E181" s="131" t="s">
        <v>2898</v>
      </c>
      <c r="F181" s="132" t="s">
        <v>2899</v>
      </c>
      <c r="G181" s="133" t="s">
        <v>1671</v>
      </c>
      <c r="H181" s="134">
        <v>27.257999999999999</v>
      </c>
      <c r="I181" s="135"/>
      <c r="J181" s="136">
        <f>ROUND(I181*H181,2)</f>
        <v>0</v>
      </c>
      <c r="K181" s="132" t="s">
        <v>1663</v>
      </c>
      <c r="L181" s="32"/>
      <c r="M181" s="137" t="s">
        <v>1</v>
      </c>
      <c r="N181" s="138" t="s">
        <v>45</v>
      </c>
      <c r="P181" s="139">
        <f>O181*H181</f>
        <v>0</v>
      </c>
      <c r="Q181" s="139">
        <v>0</v>
      </c>
      <c r="R181" s="139">
        <f>Q181*H181</f>
        <v>0</v>
      </c>
      <c r="S181" s="139">
        <v>0</v>
      </c>
      <c r="T181" s="140">
        <f>S181*H181</f>
        <v>0</v>
      </c>
      <c r="AR181" s="141" t="s">
        <v>264</v>
      </c>
      <c r="AT181" s="141" t="s">
        <v>249</v>
      </c>
      <c r="AU181" s="141" t="s">
        <v>89</v>
      </c>
      <c r="AY181" s="17" t="s">
        <v>248</v>
      </c>
      <c r="BE181" s="142">
        <f>IF(N181="základní",J181,0)</f>
        <v>0</v>
      </c>
      <c r="BF181" s="142">
        <f>IF(N181="snížená",J181,0)</f>
        <v>0</v>
      </c>
      <c r="BG181" s="142">
        <f>IF(N181="zákl. přenesená",J181,0)</f>
        <v>0</v>
      </c>
      <c r="BH181" s="142">
        <f>IF(N181="sníž. přenesená",J181,0)</f>
        <v>0</v>
      </c>
      <c r="BI181" s="142">
        <f>IF(N181="nulová",J181,0)</f>
        <v>0</v>
      </c>
      <c r="BJ181" s="17" t="s">
        <v>87</v>
      </c>
      <c r="BK181" s="142">
        <f>ROUND(I181*H181,2)</f>
        <v>0</v>
      </c>
      <c r="BL181" s="17" t="s">
        <v>264</v>
      </c>
      <c r="BM181" s="141" t="s">
        <v>5775</v>
      </c>
    </row>
    <row r="182" spans="2:65" s="12" customFormat="1">
      <c r="B182" s="161"/>
      <c r="D182" s="143" t="s">
        <v>1665</v>
      </c>
      <c r="E182" s="162" t="s">
        <v>1</v>
      </c>
      <c r="F182" s="163" t="s">
        <v>5776</v>
      </c>
      <c r="H182" s="162" t="s">
        <v>1</v>
      </c>
      <c r="I182" s="164"/>
      <c r="L182" s="161"/>
      <c r="M182" s="165"/>
      <c r="T182" s="166"/>
      <c r="AT182" s="162" t="s">
        <v>1665</v>
      </c>
      <c r="AU182" s="162" t="s">
        <v>89</v>
      </c>
      <c r="AV182" s="12" t="s">
        <v>87</v>
      </c>
      <c r="AW182" s="12" t="s">
        <v>36</v>
      </c>
      <c r="AX182" s="12" t="s">
        <v>80</v>
      </c>
      <c r="AY182" s="162" t="s">
        <v>248</v>
      </c>
    </row>
    <row r="183" spans="2:65" s="13" customFormat="1">
      <c r="B183" s="167"/>
      <c r="D183" s="143" t="s">
        <v>1665</v>
      </c>
      <c r="E183" s="168" t="s">
        <v>1</v>
      </c>
      <c r="F183" s="169" t="s">
        <v>5777</v>
      </c>
      <c r="H183" s="170">
        <v>40.935000000000002</v>
      </c>
      <c r="I183" s="171"/>
      <c r="L183" s="167"/>
      <c r="M183" s="172"/>
      <c r="T183" s="173"/>
      <c r="AT183" s="168" t="s">
        <v>1665</v>
      </c>
      <c r="AU183" s="168" t="s">
        <v>89</v>
      </c>
      <c r="AV183" s="13" t="s">
        <v>89</v>
      </c>
      <c r="AW183" s="13" t="s">
        <v>36</v>
      </c>
      <c r="AX183" s="13" t="s">
        <v>80</v>
      </c>
      <c r="AY183" s="168" t="s">
        <v>248</v>
      </c>
    </row>
    <row r="184" spans="2:65" s="12" customFormat="1">
      <c r="B184" s="161"/>
      <c r="D184" s="143" t="s">
        <v>1665</v>
      </c>
      <c r="E184" s="162" t="s">
        <v>1</v>
      </c>
      <c r="F184" s="163" t="s">
        <v>5778</v>
      </c>
      <c r="H184" s="162" t="s">
        <v>1</v>
      </c>
      <c r="I184" s="164"/>
      <c r="L184" s="161"/>
      <c r="M184" s="165"/>
      <c r="T184" s="166"/>
      <c r="AT184" s="162" t="s">
        <v>1665</v>
      </c>
      <c r="AU184" s="162" t="s">
        <v>89</v>
      </c>
      <c r="AV184" s="12" t="s">
        <v>87</v>
      </c>
      <c r="AW184" s="12" t="s">
        <v>36</v>
      </c>
      <c r="AX184" s="12" t="s">
        <v>80</v>
      </c>
      <c r="AY184" s="162" t="s">
        <v>248</v>
      </c>
    </row>
    <row r="185" spans="2:65" s="13" customFormat="1">
      <c r="B185" s="167"/>
      <c r="D185" s="143" t="s">
        <v>1665</v>
      </c>
      <c r="E185" s="168" t="s">
        <v>1</v>
      </c>
      <c r="F185" s="169" t="s">
        <v>5779</v>
      </c>
      <c r="H185" s="170">
        <v>-0.39</v>
      </c>
      <c r="I185" s="171"/>
      <c r="L185" s="167"/>
      <c r="M185" s="172"/>
      <c r="T185" s="173"/>
      <c r="AT185" s="168" t="s">
        <v>1665</v>
      </c>
      <c r="AU185" s="168" t="s">
        <v>89</v>
      </c>
      <c r="AV185" s="13" t="s">
        <v>89</v>
      </c>
      <c r="AW185" s="13" t="s">
        <v>36</v>
      </c>
      <c r="AX185" s="13" t="s">
        <v>80</v>
      </c>
      <c r="AY185" s="168" t="s">
        <v>248</v>
      </c>
    </row>
    <row r="186" spans="2:65" s="12" customFormat="1">
      <c r="B186" s="161"/>
      <c r="D186" s="143" t="s">
        <v>1665</v>
      </c>
      <c r="E186" s="162" t="s">
        <v>1</v>
      </c>
      <c r="F186" s="163" t="s">
        <v>5780</v>
      </c>
      <c r="H186" s="162" t="s">
        <v>1</v>
      </c>
      <c r="I186" s="164"/>
      <c r="L186" s="161"/>
      <c r="M186" s="165"/>
      <c r="T186" s="166"/>
      <c r="AT186" s="162" t="s">
        <v>1665</v>
      </c>
      <c r="AU186" s="162" t="s">
        <v>89</v>
      </c>
      <c r="AV186" s="12" t="s">
        <v>87</v>
      </c>
      <c r="AW186" s="12" t="s">
        <v>36</v>
      </c>
      <c r="AX186" s="12" t="s">
        <v>80</v>
      </c>
      <c r="AY186" s="162" t="s">
        <v>248</v>
      </c>
    </row>
    <row r="187" spans="2:65" s="13" customFormat="1">
      <c r="B187" s="167"/>
      <c r="D187" s="143" t="s">
        <v>1665</v>
      </c>
      <c r="E187" s="168" t="s">
        <v>1</v>
      </c>
      <c r="F187" s="169" t="s">
        <v>5781</v>
      </c>
      <c r="H187" s="170">
        <v>-0.78500000000000003</v>
      </c>
      <c r="I187" s="171"/>
      <c r="L187" s="167"/>
      <c r="M187" s="172"/>
      <c r="T187" s="173"/>
      <c r="AT187" s="168" t="s">
        <v>1665</v>
      </c>
      <c r="AU187" s="168" t="s">
        <v>89</v>
      </c>
      <c r="AV187" s="13" t="s">
        <v>89</v>
      </c>
      <c r="AW187" s="13" t="s">
        <v>36</v>
      </c>
      <c r="AX187" s="13" t="s">
        <v>80</v>
      </c>
      <c r="AY187" s="168" t="s">
        <v>248</v>
      </c>
    </row>
    <row r="188" spans="2:65" s="13" customFormat="1">
      <c r="B188" s="167"/>
      <c r="D188" s="143" t="s">
        <v>1665</v>
      </c>
      <c r="E188" s="168" t="s">
        <v>1</v>
      </c>
      <c r="F188" s="169" t="s">
        <v>5782</v>
      </c>
      <c r="H188" s="170">
        <v>-9.282</v>
      </c>
      <c r="I188" s="171"/>
      <c r="L188" s="167"/>
      <c r="M188" s="172"/>
      <c r="T188" s="173"/>
      <c r="AT188" s="168" t="s">
        <v>1665</v>
      </c>
      <c r="AU188" s="168" t="s">
        <v>89</v>
      </c>
      <c r="AV188" s="13" t="s">
        <v>89</v>
      </c>
      <c r="AW188" s="13" t="s">
        <v>36</v>
      </c>
      <c r="AX188" s="13" t="s">
        <v>80</v>
      </c>
      <c r="AY188" s="168" t="s">
        <v>248</v>
      </c>
    </row>
    <row r="189" spans="2:65" s="13" customFormat="1">
      <c r="B189" s="167"/>
      <c r="D189" s="143" t="s">
        <v>1665</v>
      </c>
      <c r="E189" s="168" t="s">
        <v>1</v>
      </c>
      <c r="F189" s="169" t="s">
        <v>5783</v>
      </c>
      <c r="H189" s="170">
        <v>-0.51400000000000001</v>
      </c>
      <c r="I189" s="171"/>
      <c r="L189" s="167"/>
      <c r="M189" s="172"/>
      <c r="T189" s="173"/>
      <c r="AT189" s="168" t="s">
        <v>1665</v>
      </c>
      <c r="AU189" s="168" t="s">
        <v>89</v>
      </c>
      <c r="AV189" s="13" t="s">
        <v>89</v>
      </c>
      <c r="AW189" s="13" t="s">
        <v>36</v>
      </c>
      <c r="AX189" s="13" t="s">
        <v>80</v>
      </c>
      <c r="AY189" s="168" t="s">
        <v>248</v>
      </c>
    </row>
    <row r="190" spans="2:65" s="13" customFormat="1">
      <c r="B190" s="167"/>
      <c r="D190" s="143" t="s">
        <v>1665</v>
      </c>
      <c r="E190" s="168" t="s">
        <v>1</v>
      </c>
      <c r="F190" s="169" t="s">
        <v>5784</v>
      </c>
      <c r="H190" s="170">
        <v>-2.3679999999999999</v>
      </c>
      <c r="I190" s="171"/>
      <c r="L190" s="167"/>
      <c r="M190" s="172"/>
      <c r="T190" s="173"/>
      <c r="AT190" s="168" t="s">
        <v>1665</v>
      </c>
      <c r="AU190" s="168" t="s">
        <v>89</v>
      </c>
      <c r="AV190" s="13" t="s">
        <v>89</v>
      </c>
      <c r="AW190" s="13" t="s">
        <v>36</v>
      </c>
      <c r="AX190" s="13" t="s">
        <v>80</v>
      </c>
      <c r="AY190" s="168" t="s">
        <v>248</v>
      </c>
    </row>
    <row r="191" spans="2:65" s="13" customFormat="1">
      <c r="B191" s="167"/>
      <c r="D191" s="143" t="s">
        <v>1665</v>
      </c>
      <c r="E191" s="168" t="s">
        <v>1</v>
      </c>
      <c r="F191" s="169" t="s">
        <v>5785</v>
      </c>
      <c r="H191" s="170">
        <v>-0.33800000000000002</v>
      </c>
      <c r="I191" s="171"/>
      <c r="L191" s="167"/>
      <c r="M191" s="172"/>
      <c r="T191" s="173"/>
      <c r="AT191" s="168" t="s">
        <v>1665</v>
      </c>
      <c r="AU191" s="168" t="s">
        <v>89</v>
      </c>
      <c r="AV191" s="13" t="s">
        <v>89</v>
      </c>
      <c r="AW191" s="13" t="s">
        <v>36</v>
      </c>
      <c r="AX191" s="13" t="s">
        <v>80</v>
      </c>
      <c r="AY191" s="168" t="s">
        <v>248</v>
      </c>
    </row>
    <row r="192" spans="2:65" s="14" customFormat="1">
      <c r="B192" s="174"/>
      <c r="D192" s="143" t="s">
        <v>1665</v>
      </c>
      <c r="E192" s="175" t="s">
        <v>1</v>
      </c>
      <c r="F192" s="176" t="s">
        <v>1668</v>
      </c>
      <c r="H192" s="177">
        <v>27.257999999999999</v>
      </c>
      <c r="I192" s="178"/>
      <c r="L192" s="174"/>
      <c r="M192" s="179"/>
      <c r="T192" s="180"/>
      <c r="AT192" s="175" t="s">
        <v>1665</v>
      </c>
      <c r="AU192" s="175" t="s">
        <v>89</v>
      </c>
      <c r="AV192" s="14" t="s">
        <v>264</v>
      </c>
      <c r="AW192" s="14" t="s">
        <v>36</v>
      </c>
      <c r="AX192" s="14" t="s">
        <v>87</v>
      </c>
      <c r="AY192" s="175" t="s">
        <v>248</v>
      </c>
    </row>
    <row r="193" spans="2:65" s="12" customFormat="1">
      <c r="B193" s="161"/>
      <c r="D193" s="143" t="s">
        <v>1665</v>
      </c>
      <c r="E193" s="162" t="s">
        <v>1</v>
      </c>
      <c r="F193" s="163" t="s">
        <v>5774</v>
      </c>
      <c r="H193" s="162" t="s">
        <v>1</v>
      </c>
      <c r="I193" s="164"/>
      <c r="L193" s="161"/>
      <c r="M193" s="165"/>
      <c r="T193" s="166"/>
      <c r="AT193" s="162" t="s">
        <v>1665</v>
      </c>
      <c r="AU193" s="162" t="s">
        <v>89</v>
      </c>
      <c r="AV193" s="12" t="s">
        <v>87</v>
      </c>
      <c r="AW193" s="12" t="s">
        <v>36</v>
      </c>
      <c r="AX193" s="12" t="s">
        <v>80</v>
      </c>
      <c r="AY193" s="162" t="s">
        <v>248</v>
      </c>
    </row>
    <row r="194" spans="2:65" s="13" customFormat="1">
      <c r="B194" s="167"/>
      <c r="D194" s="143" t="s">
        <v>1665</v>
      </c>
      <c r="E194" s="168" t="s">
        <v>1</v>
      </c>
      <c r="F194" s="169" t="s">
        <v>5786</v>
      </c>
      <c r="H194" s="170">
        <v>3.7570000000000001</v>
      </c>
      <c r="I194" s="171"/>
      <c r="L194" s="167"/>
      <c r="M194" s="172"/>
      <c r="T194" s="173"/>
      <c r="AT194" s="168" t="s">
        <v>1665</v>
      </c>
      <c r="AU194" s="168" t="s">
        <v>89</v>
      </c>
      <c r="AV194" s="13" t="s">
        <v>89</v>
      </c>
      <c r="AW194" s="13" t="s">
        <v>36</v>
      </c>
      <c r="AX194" s="13" t="s">
        <v>80</v>
      </c>
      <c r="AY194" s="168" t="s">
        <v>248</v>
      </c>
    </row>
    <row r="195" spans="2:65" s="15" customFormat="1">
      <c r="B195" s="181"/>
      <c r="D195" s="143" t="s">
        <v>1665</v>
      </c>
      <c r="E195" s="182" t="s">
        <v>1</v>
      </c>
      <c r="F195" s="183" t="s">
        <v>1683</v>
      </c>
      <c r="H195" s="184">
        <v>3.7570000000000001</v>
      </c>
      <c r="I195" s="185"/>
      <c r="L195" s="181"/>
      <c r="M195" s="186"/>
      <c r="T195" s="187"/>
      <c r="AT195" s="182" t="s">
        <v>1665</v>
      </c>
      <c r="AU195" s="182" t="s">
        <v>89</v>
      </c>
      <c r="AV195" s="15" t="s">
        <v>247</v>
      </c>
      <c r="AW195" s="15" t="s">
        <v>36</v>
      </c>
      <c r="AX195" s="15" t="s">
        <v>80</v>
      </c>
      <c r="AY195" s="182" t="s">
        <v>248</v>
      </c>
    </row>
    <row r="196" spans="2:65" s="1" customFormat="1" ht="24.2" customHeight="1">
      <c r="B196" s="32"/>
      <c r="C196" s="188" t="s">
        <v>347</v>
      </c>
      <c r="D196" s="188" t="s">
        <v>301</v>
      </c>
      <c r="E196" s="189" t="s">
        <v>2903</v>
      </c>
      <c r="F196" s="190" t="s">
        <v>2904</v>
      </c>
      <c r="G196" s="191" t="s">
        <v>1671</v>
      </c>
      <c r="H196" s="192">
        <v>26.11</v>
      </c>
      <c r="I196" s="193"/>
      <c r="J196" s="194">
        <f>ROUND(I196*H196,2)</f>
        <v>0</v>
      </c>
      <c r="K196" s="190" t="s">
        <v>1</v>
      </c>
      <c r="L196" s="195"/>
      <c r="M196" s="196" t="s">
        <v>1</v>
      </c>
      <c r="N196" s="197" t="s">
        <v>45</v>
      </c>
      <c r="P196" s="139">
        <f>O196*H196</f>
        <v>0</v>
      </c>
      <c r="Q196" s="139">
        <v>0</v>
      </c>
      <c r="R196" s="139">
        <f>Q196*H196</f>
        <v>0</v>
      </c>
      <c r="S196" s="139">
        <v>0</v>
      </c>
      <c r="T196" s="140">
        <f>S196*H196</f>
        <v>0</v>
      </c>
      <c r="AR196" s="141" t="s">
        <v>283</v>
      </c>
      <c r="AT196" s="141" t="s">
        <v>301</v>
      </c>
      <c r="AU196" s="141" t="s">
        <v>89</v>
      </c>
      <c r="AY196" s="17" t="s">
        <v>248</v>
      </c>
      <c r="BE196" s="142">
        <f>IF(N196="základní",J196,0)</f>
        <v>0</v>
      </c>
      <c r="BF196" s="142">
        <f>IF(N196="snížená",J196,0)</f>
        <v>0</v>
      </c>
      <c r="BG196" s="142">
        <f>IF(N196="zákl. přenesená",J196,0)</f>
        <v>0</v>
      </c>
      <c r="BH196" s="142">
        <f>IF(N196="sníž. přenesená",J196,0)</f>
        <v>0</v>
      </c>
      <c r="BI196" s="142">
        <f>IF(N196="nulová",J196,0)</f>
        <v>0</v>
      </c>
      <c r="BJ196" s="17" t="s">
        <v>87</v>
      </c>
      <c r="BK196" s="142">
        <f>ROUND(I196*H196,2)</f>
        <v>0</v>
      </c>
      <c r="BL196" s="17" t="s">
        <v>264</v>
      </c>
      <c r="BM196" s="141" t="s">
        <v>5787</v>
      </c>
    </row>
    <row r="197" spans="2:65" s="13" customFormat="1">
      <c r="B197" s="167"/>
      <c r="D197" s="143" t="s">
        <v>1665</v>
      </c>
      <c r="E197" s="168" t="s">
        <v>1</v>
      </c>
      <c r="F197" s="169" t="s">
        <v>5788</v>
      </c>
      <c r="H197" s="170">
        <v>27.257999999999999</v>
      </c>
      <c r="I197" s="171"/>
      <c r="L197" s="167"/>
      <c r="M197" s="172"/>
      <c r="T197" s="173"/>
      <c r="AT197" s="168" t="s">
        <v>1665</v>
      </c>
      <c r="AU197" s="168" t="s">
        <v>89</v>
      </c>
      <c r="AV197" s="13" t="s">
        <v>89</v>
      </c>
      <c r="AW197" s="13" t="s">
        <v>36</v>
      </c>
      <c r="AX197" s="13" t="s">
        <v>80</v>
      </c>
      <c r="AY197" s="168" t="s">
        <v>248</v>
      </c>
    </row>
    <row r="198" spans="2:65" s="12" customFormat="1">
      <c r="B198" s="161"/>
      <c r="D198" s="143" t="s">
        <v>1665</v>
      </c>
      <c r="E198" s="162" t="s">
        <v>1</v>
      </c>
      <c r="F198" s="163" t="s">
        <v>1681</v>
      </c>
      <c r="H198" s="162" t="s">
        <v>1</v>
      </c>
      <c r="I198" s="164"/>
      <c r="L198" s="161"/>
      <c r="M198" s="165"/>
      <c r="T198" s="166"/>
      <c r="AT198" s="162" t="s">
        <v>1665</v>
      </c>
      <c r="AU198" s="162" t="s">
        <v>89</v>
      </c>
      <c r="AV198" s="12" t="s">
        <v>87</v>
      </c>
      <c r="AW198" s="12" t="s">
        <v>36</v>
      </c>
      <c r="AX198" s="12" t="s">
        <v>80</v>
      </c>
      <c r="AY198" s="162" t="s">
        <v>248</v>
      </c>
    </row>
    <row r="199" spans="2:65" s="13" customFormat="1">
      <c r="B199" s="167"/>
      <c r="D199" s="143" t="s">
        <v>1665</v>
      </c>
      <c r="E199" s="168" t="s">
        <v>1</v>
      </c>
      <c r="F199" s="169" t="s">
        <v>5789</v>
      </c>
      <c r="H199" s="170">
        <v>-3.7570000000000001</v>
      </c>
      <c r="I199" s="171"/>
      <c r="L199" s="167"/>
      <c r="M199" s="172"/>
      <c r="T199" s="173"/>
      <c r="AT199" s="168" t="s">
        <v>1665</v>
      </c>
      <c r="AU199" s="168" t="s">
        <v>89</v>
      </c>
      <c r="AV199" s="13" t="s">
        <v>89</v>
      </c>
      <c r="AW199" s="13" t="s">
        <v>36</v>
      </c>
      <c r="AX199" s="13" t="s">
        <v>80</v>
      </c>
      <c r="AY199" s="168" t="s">
        <v>248</v>
      </c>
    </row>
    <row r="200" spans="2:65" s="15" customFormat="1">
      <c r="B200" s="181"/>
      <c r="D200" s="143" t="s">
        <v>1665</v>
      </c>
      <c r="E200" s="182" t="s">
        <v>1</v>
      </c>
      <c r="F200" s="183" t="s">
        <v>1683</v>
      </c>
      <c r="H200" s="184">
        <v>23.501000000000001</v>
      </c>
      <c r="I200" s="185"/>
      <c r="L200" s="181"/>
      <c r="M200" s="186"/>
      <c r="T200" s="187"/>
      <c r="AT200" s="182" t="s">
        <v>1665</v>
      </c>
      <c r="AU200" s="182" t="s">
        <v>89</v>
      </c>
      <c r="AV200" s="15" t="s">
        <v>247</v>
      </c>
      <c r="AW200" s="15" t="s">
        <v>36</v>
      </c>
      <c r="AX200" s="15" t="s">
        <v>80</v>
      </c>
      <c r="AY200" s="182" t="s">
        <v>248</v>
      </c>
    </row>
    <row r="201" spans="2:65" s="12" customFormat="1">
      <c r="B201" s="161"/>
      <c r="D201" s="143" t="s">
        <v>1665</v>
      </c>
      <c r="E201" s="162" t="s">
        <v>1</v>
      </c>
      <c r="F201" s="163" t="s">
        <v>5790</v>
      </c>
      <c r="H201" s="162" t="s">
        <v>1</v>
      </c>
      <c r="I201" s="164"/>
      <c r="L201" s="161"/>
      <c r="M201" s="165"/>
      <c r="T201" s="166"/>
      <c r="AT201" s="162" t="s">
        <v>1665</v>
      </c>
      <c r="AU201" s="162" t="s">
        <v>89</v>
      </c>
      <c r="AV201" s="12" t="s">
        <v>87</v>
      </c>
      <c r="AW201" s="12" t="s">
        <v>36</v>
      </c>
      <c r="AX201" s="12" t="s">
        <v>80</v>
      </c>
      <c r="AY201" s="162" t="s">
        <v>248</v>
      </c>
    </row>
    <row r="202" spans="2:65" s="13" customFormat="1">
      <c r="B202" s="167"/>
      <c r="D202" s="143" t="s">
        <v>1665</v>
      </c>
      <c r="E202" s="168" t="s">
        <v>1</v>
      </c>
      <c r="F202" s="169" t="s">
        <v>5791</v>
      </c>
      <c r="H202" s="170">
        <v>26.11</v>
      </c>
      <c r="I202" s="171"/>
      <c r="L202" s="167"/>
      <c r="M202" s="172"/>
      <c r="T202" s="173"/>
      <c r="AT202" s="168" t="s">
        <v>1665</v>
      </c>
      <c r="AU202" s="168" t="s">
        <v>89</v>
      </c>
      <c r="AV202" s="13" t="s">
        <v>89</v>
      </c>
      <c r="AW202" s="13" t="s">
        <v>36</v>
      </c>
      <c r="AX202" s="13" t="s">
        <v>87</v>
      </c>
      <c r="AY202" s="168" t="s">
        <v>248</v>
      </c>
    </row>
    <row r="203" spans="2:65" s="1" customFormat="1" ht="24.2" customHeight="1">
      <c r="B203" s="32"/>
      <c r="C203" s="130" t="s">
        <v>351</v>
      </c>
      <c r="D203" s="130" t="s">
        <v>249</v>
      </c>
      <c r="E203" s="131" t="s">
        <v>5428</v>
      </c>
      <c r="F203" s="132" t="s">
        <v>5429</v>
      </c>
      <c r="G203" s="133" t="s">
        <v>1671</v>
      </c>
      <c r="H203" s="134">
        <v>9.282</v>
      </c>
      <c r="I203" s="135"/>
      <c r="J203" s="136">
        <f>ROUND(I203*H203,2)</f>
        <v>0</v>
      </c>
      <c r="K203" s="132" t="s">
        <v>1663</v>
      </c>
      <c r="L203" s="32"/>
      <c r="M203" s="137" t="s">
        <v>1</v>
      </c>
      <c r="N203" s="138" t="s">
        <v>45</v>
      </c>
      <c r="P203" s="139">
        <f>O203*H203</f>
        <v>0</v>
      </c>
      <c r="Q203" s="139">
        <v>0</v>
      </c>
      <c r="R203" s="139">
        <f>Q203*H203</f>
        <v>0</v>
      </c>
      <c r="S203" s="139">
        <v>0</v>
      </c>
      <c r="T203" s="140">
        <f>S203*H203</f>
        <v>0</v>
      </c>
      <c r="AR203" s="141" t="s">
        <v>264</v>
      </c>
      <c r="AT203" s="141" t="s">
        <v>249</v>
      </c>
      <c r="AU203" s="141" t="s">
        <v>89</v>
      </c>
      <c r="AY203" s="17" t="s">
        <v>248</v>
      </c>
      <c r="BE203" s="142">
        <f>IF(N203="základní",J203,0)</f>
        <v>0</v>
      </c>
      <c r="BF203" s="142">
        <f>IF(N203="snížená",J203,0)</f>
        <v>0</v>
      </c>
      <c r="BG203" s="142">
        <f>IF(N203="zákl. přenesená",J203,0)</f>
        <v>0</v>
      </c>
      <c r="BH203" s="142">
        <f>IF(N203="sníž. přenesená",J203,0)</f>
        <v>0</v>
      </c>
      <c r="BI203" s="142">
        <f>IF(N203="nulová",J203,0)</f>
        <v>0</v>
      </c>
      <c r="BJ203" s="17" t="s">
        <v>87</v>
      </c>
      <c r="BK203" s="142">
        <f>ROUND(I203*H203,2)</f>
        <v>0</v>
      </c>
      <c r="BL203" s="17" t="s">
        <v>264</v>
      </c>
      <c r="BM203" s="141" t="s">
        <v>5792</v>
      </c>
    </row>
    <row r="204" spans="2:65" s="12" customFormat="1">
      <c r="B204" s="161"/>
      <c r="D204" s="143" t="s">
        <v>1665</v>
      </c>
      <c r="E204" s="162" t="s">
        <v>1</v>
      </c>
      <c r="F204" s="163" t="s">
        <v>5793</v>
      </c>
      <c r="H204" s="162" t="s">
        <v>1</v>
      </c>
      <c r="I204" s="164"/>
      <c r="L204" s="161"/>
      <c r="M204" s="165"/>
      <c r="T204" s="166"/>
      <c r="AT204" s="162" t="s">
        <v>1665</v>
      </c>
      <c r="AU204" s="162" t="s">
        <v>89</v>
      </c>
      <c r="AV204" s="12" t="s">
        <v>87</v>
      </c>
      <c r="AW204" s="12" t="s">
        <v>36</v>
      </c>
      <c r="AX204" s="12" t="s">
        <v>80</v>
      </c>
      <c r="AY204" s="162" t="s">
        <v>248</v>
      </c>
    </row>
    <row r="205" spans="2:65" s="13" customFormat="1">
      <c r="B205" s="167"/>
      <c r="D205" s="143" t="s">
        <v>1665</v>
      </c>
      <c r="E205" s="168" t="s">
        <v>1</v>
      </c>
      <c r="F205" s="169" t="s">
        <v>5794</v>
      </c>
      <c r="H205" s="170">
        <v>9.6720000000000006</v>
      </c>
      <c r="I205" s="171"/>
      <c r="L205" s="167"/>
      <c r="M205" s="172"/>
      <c r="T205" s="173"/>
      <c r="AT205" s="168" t="s">
        <v>1665</v>
      </c>
      <c r="AU205" s="168" t="s">
        <v>89</v>
      </c>
      <c r="AV205" s="13" t="s">
        <v>89</v>
      </c>
      <c r="AW205" s="13" t="s">
        <v>36</v>
      </c>
      <c r="AX205" s="13" t="s">
        <v>80</v>
      </c>
      <c r="AY205" s="168" t="s">
        <v>248</v>
      </c>
    </row>
    <row r="206" spans="2:65" s="15" customFormat="1">
      <c r="B206" s="181"/>
      <c r="D206" s="143" t="s">
        <v>1665</v>
      </c>
      <c r="E206" s="182" t="s">
        <v>1</v>
      </c>
      <c r="F206" s="183" t="s">
        <v>1683</v>
      </c>
      <c r="H206" s="184">
        <v>9.6720000000000006</v>
      </c>
      <c r="I206" s="185"/>
      <c r="L206" s="181"/>
      <c r="M206" s="186"/>
      <c r="T206" s="187"/>
      <c r="AT206" s="182" t="s">
        <v>1665</v>
      </c>
      <c r="AU206" s="182" t="s">
        <v>89</v>
      </c>
      <c r="AV206" s="15" t="s">
        <v>247</v>
      </c>
      <c r="AW206" s="15" t="s">
        <v>36</v>
      </c>
      <c r="AX206" s="15" t="s">
        <v>80</v>
      </c>
      <c r="AY206" s="182" t="s">
        <v>248</v>
      </c>
    </row>
    <row r="207" spans="2:65" s="12" customFormat="1">
      <c r="B207" s="161"/>
      <c r="D207" s="143" t="s">
        <v>1665</v>
      </c>
      <c r="E207" s="162" t="s">
        <v>1</v>
      </c>
      <c r="F207" s="163" t="s">
        <v>5795</v>
      </c>
      <c r="H207" s="162" t="s">
        <v>1</v>
      </c>
      <c r="I207" s="164"/>
      <c r="L207" s="161"/>
      <c r="M207" s="165"/>
      <c r="T207" s="166"/>
      <c r="AT207" s="162" t="s">
        <v>1665</v>
      </c>
      <c r="AU207" s="162" t="s">
        <v>89</v>
      </c>
      <c r="AV207" s="12" t="s">
        <v>87</v>
      </c>
      <c r="AW207" s="12" t="s">
        <v>36</v>
      </c>
      <c r="AX207" s="12" t="s">
        <v>80</v>
      </c>
      <c r="AY207" s="162" t="s">
        <v>248</v>
      </c>
    </row>
    <row r="208" spans="2:65" s="13" customFormat="1">
      <c r="B208" s="167"/>
      <c r="D208" s="143" t="s">
        <v>1665</v>
      </c>
      <c r="E208" s="168" t="s">
        <v>1</v>
      </c>
      <c r="F208" s="169" t="s">
        <v>5779</v>
      </c>
      <c r="H208" s="170">
        <v>-0.39</v>
      </c>
      <c r="I208" s="171"/>
      <c r="L208" s="167"/>
      <c r="M208" s="172"/>
      <c r="T208" s="173"/>
      <c r="AT208" s="168" t="s">
        <v>1665</v>
      </c>
      <c r="AU208" s="168" t="s">
        <v>89</v>
      </c>
      <c r="AV208" s="13" t="s">
        <v>89</v>
      </c>
      <c r="AW208" s="13" t="s">
        <v>36</v>
      </c>
      <c r="AX208" s="13" t="s">
        <v>80</v>
      </c>
      <c r="AY208" s="168" t="s">
        <v>248</v>
      </c>
    </row>
    <row r="209" spans="2:65" s="15" customFormat="1">
      <c r="B209" s="181"/>
      <c r="D209" s="143" t="s">
        <v>1665</v>
      </c>
      <c r="E209" s="182" t="s">
        <v>1</v>
      </c>
      <c r="F209" s="183" t="s">
        <v>1683</v>
      </c>
      <c r="H209" s="184">
        <v>-0.39</v>
      </c>
      <c r="I209" s="185"/>
      <c r="L209" s="181"/>
      <c r="M209" s="186"/>
      <c r="T209" s="187"/>
      <c r="AT209" s="182" t="s">
        <v>1665</v>
      </c>
      <c r="AU209" s="182" t="s">
        <v>89</v>
      </c>
      <c r="AV209" s="15" t="s">
        <v>247</v>
      </c>
      <c r="AW209" s="15" t="s">
        <v>36</v>
      </c>
      <c r="AX209" s="15" t="s">
        <v>80</v>
      </c>
      <c r="AY209" s="182" t="s">
        <v>248</v>
      </c>
    </row>
    <row r="210" spans="2:65" s="14" customFormat="1">
      <c r="B210" s="174"/>
      <c r="D210" s="143" t="s">
        <v>1665</v>
      </c>
      <c r="E210" s="175" t="s">
        <v>1</v>
      </c>
      <c r="F210" s="176" t="s">
        <v>1668</v>
      </c>
      <c r="H210" s="177">
        <v>9.282</v>
      </c>
      <c r="I210" s="178"/>
      <c r="L210" s="174"/>
      <c r="M210" s="179"/>
      <c r="T210" s="180"/>
      <c r="AT210" s="175" t="s">
        <v>1665</v>
      </c>
      <c r="AU210" s="175" t="s">
        <v>89</v>
      </c>
      <c r="AV210" s="14" t="s">
        <v>264</v>
      </c>
      <c r="AW210" s="14" t="s">
        <v>36</v>
      </c>
      <c r="AX210" s="14" t="s">
        <v>87</v>
      </c>
      <c r="AY210" s="175" t="s">
        <v>248</v>
      </c>
    </row>
    <row r="211" spans="2:65" s="1" customFormat="1" ht="16.5" customHeight="1">
      <c r="B211" s="32"/>
      <c r="C211" s="188" t="s">
        <v>355</v>
      </c>
      <c r="D211" s="188" t="s">
        <v>301</v>
      </c>
      <c r="E211" s="189" t="s">
        <v>5435</v>
      </c>
      <c r="F211" s="190" t="s">
        <v>5436</v>
      </c>
      <c r="G211" s="191" t="s">
        <v>1263</v>
      </c>
      <c r="H211" s="192">
        <v>17.222000000000001</v>
      </c>
      <c r="I211" s="193"/>
      <c r="J211" s="194">
        <f>ROUND(I211*H211,2)</f>
        <v>0</v>
      </c>
      <c r="K211" s="190" t="s">
        <v>1663</v>
      </c>
      <c r="L211" s="195"/>
      <c r="M211" s="196" t="s">
        <v>1</v>
      </c>
      <c r="N211" s="197" t="s">
        <v>45</v>
      </c>
      <c r="P211" s="139">
        <f>O211*H211</f>
        <v>0</v>
      </c>
      <c r="Q211" s="139">
        <v>1</v>
      </c>
      <c r="R211" s="139">
        <f>Q211*H211</f>
        <v>17.222000000000001</v>
      </c>
      <c r="S211" s="139">
        <v>0</v>
      </c>
      <c r="T211" s="140">
        <f>S211*H211</f>
        <v>0</v>
      </c>
      <c r="AR211" s="141" t="s">
        <v>283</v>
      </c>
      <c r="AT211" s="141" t="s">
        <v>301</v>
      </c>
      <c r="AU211" s="141" t="s">
        <v>89</v>
      </c>
      <c r="AY211" s="17" t="s">
        <v>248</v>
      </c>
      <c r="BE211" s="142">
        <f>IF(N211="základní",J211,0)</f>
        <v>0</v>
      </c>
      <c r="BF211" s="142">
        <f>IF(N211="snížená",J211,0)</f>
        <v>0</v>
      </c>
      <c r="BG211" s="142">
        <f>IF(N211="zákl. přenesená",J211,0)</f>
        <v>0</v>
      </c>
      <c r="BH211" s="142">
        <f>IF(N211="sníž. přenesená",J211,0)</f>
        <v>0</v>
      </c>
      <c r="BI211" s="142">
        <f>IF(N211="nulová",J211,0)</f>
        <v>0</v>
      </c>
      <c r="BJ211" s="17" t="s">
        <v>87</v>
      </c>
      <c r="BK211" s="142">
        <f>ROUND(I211*H211,2)</f>
        <v>0</v>
      </c>
      <c r="BL211" s="17" t="s">
        <v>264</v>
      </c>
      <c r="BM211" s="141" t="s">
        <v>5796</v>
      </c>
    </row>
    <row r="212" spans="2:65" s="13" customFormat="1">
      <c r="B212" s="167"/>
      <c r="D212" s="143" t="s">
        <v>1665</v>
      </c>
      <c r="E212" s="168" t="s">
        <v>1</v>
      </c>
      <c r="F212" s="169" t="s">
        <v>5797</v>
      </c>
      <c r="H212" s="170">
        <v>17.222000000000001</v>
      </c>
      <c r="I212" s="171"/>
      <c r="L212" s="167"/>
      <c r="M212" s="172"/>
      <c r="T212" s="173"/>
      <c r="AT212" s="168" t="s">
        <v>1665</v>
      </c>
      <c r="AU212" s="168" t="s">
        <v>89</v>
      </c>
      <c r="AV212" s="13" t="s">
        <v>89</v>
      </c>
      <c r="AW212" s="13" t="s">
        <v>36</v>
      </c>
      <c r="AX212" s="13" t="s">
        <v>87</v>
      </c>
      <c r="AY212" s="168" t="s">
        <v>248</v>
      </c>
    </row>
    <row r="213" spans="2:65" s="1" customFormat="1" ht="24.2" customHeight="1">
      <c r="B213" s="32"/>
      <c r="C213" s="130" t="s">
        <v>359</v>
      </c>
      <c r="D213" s="130" t="s">
        <v>249</v>
      </c>
      <c r="E213" s="131" t="s">
        <v>2907</v>
      </c>
      <c r="F213" s="132" t="s">
        <v>2908</v>
      </c>
      <c r="G213" s="133" t="s">
        <v>1662</v>
      </c>
      <c r="H213" s="134">
        <v>3.645</v>
      </c>
      <c r="I213" s="135"/>
      <c r="J213" s="136">
        <f>ROUND(I213*H213,2)</f>
        <v>0</v>
      </c>
      <c r="K213" s="132" t="s">
        <v>1663</v>
      </c>
      <c r="L213" s="32"/>
      <c r="M213" s="137" t="s">
        <v>1</v>
      </c>
      <c r="N213" s="138" t="s">
        <v>45</v>
      </c>
      <c r="P213" s="139">
        <f>O213*H213</f>
        <v>0</v>
      </c>
      <c r="Q213" s="139">
        <v>0</v>
      </c>
      <c r="R213" s="139">
        <f>Q213*H213</f>
        <v>0</v>
      </c>
      <c r="S213" s="139">
        <v>0</v>
      </c>
      <c r="T213" s="140">
        <f>S213*H213</f>
        <v>0</v>
      </c>
      <c r="AR213" s="141" t="s">
        <v>264</v>
      </c>
      <c r="AT213" s="141" t="s">
        <v>249</v>
      </c>
      <c r="AU213" s="141" t="s">
        <v>89</v>
      </c>
      <c r="AY213" s="17" t="s">
        <v>248</v>
      </c>
      <c r="BE213" s="142">
        <f>IF(N213="základní",J213,0)</f>
        <v>0</v>
      </c>
      <c r="BF213" s="142">
        <f>IF(N213="snížená",J213,0)</f>
        <v>0</v>
      </c>
      <c r="BG213" s="142">
        <f>IF(N213="zákl. přenesená",J213,0)</f>
        <v>0</v>
      </c>
      <c r="BH213" s="142">
        <f>IF(N213="sníž. přenesená",J213,0)</f>
        <v>0</v>
      </c>
      <c r="BI213" s="142">
        <f>IF(N213="nulová",J213,0)</f>
        <v>0</v>
      </c>
      <c r="BJ213" s="17" t="s">
        <v>87</v>
      </c>
      <c r="BK213" s="142">
        <f>ROUND(I213*H213,2)</f>
        <v>0</v>
      </c>
      <c r="BL213" s="17" t="s">
        <v>264</v>
      </c>
      <c r="BM213" s="141" t="s">
        <v>5798</v>
      </c>
    </row>
    <row r="214" spans="2:65" s="13" customFormat="1">
      <c r="B214" s="167"/>
      <c r="D214" s="143" t="s">
        <v>1665</v>
      </c>
      <c r="E214" s="168" t="s">
        <v>1</v>
      </c>
      <c r="F214" s="169" t="s">
        <v>5799</v>
      </c>
      <c r="H214" s="170">
        <v>3.645</v>
      </c>
      <c r="I214" s="171"/>
      <c r="L214" s="167"/>
      <c r="M214" s="172"/>
      <c r="T214" s="173"/>
      <c r="AT214" s="168" t="s">
        <v>1665</v>
      </c>
      <c r="AU214" s="168" t="s">
        <v>89</v>
      </c>
      <c r="AV214" s="13" t="s">
        <v>89</v>
      </c>
      <c r="AW214" s="13" t="s">
        <v>36</v>
      </c>
      <c r="AX214" s="13" t="s">
        <v>80</v>
      </c>
      <c r="AY214" s="168" t="s">
        <v>248</v>
      </c>
    </row>
    <row r="215" spans="2:65" s="14" customFormat="1">
      <c r="B215" s="174"/>
      <c r="D215" s="143" t="s">
        <v>1665</v>
      </c>
      <c r="E215" s="175" t="s">
        <v>1</v>
      </c>
      <c r="F215" s="176" t="s">
        <v>1668</v>
      </c>
      <c r="H215" s="177">
        <v>3.645</v>
      </c>
      <c r="I215" s="178"/>
      <c r="L215" s="174"/>
      <c r="M215" s="179"/>
      <c r="T215" s="180"/>
      <c r="AT215" s="175" t="s">
        <v>1665</v>
      </c>
      <c r="AU215" s="175" t="s">
        <v>89</v>
      </c>
      <c r="AV215" s="14" t="s">
        <v>264</v>
      </c>
      <c r="AW215" s="14" t="s">
        <v>36</v>
      </c>
      <c r="AX215" s="14" t="s">
        <v>87</v>
      </c>
      <c r="AY215" s="175" t="s">
        <v>248</v>
      </c>
    </row>
    <row r="216" spans="2:65" s="1" customFormat="1" ht="16.5" customHeight="1">
      <c r="B216" s="32"/>
      <c r="C216" s="188" t="s">
        <v>363</v>
      </c>
      <c r="D216" s="188" t="s">
        <v>301</v>
      </c>
      <c r="E216" s="189" t="s">
        <v>2911</v>
      </c>
      <c r="F216" s="190" t="s">
        <v>2912</v>
      </c>
      <c r="G216" s="191" t="s">
        <v>2455</v>
      </c>
      <c r="H216" s="192">
        <v>0.151</v>
      </c>
      <c r="I216" s="193"/>
      <c r="J216" s="194">
        <f>ROUND(I216*H216,2)</f>
        <v>0</v>
      </c>
      <c r="K216" s="190" t="s">
        <v>1663</v>
      </c>
      <c r="L216" s="195"/>
      <c r="M216" s="196" t="s">
        <v>1</v>
      </c>
      <c r="N216" s="197" t="s">
        <v>45</v>
      </c>
      <c r="P216" s="139">
        <f>O216*H216</f>
        <v>0</v>
      </c>
      <c r="Q216" s="139">
        <v>1E-3</v>
      </c>
      <c r="R216" s="139">
        <f>Q216*H216</f>
        <v>1.5100000000000001E-4</v>
      </c>
      <c r="S216" s="139">
        <v>0</v>
      </c>
      <c r="T216" s="140">
        <f>S216*H216</f>
        <v>0</v>
      </c>
      <c r="AR216" s="141" t="s">
        <v>283</v>
      </c>
      <c r="AT216" s="141" t="s">
        <v>301</v>
      </c>
      <c r="AU216" s="141" t="s">
        <v>89</v>
      </c>
      <c r="AY216" s="17" t="s">
        <v>248</v>
      </c>
      <c r="BE216" s="142">
        <f>IF(N216="základní",J216,0)</f>
        <v>0</v>
      </c>
      <c r="BF216" s="142">
        <f>IF(N216="snížená",J216,0)</f>
        <v>0</v>
      </c>
      <c r="BG216" s="142">
        <f>IF(N216="zákl. přenesená",J216,0)</f>
        <v>0</v>
      </c>
      <c r="BH216" s="142">
        <f>IF(N216="sníž. přenesená",J216,0)</f>
        <v>0</v>
      </c>
      <c r="BI216" s="142">
        <f>IF(N216="nulová",J216,0)</f>
        <v>0</v>
      </c>
      <c r="BJ216" s="17" t="s">
        <v>87</v>
      </c>
      <c r="BK216" s="142">
        <f>ROUND(I216*H216,2)</f>
        <v>0</v>
      </c>
      <c r="BL216" s="17" t="s">
        <v>264</v>
      </c>
      <c r="BM216" s="141" t="s">
        <v>5800</v>
      </c>
    </row>
    <row r="217" spans="2:65" s="13" customFormat="1">
      <c r="B217" s="167"/>
      <c r="D217" s="143" t="s">
        <v>1665</v>
      </c>
      <c r="E217" s="168" t="s">
        <v>1</v>
      </c>
      <c r="F217" s="169" t="s">
        <v>5801</v>
      </c>
      <c r="H217" s="170">
        <v>0.151</v>
      </c>
      <c r="I217" s="171"/>
      <c r="L217" s="167"/>
      <c r="M217" s="172"/>
      <c r="T217" s="173"/>
      <c r="AT217" s="168" t="s">
        <v>1665</v>
      </c>
      <c r="AU217" s="168" t="s">
        <v>89</v>
      </c>
      <c r="AV217" s="13" t="s">
        <v>89</v>
      </c>
      <c r="AW217" s="13" t="s">
        <v>36</v>
      </c>
      <c r="AX217" s="13" t="s">
        <v>80</v>
      </c>
      <c r="AY217" s="168" t="s">
        <v>248</v>
      </c>
    </row>
    <row r="218" spans="2:65" s="14" customFormat="1">
      <c r="B218" s="174"/>
      <c r="D218" s="143" t="s">
        <v>1665</v>
      </c>
      <c r="E218" s="175" t="s">
        <v>1</v>
      </c>
      <c r="F218" s="176" t="s">
        <v>1668</v>
      </c>
      <c r="H218" s="177">
        <v>0.151</v>
      </c>
      <c r="I218" s="178"/>
      <c r="L218" s="174"/>
      <c r="M218" s="179"/>
      <c r="T218" s="180"/>
      <c r="AT218" s="175" t="s">
        <v>1665</v>
      </c>
      <c r="AU218" s="175" t="s">
        <v>89</v>
      </c>
      <c r="AV218" s="14" t="s">
        <v>264</v>
      </c>
      <c r="AW218" s="14" t="s">
        <v>36</v>
      </c>
      <c r="AX218" s="14" t="s">
        <v>87</v>
      </c>
      <c r="AY218" s="175" t="s">
        <v>248</v>
      </c>
    </row>
    <row r="219" spans="2:65" s="1" customFormat="1" ht="24.2" customHeight="1">
      <c r="B219" s="32"/>
      <c r="C219" s="130" t="s">
        <v>367</v>
      </c>
      <c r="D219" s="130" t="s">
        <v>249</v>
      </c>
      <c r="E219" s="131" t="s">
        <v>2915</v>
      </c>
      <c r="F219" s="132" t="s">
        <v>2916</v>
      </c>
      <c r="G219" s="133" t="s">
        <v>1662</v>
      </c>
      <c r="H219" s="134">
        <v>3.645</v>
      </c>
      <c r="I219" s="135"/>
      <c r="J219" s="136">
        <f>ROUND(I219*H219,2)</f>
        <v>0</v>
      </c>
      <c r="K219" s="132" t="s">
        <v>1663</v>
      </c>
      <c r="L219" s="32"/>
      <c r="M219" s="137" t="s">
        <v>1</v>
      </c>
      <c r="N219" s="138" t="s">
        <v>45</v>
      </c>
      <c r="P219" s="139">
        <f>O219*H219</f>
        <v>0</v>
      </c>
      <c r="Q219" s="139">
        <v>0</v>
      </c>
      <c r="R219" s="139">
        <f>Q219*H219</f>
        <v>0</v>
      </c>
      <c r="S219" s="139">
        <v>0</v>
      </c>
      <c r="T219" s="140">
        <f>S219*H219</f>
        <v>0</v>
      </c>
      <c r="AR219" s="141" t="s">
        <v>264</v>
      </c>
      <c r="AT219" s="141" t="s">
        <v>249</v>
      </c>
      <c r="AU219" s="141" t="s">
        <v>89</v>
      </c>
      <c r="AY219" s="17" t="s">
        <v>248</v>
      </c>
      <c r="BE219" s="142">
        <f>IF(N219="základní",J219,0)</f>
        <v>0</v>
      </c>
      <c r="BF219" s="142">
        <f>IF(N219="snížená",J219,0)</f>
        <v>0</v>
      </c>
      <c r="BG219" s="142">
        <f>IF(N219="zákl. přenesená",J219,0)</f>
        <v>0</v>
      </c>
      <c r="BH219" s="142">
        <f>IF(N219="sníž. přenesená",J219,0)</f>
        <v>0</v>
      </c>
      <c r="BI219" s="142">
        <f>IF(N219="nulová",J219,0)</f>
        <v>0</v>
      </c>
      <c r="BJ219" s="17" t="s">
        <v>87</v>
      </c>
      <c r="BK219" s="142">
        <f>ROUND(I219*H219,2)</f>
        <v>0</v>
      </c>
      <c r="BL219" s="17" t="s">
        <v>264</v>
      </c>
      <c r="BM219" s="141" t="s">
        <v>5802</v>
      </c>
    </row>
    <row r="220" spans="2:65" s="12" customFormat="1">
      <c r="B220" s="161"/>
      <c r="D220" s="143" t="s">
        <v>1665</v>
      </c>
      <c r="E220" s="162" t="s">
        <v>1</v>
      </c>
      <c r="F220" s="163" t="s">
        <v>5730</v>
      </c>
      <c r="H220" s="162" t="s">
        <v>1</v>
      </c>
      <c r="I220" s="164"/>
      <c r="L220" s="161"/>
      <c r="M220" s="165"/>
      <c r="T220" s="166"/>
      <c r="AT220" s="162" t="s">
        <v>1665</v>
      </c>
      <c r="AU220" s="162" t="s">
        <v>89</v>
      </c>
      <c r="AV220" s="12" t="s">
        <v>87</v>
      </c>
      <c r="AW220" s="12" t="s">
        <v>36</v>
      </c>
      <c r="AX220" s="12" t="s">
        <v>80</v>
      </c>
      <c r="AY220" s="162" t="s">
        <v>248</v>
      </c>
    </row>
    <row r="221" spans="2:65" s="13" customFormat="1">
      <c r="B221" s="167"/>
      <c r="D221" s="143" t="s">
        <v>1665</v>
      </c>
      <c r="E221" s="168" t="s">
        <v>1</v>
      </c>
      <c r="F221" s="169" t="s">
        <v>5803</v>
      </c>
      <c r="H221" s="170">
        <v>3.645</v>
      </c>
      <c r="I221" s="171"/>
      <c r="L221" s="167"/>
      <c r="M221" s="172"/>
      <c r="T221" s="173"/>
      <c r="AT221" s="168" t="s">
        <v>1665</v>
      </c>
      <c r="AU221" s="168" t="s">
        <v>89</v>
      </c>
      <c r="AV221" s="13" t="s">
        <v>89</v>
      </c>
      <c r="AW221" s="13" t="s">
        <v>36</v>
      </c>
      <c r="AX221" s="13" t="s">
        <v>80</v>
      </c>
      <c r="AY221" s="168" t="s">
        <v>248</v>
      </c>
    </row>
    <row r="222" spans="2:65" s="14" customFormat="1">
      <c r="B222" s="174"/>
      <c r="D222" s="143" t="s">
        <v>1665</v>
      </c>
      <c r="E222" s="175" t="s">
        <v>1</v>
      </c>
      <c r="F222" s="176" t="s">
        <v>1668</v>
      </c>
      <c r="H222" s="177">
        <v>3.645</v>
      </c>
      <c r="I222" s="178"/>
      <c r="L222" s="174"/>
      <c r="M222" s="179"/>
      <c r="T222" s="180"/>
      <c r="AT222" s="175" t="s">
        <v>1665</v>
      </c>
      <c r="AU222" s="175" t="s">
        <v>89</v>
      </c>
      <c r="AV222" s="14" t="s">
        <v>264</v>
      </c>
      <c r="AW222" s="14" t="s">
        <v>36</v>
      </c>
      <c r="AX222" s="14" t="s">
        <v>87</v>
      </c>
      <c r="AY222" s="175" t="s">
        <v>248</v>
      </c>
    </row>
    <row r="223" spans="2:65" s="10" customFormat="1" ht="22.9" customHeight="1">
      <c r="B223" s="120"/>
      <c r="D223" s="121" t="s">
        <v>79</v>
      </c>
      <c r="E223" s="155" t="s">
        <v>340</v>
      </c>
      <c r="F223" s="155" t="s">
        <v>5804</v>
      </c>
      <c r="I223" s="123"/>
      <c r="J223" s="156">
        <f>BK223</f>
        <v>0</v>
      </c>
      <c r="L223" s="120"/>
      <c r="M223" s="125"/>
      <c r="P223" s="126">
        <f>SUM(P224:P246)</f>
        <v>0</v>
      </c>
      <c r="R223" s="126">
        <f>SUM(R224:R246)</f>
        <v>0</v>
      </c>
      <c r="T223" s="127">
        <f>SUM(T224:T246)</f>
        <v>21.0304</v>
      </c>
      <c r="AR223" s="121" t="s">
        <v>87</v>
      </c>
      <c r="AT223" s="128" t="s">
        <v>79</v>
      </c>
      <c r="AU223" s="128" t="s">
        <v>87</v>
      </c>
      <c r="AY223" s="121" t="s">
        <v>248</v>
      </c>
      <c r="BK223" s="129">
        <f>SUM(BK224:BK246)</f>
        <v>0</v>
      </c>
    </row>
    <row r="224" spans="2:65" s="1" customFormat="1" ht="24.2" customHeight="1">
      <c r="B224" s="32"/>
      <c r="C224" s="130" t="s">
        <v>371</v>
      </c>
      <c r="D224" s="130" t="s">
        <v>249</v>
      </c>
      <c r="E224" s="131" t="s">
        <v>2839</v>
      </c>
      <c r="F224" s="132" t="s">
        <v>2840</v>
      </c>
      <c r="G224" s="133" t="s">
        <v>1662</v>
      </c>
      <c r="H224" s="134">
        <v>16.96</v>
      </c>
      <c r="I224" s="135"/>
      <c r="J224" s="136">
        <f>ROUND(I224*H224,2)</f>
        <v>0</v>
      </c>
      <c r="K224" s="132" t="s">
        <v>1663</v>
      </c>
      <c r="L224" s="32"/>
      <c r="M224" s="137" t="s">
        <v>1</v>
      </c>
      <c r="N224" s="138" t="s">
        <v>45</v>
      </c>
      <c r="P224" s="139">
        <f>O224*H224</f>
        <v>0</v>
      </c>
      <c r="Q224" s="139">
        <v>0</v>
      </c>
      <c r="R224" s="139">
        <f>Q224*H224</f>
        <v>0</v>
      </c>
      <c r="S224" s="139">
        <v>0.28999999999999998</v>
      </c>
      <c r="T224" s="140">
        <f>S224*H224</f>
        <v>4.9184000000000001</v>
      </c>
      <c r="AR224" s="141" t="s">
        <v>264</v>
      </c>
      <c r="AT224" s="141" t="s">
        <v>249</v>
      </c>
      <c r="AU224" s="141" t="s">
        <v>89</v>
      </c>
      <c r="AY224" s="17" t="s">
        <v>248</v>
      </c>
      <c r="BE224" s="142">
        <f>IF(N224="základní",J224,0)</f>
        <v>0</v>
      </c>
      <c r="BF224" s="142">
        <f>IF(N224="snížená",J224,0)</f>
        <v>0</v>
      </c>
      <c r="BG224" s="142">
        <f>IF(N224="zákl. přenesená",J224,0)</f>
        <v>0</v>
      </c>
      <c r="BH224" s="142">
        <f>IF(N224="sníž. přenesená",J224,0)</f>
        <v>0</v>
      </c>
      <c r="BI224" s="142">
        <f>IF(N224="nulová",J224,0)</f>
        <v>0</v>
      </c>
      <c r="BJ224" s="17" t="s">
        <v>87</v>
      </c>
      <c r="BK224" s="142">
        <f>ROUND(I224*H224,2)</f>
        <v>0</v>
      </c>
      <c r="BL224" s="17" t="s">
        <v>264</v>
      </c>
      <c r="BM224" s="141" t="s">
        <v>5805</v>
      </c>
    </row>
    <row r="225" spans="2:65" s="12" customFormat="1">
      <c r="B225" s="161"/>
      <c r="D225" s="143" t="s">
        <v>1665</v>
      </c>
      <c r="E225" s="162" t="s">
        <v>1</v>
      </c>
      <c r="F225" s="163" t="s">
        <v>2842</v>
      </c>
      <c r="H225" s="162" t="s">
        <v>1</v>
      </c>
      <c r="I225" s="164"/>
      <c r="L225" s="161"/>
      <c r="M225" s="165"/>
      <c r="T225" s="166"/>
      <c r="AT225" s="162" t="s">
        <v>1665</v>
      </c>
      <c r="AU225" s="162" t="s">
        <v>89</v>
      </c>
      <c r="AV225" s="12" t="s">
        <v>87</v>
      </c>
      <c r="AW225" s="12" t="s">
        <v>36</v>
      </c>
      <c r="AX225" s="12" t="s">
        <v>80</v>
      </c>
      <c r="AY225" s="162" t="s">
        <v>248</v>
      </c>
    </row>
    <row r="226" spans="2:65" s="12" customFormat="1">
      <c r="B226" s="161"/>
      <c r="D226" s="143" t="s">
        <v>1665</v>
      </c>
      <c r="E226" s="162" t="s">
        <v>1</v>
      </c>
      <c r="F226" s="163" t="s">
        <v>2843</v>
      </c>
      <c r="H226" s="162" t="s">
        <v>1</v>
      </c>
      <c r="I226" s="164"/>
      <c r="L226" s="161"/>
      <c r="M226" s="165"/>
      <c r="T226" s="166"/>
      <c r="AT226" s="162" t="s">
        <v>1665</v>
      </c>
      <c r="AU226" s="162" t="s">
        <v>89</v>
      </c>
      <c r="AV226" s="12" t="s">
        <v>87</v>
      </c>
      <c r="AW226" s="12" t="s">
        <v>36</v>
      </c>
      <c r="AX226" s="12" t="s">
        <v>80</v>
      </c>
      <c r="AY226" s="162" t="s">
        <v>248</v>
      </c>
    </row>
    <row r="227" spans="2:65" s="13" customFormat="1">
      <c r="B227" s="167"/>
      <c r="D227" s="143" t="s">
        <v>1665</v>
      </c>
      <c r="E227" s="168" t="s">
        <v>1</v>
      </c>
      <c r="F227" s="169" t="s">
        <v>5806</v>
      </c>
      <c r="H227" s="170">
        <v>16.96</v>
      </c>
      <c r="I227" s="171"/>
      <c r="L227" s="167"/>
      <c r="M227" s="172"/>
      <c r="T227" s="173"/>
      <c r="AT227" s="168" t="s">
        <v>1665</v>
      </c>
      <c r="AU227" s="168" t="s">
        <v>89</v>
      </c>
      <c r="AV227" s="13" t="s">
        <v>89</v>
      </c>
      <c r="AW227" s="13" t="s">
        <v>36</v>
      </c>
      <c r="AX227" s="13" t="s">
        <v>80</v>
      </c>
      <c r="AY227" s="168" t="s">
        <v>248</v>
      </c>
    </row>
    <row r="228" spans="2:65" s="14" customFormat="1">
      <c r="B228" s="174"/>
      <c r="D228" s="143" t="s">
        <v>1665</v>
      </c>
      <c r="E228" s="175" t="s">
        <v>1</v>
      </c>
      <c r="F228" s="176" t="s">
        <v>1668</v>
      </c>
      <c r="H228" s="177">
        <v>16.96</v>
      </c>
      <c r="I228" s="178"/>
      <c r="L228" s="174"/>
      <c r="M228" s="179"/>
      <c r="T228" s="180"/>
      <c r="AT228" s="175" t="s">
        <v>1665</v>
      </c>
      <c r="AU228" s="175" t="s">
        <v>89</v>
      </c>
      <c r="AV228" s="14" t="s">
        <v>264</v>
      </c>
      <c r="AW228" s="14" t="s">
        <v>36</v>
      </c>
      <c r="AX228" s="14" t="s">
        <v>87</v>
      </c>
      <c r="AY228" s="175" t="s">
        <v>248</v>
      </c>
    </row>
    <row r="229" spans="2:65" s="1" customFormat="1" ht="24.2" customHeight="1">
      <c r="B229" s="32"/>
      <c r="C229" s="130" t="s">
        <v>375</v>
      </c>
      <c r="D229" s="130" t="s">
        <v>249</v>
      </c>
      <c r="E229" s="131" t="s">
        <v>2845</v>
      </c>
      <c r="F229" s="132" t="s">
        <v>2846</v>
      </c>
      <c r="G229" s="133" t="s">
        <v>1662</v>
      </c>
      <c r="H229" s="134">
        <v>16.96</v>
      </c>
      <c r="I229" s="135"/>
      <c r="J229" s="136">
        <f>ROUND(I229*H229,2)</f>
        <v>0</v>
      </c>
      <c r="K229" s="132" t="s">
        <v>1663</v>
      </c>
      <c r="L229" s="32"/>
      <c r="M229" s="137" t="s">
        <v>1</v>
      </c>
      <c r="N229" s="138" t="s">
        <v>45</v>
      </c>
      <c r="P229" s="139">
        <f>O229*H229</f>
        <v>0</v>
      </c>
      <c r="Q229" s="139">
        <v>0</v>
      </c>
      <c r="R229" s="139">
        <f>Q229*H229</f>
        <v>0</v>
      </c>
      <c r="S229" s="139">
        <v>0.32500000000000001</v>
      </c>
      <c r="T229" s="140">
        <f>S229*H229</f>
        <v>5.5120000000000005</v>
      </c>
      <c r="AR229" s="141" t="s">
        <v>264</v>
      </c>
      <c r="AT229" s="141" t="s">
        <v>249</v>
      </c>
      <c r="AU229" s="141" t="s">
        <v>89</v>
      </c>
      <c r="AY229" s="17" t="s">
        <v>248</v>
      </c>
      <c r="BE229" s="142">
        <f>IF(N229="základní",J229,0)</f>
        <v>0</v>
      </c>
      <c r="BF229" s="142">
        <f>IF(N229="snížená",J229,0)</f>
        <v>0</v>
      </c>
      <c r="BG229" s="142">
        <f>IF(N229="zákl. přenesená",J229,0)</f>
        <v>0</v>
      </c>
      <c r="BH229" s="142">
        <f>IF(N229="sníž. přenesená",J229,0)</f>
        <v>0</v>
      </c>
      <c r="BI229" s="142">
        <f>IF(N229="nulová",J229,0)</f>
        <v>0</v>
      </c>
      <c r="BJ229" s="17" t="s">
        <v>87</v>
      </c>
      <c r="BK229" s="142">
        <f>ROUND(I229*H229,2)</f>
        <v>0</v>
      </c>
      <c r="BL229" s="17" t="s">
        <v>264</v>
      </c>
      <c r="BM229" s="141" t="s">
        <v>5807</v>
      </c>
    </row>
    <row r="230" spans="2:65" s="12" customFormat="1">
      <c r="B230" s="161"/>
      <c r="D230" s="143" t="s">
        <v>1665</v>
      </c>
      <c r="E230" s="162" t="s">
        <v>1</v>
      </c>
      <c r="F230" s="163" t="s">
        <v>2842</v>
      </c>
      <c r="H230" s="162" t="s">
        <v>1</v>
      </c>
      <c r="I230" s="164"/>
      <c r="L230" s="161"/>
      <c r="M230" s="165"/>
      <c r="T230" s="166"/>
      <c r="AT230" s="162" t="s">
        <v>1665</v>
      </c>
      <c r="AU230" s="162" t="s">
        <v>89</v>
      </c>
      <c r="AV230" s="12" t="s">
        <v>87</v>
      </c>
      <c r="AW230" s="12" t="s">
        <v>36</v>
      </c>
      <c r="AX230" s="12" t="s">
        <v>80</v>
      </c>
      <c r="AY230" s="162" t="s">
        <v>248</v>
      </c>
    </row>
    <row r="231" spans="2:65" s="12" customFormat="1">
      <c r="B231" s="161"/>
      <c r="D231" s="143" t="s">
        <v>1665</v>
      </c>
      <c r="E231" s="162" t="s">
        <v>1</v>
      </c>
      <c r="F231" s="163" t="s">
        <v>2848</v>
      </c>
      <c r="H231" s="162" t="s">
        <v>1</v>
      </c>
      <c r="I231" s="164"/>
      <c r="L231" s="161"/>
      <c r="M231" s="165"/>
      <c r="T231" s="166"/>
      <c r="AT231" s="162" t="s">
        <v>1665</v>
      </c>
      <c r="AU231" s="162" t="s">
        <v>89</v>
      </c>
      <c r="AV231" s="12" t="s">
        <v>87</v>
      </c>
      <c r="AW231" s="12" t="s">
        <v>36</v>
      </c>
      <c r="AX231" s="12" t="s">
        <v>80</v>
      </c>
      <c r="AY231" s="162" t="s">
        <v>248</v>
      </c>
    </row>
    <row r="232" spans="2:65" s="13" customFormat="1">
      <c r="B232" s="167"/>
      <c r="D232" s="143" t="s">
        <v>1665</v>
      </c>
      <c r="E232" s="168" t="s">
        <v>1</v>
      </c>
      <c r="F232" s="169" t="s">
        <v>5806</v>
      </c>
      <c r="H232" s="170">
        <v>16.96</v>
      </c>
      <c r="I232" s="171"/>
      <c r="L232" s="167"/>
      <c r="M232" s="172"/>
      <c r="T232" s="173"/>
      <c r="AT232" s="168" t="s">
        <v>1665</v>
      </c>
      <c r="AU232" s="168" t="s">
        <v>89</v>
      </c>
      <c r="AV232" s="13" t="s">
        <v>89</v>
      </c>
      <c r="AW232" s="13" t="s">
        <v>36</v>
      </c>
      <c r="AX232" s="13" t="s">
        <v>80</v>
      </c>
      <c r="AY232" s="168" t="s">
        <v>248</v>
      </c>
    </row>
    <row r="233" spans="2:65" s="14" customFormat="1">
      <c r="B233" s="174"/>
      <c r="D233" s="143" t="s">
        <v>1665</v>
      </c>
      <c r="E233" s="175" t="s">
        <v>1</v>
      </c>
      <c r="F233" s="176" t="s">
        <v>1668</v>
      </c>
      <c r="H233" s="177">
        <v>16.96</v>
      </c>
      <c r="I233" s="178"/>
      <c r="L233" s="174"/>
      <c r="M233" s="179"/>
      <c r="T233" s="180"/>
      <c r="AT233" s="175" t="s">
        <v>1665</v>
      </c>
      <c r="AU233" s="175" t="s">
        <v>89</v>
      </c>
      <c r="AV233" s="14" t="s">
        <v>264</v>
      </c>
      <c r="AW233" s="14" t="s">
        <v>36</v>
      </c>
      <c r="AX233" s="14" t="s">
        <v>87</v>
      </c>
      <c r="AY233" s="175" t="s">
        <v>248</v>
      </c>
    </row>
    <row r="234" spans="2:65" s="1" customFormat="1" ht="24.2" customHeight="1">
      <c r="B234" s="32"/>
      <c r="C234" s="130" t="s">
        <v>7</v>
      </c>
      <c r="D234" s="130" t="s">
        <v>249</v>
      </c>
      <c r="E234" s="131" t="s">
        <v>2849</v>
      </c>
      <c r="F234" s="132" t="s">
        <v>2850</v>
      </c>
      <c r="G234" s="133" t="s">
        <v>1662</v>
      </c>
      <c r="H234" s="134">
        <v>16.96</v>
      </c>
      <c r="I234" s="135"/>
      <c r="J234" s="136">
        <f>ROUND(I234*H234,2)</f>
        <v>0</v>
      </c>
      <c r="K234" s="132" t="s">
        <v>1663</v>
      </c>
      <c r="L234" s="32"/>
      <c r="M234" s="137" t="s">
        <v>1</v>
      </c>
      <c r="N234" s="138" t="s">
        <v>45</v>
      </c>
      <c r="P234" s="139">
        <f>O234*H234</f>
        <v>0</v>
      </c>
      <c r="Q234" s="139">
        <v>0</v>
      </c>
      <c r="R234" s="139">
        <f>Q234*H234</f>
        <v>0</v>
      </c>
      <c r="S234" s="139">
        <v>0.625</v>
      </c>
      <c r="T234" s="140">
        <f>S234*H234</f>
        <v>10.600000000000001</v>
      </c>
      <c r="AR234" s="141" t="s">
        <v>264</v>
      </c>
      <c r="AT234" s="141" t="s">
        <v>249</v>
      </c>
      <c r="AU234" s="141" t="s">
        <v>89</v>
      </c>
      <c r="AY234" s="17" t="s">
        <v>248</v>
      </c>
      <c r="BE234" s="142">
        <f>IF(N234="základní",J234,0)</f>
        <v>0</v>
      </c>
      <c r="BF234" s="142">
        <f>IF(N234="snížená",J234,0)</f>
        <v>0</v>
      </c>
      <c r="BG234" s="142">
        <f>IF(N234="zákl. přenesená",J234,0)</f>
        <v>0</v>
      </c>
      <c r="BH234" s="142">
        <f>IF(N234="sníž. přenesená",J234,0)</f>
        <v>0</v>
      </c>
      <c r="BI234" s="142">
        <f>IF(N234="nulová",J234,0)</f>
        <v>0</v>
      </c>
      <c r="BJ234" s="17" t="s">
        <v>87</v>
      </c>
      <c r="BK234" s="142">
        <f>ROUND(I234*H234,2)</f>
        <v>0</v>
      </c>
      <c r="BL234" s="17" t="s">
        <v>264</v>
      </c>
      <c r="BM234" s="141" t="s">
        <v>5808</v>
      </c>
    </row>
    <row r="235" spans="2:65" s="12" customFormat="1">
      <c r="B235" s="161"/>
      <c r="D235" s="143" t="s">
        <v>1665</v>
      </c>
      <c r="E235" s="162" t="s">
        <v>1</v>
      </c>
      <c r="F235" s="163" t="s">
        <v>2842</v>
      </c>
      <c r="H235" s="162" t="s">
        <v>1</v>
      </c>
      <c r="I235" s="164"/>
      <c r="L235" s="161"/>
      <c r="M235" s="165"/>
      <c r="T235" s="166"/>
      <c r="AT235" s="162" t="s">
        <v>1665</v>
      </c>
      <c r="AU235" s="162" t="s">
        <v>89</v>
      </c>
      <c r="AV235" s="12" t="s">
        <v>87</v>
      </c>
      <c r="AW235" s="12" t="s">
        <v>36</v>
      </c>
      <c r="AX235" s="12" t="s">
        <v>80</v>
      </c>
      <c r="AY235" s="162" t="s">
        <v>248</v>
      </c>
    </row>
    <row r="236" spans="2:65" s="12" customFormat="1">
      <c r="B236" s="161"/>
      <c r="D236" s="143" t="s">
        <v>1665</v>
      </c>
      <c r="E236" s="162" t="s">
        <v>1</v>
      </c>
      <c r="F236" s="163" t="s">
        <v>2852</v>
      </c>
      <c r="H236" s="162" t="s">
        <v>1</v>
      </c>
      <c r="I236" s="164"/>
      <c r="L236" s="161"/>
      <c r="M236" s="165"/>
      <c r="T236" s="166"/>
      <c r="AT236" s="162" t="s">
        <v>1665</v>
      </c>
      <c r="AU236" s="162" t="s">
        <v>89</v>
      </c>
      <c r="AV236" s="12" t="s">
        <v>87</v>
      </c>
      <c r="AW236" s="12" t="s">
        <v>36</v>
      </c>
      <c r="AX236" s="12" t="s">
        <v>80</v>
      </c>
      <c r="AY236" s="162" t="s">
        <v>248</v>
      </c>
    </row>
    <row r="237" spans="2:65" s="13" customFormat="1">
      <c r="B237" s="167"/>
      <c r="D237" s="143" t="s">
        <v>1665</v>
      </c>
      <c r="E237" s="168" t="s">
        <v>1</v>
      </c>
      <c r="F237" s="169" t="s">
        <v>5806</v>
      </c>
      <c r="H237" s="170">
        <v>16.96</v>
      </c>
      <c r="I237" s="171"/>
      <c r="L237" s="167"/>
      <c r="M237" s="172"/>
      <c r="T237" s="173"/>
      <c r="AT237" s="168" t="s">
        <v>1665</v>
      </c>
      <c r="AU237" s="168" t="s">
        <v>89</v>
      </c>
      <c r="AV237" s="13" t="s">
        <v>89</v>
      </c>
      <c r="AW237" s="13" t="s">
        <v>36</v>
      </c>
      <c r="AX237" s="13" t="s">
        <v>80</v>
      </c>
      <c r="AY237" s="168" t="s">
        <v>248</v>
      </c>
    </row>
    <row r="238" spans="2:65" s="14" customFormat="1">
      <c r="B238" s="174"/>
      <c r="D238" s="143" t="s">
        <v>1665</v>
      </c>
      <c r="E238" s="175" t="s">
        <v>1</v>
      </c>
      <c r="F238" s="176" t="s">
        <v>1668</v>
      </c>
      <c r="H238" s="177">
        <v>16.96</v>
      </c>
      <c r="I238" s="178"/>
      <c r="L238" s="174"/>
      <c r="M238" s="179"/>
      <c r="T238" s="180"/>
      <c r="AT238" s="175" t="s">
        <v>1665</v>
      </c>
      <c r="AU238" s="175" t="s">
        <v>89</v>
      </c>
      <c r="AV238" s="14" t="s">
        <v>264</v>
      </c>
      <c r="AW238" s="14" t="s">
        <v>36</v>
      </c>
      <c r="AX238" s="14" t="s">
        <v>87</v>
      </c>
      <c r="AY238" s="175" t="s">
        <v>248</v>
      </c>
    </row>
    <row r="239" spans="2:65" s="1" customFormat="1" ht="49.15" customHeight="1">
      <c r="B239" s="32"/>
      <c r="C239" s="130" t="s">
        <v>382</v>
      </c>
      <c r="D239" s="130" t="s">
        <v>249</v>
      </c>
      <c r="E239" s="131" t="s">
        <v>2079</v>
      </c>
      <c r="F239" s="132" t="s">
        <v>2080</v>
      </c>
      <c r="G239" s="133" t="s">
        <v>1263</v>
      </c>
      <c r="H239" s="134">
        <v>16.111999999999998</v>
      </c>
      <c r="I239" s="135"/>
      <c r="J239" s="136">
        <f>ROUND(I239*H239,2)</f>
        <v>0</v>
      </c>
      <c r="K239" s="132" t="s">
        <v>1</v>
      </c>
      <c r="L239" s="32"/>
      <c r="M239" s="137" t="s">
        <v>1</v>
      </c>
      <c r="N239" s="138" t="s">
        <v>45</v>
      </c>
      <c r="P239" s="139">
        <f>O239*H239</f>
        <v>0</v>
      </c>
      <c r="Q239" s="139">
        <v>0</v>
      </c>
      <c r="R239" s="139">
        <f>Q239*H239</f>
        <v>0</v>
      </c>
      <c r="S239" s="139">
        <v>0</v>
      </c>
      <c r="T239" s="140">
        <f>S239*H239</f>
        <v>0</v>
      </c>
      <c r="AR239" s="141" t="s">
        <v>264</v>
      </c>
      <c r="AT239" s="141" t="s">
        <v>249</v>
      </c>
      <c r="AU239" s="141" t="s">
        <v>89</v>
      </c>
      <c r="AY239" s="17" t="s">
        <v>248</v>
      </c>
      <c r="BE239" s="142">
        <f>IF(N239="základní",J239,0)</f>
        <v>0</v>
      </c>
      <c r="BF239" s="142">
        <f>IF(N239="snížená",J239,0)</f>
        <v>0</v>
      </c>
      <c r="BG239" s="142">
        <f>IF(N239="zákl. přenesená",J239,0)</f>
        <v>0</v>
      </c>
      <c r="BH239" s="142">
        <f>IF(N239="sníž. přenesená",J239,0)</f>
        <v>0</v>
      </c>
      <c r="BI239" s="142">
        <f>IF(N239="nulová",J239,0)</f>
        <v>0</v>
      </c>
      <c r="BJ239" s="17" t="s">
        <v>87</v>
      </c>
      <c r="BK239" s="142">
        <f>ROUND(I239*H239,2)</f>
        <v>0</v>
      </c>
      <c r="BL239" s="17" t="s">
        <v>264</v>
      </c>
      <c r="BM239" s="141" t="s">
        <v>5809</v>
      </c>
    </row>
    <row r="240" spans="2:65" s="1" customFormat="1" ht="39">
      <c r="B240" s="32"/>
      <c r="D240" s="143" t="s">
        <v>255</v>
      </c>
      <c r="F240" s="144" t="s">
        <v>1693</v>
      </c>
      <c r="I240" s="145"/>
      <c r="L240" s="32"/>
      <c r="M240" s="146"/>
      <c r="T240" s="56"/>
      <c r="AT240" s="17" t="s">
        <v>255</v>
      </c>
      <c r="AU240" s="17" t="s">
        <v>89</v>
      </c>
    </row>
    <row r="241" spans="2:65" s="13" customFormat="1">
      <c r="B241" s="167"/>
      <c r="D241" s="143" t="s">
        <v>1665</v>
      </c>
      <c r="E241" s="168" t="s">
        <v>1</v>
      </c>
      <c r="F241" s="169" t="s">
        <v>5810</v>
      </c>
      <c r="H241" s="170">
        <v>16.111999999999998</v>
      </c>
      <c r="I241" s="171"/>
      <c r="L241" s="167"/>
      <c r="M241" s="172"/>
      <c r="T241" s="173"/>
      <c r="AT241" s="168" t="s">
        <v>1665</v>
      </c>
      <c r="AU241" s="168" t="s">
        <v>89</v>
      </c>
      <c r="AV241" s="13" t="s">
        <v>89</v>
      </c>
      <c r="AW241" s="13" t="s">
        <v>36</v>
      </c>
      <c r="AX241" s="13" t="s">
        <v>80</v>
      </c>
      <c r="AY241" s="168" t="s">
        <v>248</v>
      </c>
    </row>
    <row r="242" spans="2:65" s="14" customFormat="1">
      <c r="B242" s="174"/>
      <c r="D242" s="143" t="s">
        <v>1665</v>
      </c>
      <c r="E242" s="175" t="s">
        <v>1</v>
      </c>
      <c r="F242" s="176" t="s">
        <v>1668</v>
      </c>
      <c r="H242" s="177">
        <v>16.111999999999998</v>
      </c>
      <c r="I242" s="178"/>
      <c r="L242" s="174"/>
      <c r="M242" s="179"/>
      <c r="T242" s="180"/>
      <c r="AT242" s="175" t="s">
        <v>1665</v>
      </c>
      <c r="AU242" s="175" t="s">
        <v>89</v>
      </c>
      <c r="AV242" s="14" t="s">
        <v>264</v>
      </c>
      <c r="AW242" s="14" t="s">
        <v>36</v>
      </c>
      <c r="AX242" s="14" t="s">
        <v>87</v>
      </c>
      <c r="AY242" s="175" t="s">
        <v>248</v>
      </c>
    </row>
    <row r="243" spans="2:65" s="1" customFormat="1" ht="49.15" customHeight="1">
      <c r="B243" s="32"/>
      <c r="C243" s="130" t="s">
        <v>386</v>
      </c>
      <c r="D243" s="130" t="s">
        <v>249</v>
      </c>
      <c r="E243" s="131" t="s">
        <v>3245</v>
      </c>
      <c r="F243" s="132" t="s">
        <v>3246</v>
      </c>
      <c r="G243" s="133" t="s">
        <v>1263</v>
      </c>
      <c r="H243" s="134">
        <v>4.9180000000000001</v>
      </c>
      <c r="I243" s="135"/>
      <c r="J243" s="136">
        <f>ROUND(I243*H243,2)</f>
        <v>0</v>
      </c>
      <c r="K243" s="132" t="s">
        <v>1</v>
      </c>
      <c r="L243" s="32"/>
      <c r="M243" s="137" t="s">
        <v>1</v>
      </c>
      <c r="N243" s="138" t="s">
        <v>45</v>
      </c>
      <c r="P243" s="139">
        <f>O243*H243</f>
        <v>0</v>
      </c>
      <c r="Q243" s="139">
        <v>0</v>
      </c>
      <c r="R243" s="139">
        <f>Q243*H243</f>
        <v>0</v>
      </c>
      <c r="S243" s="139">
        <v>0</v>
      </c>
      <c r="T243" s="140">
        <f>S243*H243</f>
        <v>0</v>
      </c>
      <c r="AR243" s="141" t="s">
        <v>264</v>
      </c>
      <c r="AT243" s="141" t="s">
        <v>249</v>
      </c>
      <c r="AU243" s="141" t="s">
        <v>89</v>
      </c>
      <c r="AY243" s="17" t="s">
        <v>248</v>
      </c>
      <c r="BE243" s="142">
        <f>IF(N243="základní",J243,0)</f>
        <v>0</v>
      </c>
      <c r="BF243" s="142">
        <f>IF(N243="snížená",J243,0)</f>
        <v>0</v>
      </c>
      <c r="BG243" s="142">
        <f>IF(N243="zákl. přenesená",J243,0)</f>
        <v>0</v>
      </c>
      <c r="BH243" s="142">
        <f>IF(N243="sníž. přenesená",J243,0)</f>
        <v>0</v>
      </c>
      <c r="BI243" s="142">
        <f>IF(N243="nulová",J243,0)</f>
        <v>0</v>
      </c>
      <c r="BJ243" s="17" t="s">
        <v>87</v>
      </c>
      <c r="BK243" s="142">
        <f>ROUND(I243*H243,2)</f>
        <v>0</v>
      </c>
      <c r="BL243" s="17" t="s">
        <v>264</v>
      </c>
      <c r="BM243" s="141" t="s">
        <v>5811</v>
      </c>
    </row>
    <row r="244" spans="2:65" s="1" customFormat="1" ht="39">
      <c r="B244" s="32"/>
      <c r="D244" s="143" t="s">
        <v>255</v>
      </c>
      <c r="F244" s="144" t="s">
        <v>1693</v>
      </c>
      <c r="I244" s="145"/>
      <c r="L244" s="32"/>
      <c r="M244" s="146"/>
      <c r="T244" s="56"/>
      <c r="AT244" s="17" t="s">
        <v>255</v>
      </c>
      <c r="AU244" s="17" t="s">
        <v>89</v>
      </c>
    </row>
    <row r="245" spans="2:65" s="13" customFormat="1">
      <c r="B245" s="167"/>
      <c r="D245" s="143" t="s">
        <v>1665</v>
      </c>
      <c r="E245" s="168" t="s">
        <v>1</v>
      </c>
      <c r="F245" s="169" t="s">
        <v>5812</v>
      </c>
      <c r="H245" s="170">
        <v>4.9180000000000001</v>
      </c>
      <c r="I245" s="171"/>
      <c r="L245" s="167"/>
      <c r="M245" s="172"/>
      <c r="T245" s="173"/>
      <c r="AT245" s="168" t="s">
        <v>1665</v>
      </c>
      <c r="AU245" s="168" t="s">
        <v>89</v>
      </c>
      <c r="AV245" s="13" t="s">
        <v>89</v>
      </c>
      <c r="AW245" s="13" t="s">
        <v>36</v>
      </c>
      <c r="AX245" s="13" t="s">
        <v>80</v>
      </c>
      <c r="AY245" s="168" t="s">
        <v>248</v>
      </c>
    </row>
    <row r="246" spans="2:65" s="14" customFormat="1">
      <c r="B246" s="174"/>
      <c r="D246" s="143" t="s">
        <v>1665</v>
      </c>
      <c r="E246" s="175" t="s">
        <v>1</v>
      </c>
      <c r="F246" s="176" t="s">
        <v>1668</v>
      </c>
      <c r="H246" s="177">
        <v>4.9180000000000001</v>
      </c>
      <c r="I246" s="178"/>
      <c r="L246" s="174"/>
      <c r="M246" s="179"/>
      <c r="T246" s="180"/>
      <c r="AT246" s="175" t="s">
        <v>1665</v>
      </c>
      <c r="AU246" s="175" t="s">
        <v>89</v>
      </c>
      <c r="AV246" s="14" t="s">
        <v>264</v>
      </c>
      <c r="AW246" s="14" t="s">
        <v>36</v>
      </c>
      <c r="AX246" s="14" t="s">
        <v>87</v>
      </c>
      <c r="AY246" s="175" t="s">
        <v>248</v>
      </c>
    </row>
    <row r="247" spans="2:65" s="10" customFormat="1" ht="22.9" customHeight="1">
      <c r="B247" s="120"/>
      <c r="D247" s="121" t="s">
        <v>79</v>
      </c>
      <c r="E247" s="155" t="s">
        <v>264</v>
      </c>
      <c r="F247" s="155" t="s">
        <v>1729</v>
      </c>
      <c r="I247" s="123"/>
      <c r="J247" s="156">
        <f>BK247</f>
        <v>0</v>
      </c>
      <c r="L247" s="120"/>
      <c r="M247" s="125"/>
      <c r="P247" s="126">
        <f>SUM(P248:P264)</f>
        <v>0</v>
      </c>
      <c r="R247" s="126">
        <f>SUM(R248:R264)</f>
        <v>7.2706198999999998</v>
      </c>
      <c r="T247" s="127">
        <f>SUM(T248:T264)</f>
        <v>0</v>
      </c>
      <c r="AR247" s="121" t="s">
        <v>87</v>
      </c>
      <c r="AT247" s="128" t="s">
        <v>79</v>
      </c>
      <c r="AU247" s="128" t="s">
        <v>87</v>
      </c>
      <c r="AY247" s="121" t="s">
        <v>248</v>
      </c>
      <c r="BK247" s="129">
        <f>SUM(BK248:BK264)</f>
        <v>0</v>
      </c>
    </row>
    <row r="248" spans="2:65" s="1" customFormat="1" ht="33" customHeight="1">
      <c r="B248" s="32"/>
      <c r="C248" s="130" t="s">
        <v>390</v>
      </c>
      <c r="D248" s="130" t="s">
        <v>249</v>
      </c>
      <c r="E248" s="131" t="s">
        <v>5441</v>
      </c>
      <c r="F248" s="132" t="s">
        <v>5813</v>
      </c>
      <c r="G248" s="133" t="s">
        <v>1671</v>
      </c>
      <c r="H248" s="134">
        <v>0.33800000000000002</v>
      </c>
      <c r="I248" s="135"/>
      <c r="J248" s="136">
        <f>ROUND(I248*H248,2)</f>
        <v>0</v>
      </c>
      <c r="K248" s="132" t="s">
        <v>1</v>
      </c>
      <c r="L248" s="32"/>
      <c r="M248" s="137" t="s">
        <v>1</v>
      </c>
      <c r="N248" s="138" t="s">
        <v>45</v>
      </c>
      <c r="P248" s="139">
        <f>O248*H248</f>
        <v>0</v>
      </c>
      <c r="Q248" s="139">
        <v>1.8907700000000001</v>
      </c>
      <c r="R248" s="139">
        <f>Q248*H248</f>
        <v>0.63908026000000007</v>
      </c>
      <c r="S248" s="139">
        <v>0</v>
      </c>
      <c r="T248" s="140">
        <f>S248*H248</f>
        <v>0</v>
      </c>
      <c r="AR248" s="141" t="s">
        <v>264</v>
      </c>
      <c r="AT248" s="141" t="s">
        <v>249</v>
      </c>
      <c r="AU248" s="141" t="s">
        <v>89</v>
      </c>
      <c r="AY248" s="17" t="s">
        <v>248</v>
      </c>
      <c r="BE248" s="142">
        <f>IF(N248="základní",J248,0)</f>
        <v>0</v>
      </c>
      <c r="BF248" s="142">
        <f>IF(N248="snížená",J248,0)</f>
        <v>0</v>
      </c>
      <c r="BG248" s="142">
        <f>IF(N248="zákl. přenesená",J248,0)</f>
        <v>0</v>
      </c>
      <c r="BH248" s="142">
        <f>IF(N248="sníž. přenesená",J248,0)</f>
        <v>0</v>
      </c>
      <c r="BI248" s="142">
        <f>IF(N248="nulová",J248,0)</f>
        <v>0</v>
      </c>
      <c r="BJ248" s="17" t="s">
        <v>87</v>
      </c>
      <c r="BK248" s="142">
        <f>ROUND(I248*H248,2)</f>
        <v>0</v>
      </c>
      <c r="BL248" s="17" t="s">
        <v>264</v>
      </c>
      <c r="BM248" s="141" t="s">
        <v>5814</v>
      </c>
    </row>
    <row r="249" spans="2:65" s="12" customFormat="1">
      <c r="B249" s="161"/>
      <c r="D249" s="143" t="s">
        <v>1665</v>
      </c>
      <c r="E249" s="162" t="s">
        <v>1</v>
      </c>
      <c r="F249" s="163" t="s">
        <v>5815</v>
      </c>
      <c r="H249" s="162" t="s">
        <v>1</v>
      </c>
      <c r="I249" s="164"/>
      <c r="L249" s="161"/>
      <c r="M249" s="165"/>
      <c r="T249" s="166"/>
      <c r="AT249" s="162" t="s">
        <v>1665</v>
      </c>
      <c r="AU249" s="162" t="s">
        <v>89</v>
      </c>
      <c r="AV249" s="12" t="s">
        <v>87</v>
      </c>
      <c r="AW249" s="12" t="s">
        <v>36</v>
      </c>
      <c r="AX249" s="12" t="s">
        <v>80</v>
      </c>
      <c r="AY249" s="162" t="s">
        <v>248</v>
      </c>
    </row>
    <row r="250" spans="2:65" s="12" customFormat="1">
      <c r="B250" s="161"/>
      <c r="D250" s="143" t="s">
        <v>1665</v>
      </c>
      <c r="E250" s="162" t="s">
        <v>1</v>
      </c>
      <c r="F250" s="163" t="s">
        <v>5816</v>
      </c>
      <c r="H250" s="162" t="s">
        <v>1</v>
      </c>
      <c r="I250" s="164"/>
      <c r="L250" s="161"/>
      <c r="M250" s="165"/>
      <c r="T250" s="166"/>
      <c r="AT250" s="162" t="s">
        <v>1665</v>
      </c>
      <c r="AU250" s="162" t="s">
        <v>89</v>
      </c>
      <c r="AV250" s="12" t="s">
        <v>87</v>
      </c>
      <c r="AW250" s="12" t="s">
        <v>36</v>
      </c>
      <c r="AX250" s="12" t="s">
        <v>80</v>
      </c>
      <c r="AY250" s="162" t="s">
        <v>248</v>
      </c>
    </row>
    <row r="251" spans="2:65" s="13" customFormat="1">
      <c r="B251" s="167"/>
      <c r="D251" s="143" t="s">
        <v>1665</v>
      </c>
      <c r="E251" s="168" t="s">
        <v>1</v>
      </c>
      <c r="F251" s="169" t="s">
        <v>5817</v>
      </c>
      <c r="H251" s="170">
        <v>0.33800000000000002</v>
      </c>
      <c r="I251" s="171"/>
      <c r="L251" s="167"/>
      <c r="M251" s="172"/>
      <c r="T251" s="173"/>
      <c r="AT251" s="168" t="s">
        <v>1665</v>
      </c>
      <c r="AU251" s="168" t="s">
        <v>89</v>
      </c>
      <c r="AV251" s="13" t="s">
        <v>89</v>
      </c>
      <c r="AW251" s="13" t="s">
        <v>36</v>
      </c>
      <c r="AX251" s="13" t="s">
        <v>80</v>
      </c>
      <c r="AY251" s="168" t="s">
        <v>248</v>
      </c>
    </row>
    <row r="252" spans="2:65" s="14" customFormat="1">
      <c r="B252" s="174"/>
      <c r="D252" s="143" t="s">
        <v>1665</v>
      </c>
      <c r="E252" s="175" t="s">
        <v>1</v>
      </c>
      <c r="F252" s="176" t="s">
        <v>1668</v>
      </c>
      <c r="H252" s="177">
        <v>0.33800000000000002</v>
      </c>
      <c r="I252" s="178"/>
      <c r="L252" s="174"/>
      <c r="M252" s="179"/>
      <c r="T252" s="180"/>
      <c r="AT252" s="175" t="s">
        <v>1665</v>
      </c>
      <c r="AU252" s="175" t="s">
        <v>89</v>
      </c>
      <c r="AV252" s="14" t="s">
        <v>264</v>
      </c>
      <c r="AW252" s="14" t="s">
        <v>36</v>
      </c>
      <c r="AX252" s="14" t="s">
        <v>87</v>
      </c>
      <c r="AY252" s="175" t="s">
        <v>248</v>
      </c>
    </row>
    <row r="253" spans="2:65" s="1" customFormat="1" ht="24.2" customHeight="1">
      <c r="B253" s="32"/>
      <c r="C253" s="130" t="s">
        <v>394</v>
      </c>
      <c r="D253" s="130" t="s">
        <v>249</v>
      </c>
      <c r="E253" s="131" t="s">
        <v>5818</v>
      </c>
      <c r="F253" s="132" t="s">
        <v>5819</v>
      </c>
      <c r="G253" s="133" t="s">
        <v>1671</v>
      </c>
      <c r="H253" s="134">
        <v>2.3679999999999999</v>
      </c>
      <c r="I253" s="135"/>
      <c r="J253" s="136">
        <f>ROUND(I253*H253,2)</f>
        <v>0</v>
      </c>
      <c r="K253" s="132" t="s">
        <v>1663</v>
      </c>
      <c r="L253" s="32"/>
      <c r="M253" s="137" t="s">
        <v>1</v>
      </c>
      <c r="N253" s="138" t="s">
        <v>45</v>
      </c>
      <c r="P253" s="139">
        <f>O253*H253</f>
        <v>0</v>
      </c>
      <c r="Q253" s="139">
        <v>2.3010199999999998</v>
      </c>
      <c r="R253" s="139">
        <f>Q253*H253</f>
        <v>5.4488153599999993</v>
      </c>
      <c r="S253" s="139">
        <v>0</v>
      </c>
      <c r="T253" s="140">
        <f>S253*H253</f>
        <v>0</v>
      </c>
      <c r="AR253" s="141" t="s">
        <v>264</v>
      </c>
      <c r="AT253" s="141" t="s">
        <v>249</v>
      </c>
      <c r="AU253" s="141" t="s">
        <v>89</v>
      </c>
      <c r="AY253" s="17" t="s">
        <v>248</v>
      </c>
      <c r="BE253" s="142">
        <f>IF(N253="základní",J253,0)</f>
        <v>0</v>
      </c>
      <c r="BF253" s="142">
        <f>IF(N253="snížená",J253,0)</f>
        <v>0</v>
      </c>
      <c r="BG253" s="142">
        <f>IF(N253="zákl. přenesená",J253,0)</f>
        <v>0</v>
      </c>
      <c r="BH253" s="142">
        <f>IF(N253="sníž. přenesená",J253,0)</f>
        <v>0</v>
      </c>
      <c r="BI253" s="142">
        <f>IF(N253="nulová",J253,0)</f>
        <v>0</v>
      </c>
      <c r="BJ253" s="17" t="s">
        <v>87</v>
      </c>
      <c r="BK253" s="142">
        <f>ROUND(I253*H253,2)</f>
        <v>0</v>
      </c>
      <c r="BL253" s="17" t="s">
        <v>264</v>
      </c>
      <c r="BM253" s="141" t="s">
        <v>5820</v>
      </c>
    </row>
    <row r="254" spans="2:65" s="12" customFormat="1">
      <c r="B254" s="161"/>
      <c r="D254" s="143" t="s">
        <v>1665</v>
      </c>
      <c r="E254" s="162" t="s">
        <v>1</v>
      </c>
      <c r="F254" s="163" t="s">
        <v>5821</v>
      </c>
      <c r="H254" s="162" t="s">
        <v>1</v>
      </c>
      <c r="I254" s="164"/>
      <c r="L254" s="161"/>
      <c r="M254" s="165"/>
      <c r="T254" s="166"/>
      <c r="AT254" s="162" t="s">
        <v>1665</v>
      </c>
      <c r="AU254" s="162" t="s">
        <v>89</v>
      </c>
      <c r="AV254" s="12" t="s">
        <v>87</v>
      </c>
      <c r="AW254" s="12" t="s">
        <v>36</v>
      </c>
      <c r="AX254" s="12" t="s">
        <v>80</v>
      </c>
      <c r="AY254" s="162" t="s">
        <v>248</v>
      </c>
    </row>
    <row r="255" spans="2:65" s="12" customFormat="1">
      <c r="B255" s="161"/>
      <c r="D255" s="143" t="s">
        <v>1665</v>
      </c>
      <c r="E255" s="162" t="s">
        <v>1</v>
      </c>
      <c r="F255" s="163" t="s">
        <v>5822</v>
      </c>
      <c r="H255" s="162" t="s">
        <v>1</v>
      </c>
      <c r="I255" s="164"/>
      <c r="L255" s="161"/>
      <c r="M255" s="165"/>
      <c r="T255" s="166"/>
      <c r="AT255" s="162" t="s">
        <v>1665</v>
      </c>
      <c r="AU255" s="162" t="s">
        <v>89</v>
      </c>
      <c r="AV255" s="12" t="s">
        <v>87</v>
      </c>
      <c r="AW255" s="12" t="s">
        <v>36</v>
      </c>
      <c r="AX255" s="12" t="s">
        <v>80</v>
      </c>
      <c r="AY255" s="162" t="s">
        <v>248</v>
      </c>
    </row>
    <row r="256" spans="2:65" s="13" customFormat="1">
      <c r="B256" s="167"/>
      <c r="D256" s="143" t="s">
        <v>1665</v>
      </c>
      <c r="E256" s="168" t="s">
        <v>1</v>
      </c>
      <c r="F256" s="169" t="s">
        <v>5823</v>
      </c>
      <c r="H256" s="170">
        <v>2.3679999999999999</v>
      </c>
      <c r="I256" s="171"/>
      <c r="L256" s="167"/>
      <c r="M256" s="172"/>
      <c r="T256" s="173"/>
      <c r="AT256" s="168" t="s">
        <v>1665</v>
      </c>
      <c r="AU256" s="168" t="s">
        <v>89</v>
      </c>
      <c r="AV256" s="13" t="s">
        <v>89</v>
      </c>
      <c r="AW256" s="13" t="s">
        <v>36</v>
      </c>
      <c r="AX256" s="13" t="s">
        <v>80</v>
      </c>
      <c r="AY256" s="168" t="s">
        <v>248</v>
      </c>
    </row>
    <row r="257" spans="2:65" s="14" customFormat="1">
      <c r="B257" s="174"/>
      <c r="D257" s="143" t="s">
        <v>1665</v>
      </c>
      <c r="E257" s="175" t="s">
        <v>1</v>
      </c>
      <c r="F257" s="176" t="s">
        <v>1668</v>
      </c>
      <c r="H257" s="177">
        <v>2.3679999999999999</v>
      </c>
      <c r="I257" s="178"/>
      <c r="L257" s="174"/>
      <c r="M257" s="179"/>
      <c r="T257" s="180"/>
      <c r="AT257" s="175" t="s">
        <v>1665</v>
      </c>
      <c r="AU257" s="175" t="s">
        <v>89</v>
      </c>
      <c r="AV257" s="14" t="s">
        <v>264</v>
      </c>
      <c r="AW257" s="14" t="s">
        <v>36</v>
      </c>
      <c r="AX257" s="14" t="s">
        <v>87</v>
      </c>
      <c r="AY257" s="175" t="s">
        <v>248</v>
      </c>
    </row>
    <row r="258" spans="2:65" s="1" customFormat="1" ht="33" customHeight="1">
      <c r="B258" s="32"/>
      <c r="C258" s="130" t="s">
        <v>398</v>
      </c>
      <c r="D258" s="130" t="s">
        <v>249</v>
      </c>
      <c r="E258" s="131" t="s">
        <v>5824</v>
      </c>
      <c r="F258" s="132" t="s">
        <v>5825</v>
      </c>
      <c r="G258" s="133" t="s">
        <v>1671</v>
      </c>
      <c r="H258" s="134">
        <v>0.51400000000000001</v>
      </c>
      <c r="I258" s="135"/>
      <c r="J258" s="136">
        <f>ROUND(I258*H258,2)</f>
        <v>0</v>
      </c>
      <c r="K258" s="132" t="s">
        <v>1</v>
      </c>
      <c r="L258" s="32"/>
      <c r="M258" s="137" t="s">
        <v>1</v>
      </c>
      <c r="N258" s="138" t="s">
        <v>45</v>
      </c>
      <c r="P258" s="139">
        <f>O258*H258</f>
        <v>0</v>
      </c>
      <c r="Q258" s="139">
        <v>2.3010199999999998</v>
      </c>
      <c r="R258" s="139">
        <f>Q258*H258</f>
        <v>1.18272428</v>
      </c>
      <c r="S258" s="139">
        <v>0</v>
      </c>
      <c r="T258" s="140">
        <f>S258*H258</f>
        <v>0</v>
      </c>
      <c r="AR258" s="141" t="s">
        <v>264</v>
      </c>
      <c r="AT258" s="141" t="s">
        <v>249</v>
      </c>
      <c r="AU258" s="141" t="s">
        <v>89</v>
      </c>
      <c r="AY258" s="17" t="s">
        <v>248</v>
      </c>
      <c r="BE258" s="142">
        <f>IF(N258="základní",J258,0)</f>
        <v>0</v>
      </c>
      <c r="BF258" s="142">
        <f>IF(N258="snížená",J258,0)</f>
        <v>0</v>
      </c>
      <c r="BG258" s="142">
        <f>IF(N258="zákl. přenesená",J258,0)</f>
        <v>0</v>
      </c>
      <c r="BH258" s="142">
        <f>IF(N258="sníž. přenesená",J258,0)</f>
        <v>0</v>
      </c>
      <c r="BI258" s="142">
        <f>IF(N258="nulová",J258,0)</f>
        <v>0</v>
      </c>
      <c r="BJ258" s="17" t="s">
        <v>87</v>
      </c>
      <c r="BK258" s="142">
        <f>ROUND(I258*H258,2)</f>
        <v>0</v>
      </c>
      <c r="BL258" s="17" t="s">
        <v>264</v>
      </c>
      <c r="BM258" s="141" t="s">
        <v>5826</v>
      </c>
    </row>
    <row r="259" spans="2:65" s="12" customFormat="1">
      <c r="B259" s="161"/>
      <c r="D259" s="143" t="s">
        <v>1665</v>
      </c>
      <c r="E259" s="162" t="s">
        <v>1</v>
      </c>
      <c r="F259" s="163" t="s">
        <v>5827</v>
      </c>
      <c r="H259" s="162" t="s">
        <v>1</v>
      </c>
      <c r="I259" s="164"/>
      <c r="L259" s="161"/>
      <c r="M259" s="165"/>
      <c r="T259" s="166"/>
      <c r="AT259" s="162" t="s">
        <v>1665</v>
      </c>
      <c r="AU259" s="162" t="s">
        <v>89</v>
      </c>
      <c r="AV259" s="12" t="s">
        <v>87</v>
      </c>
      <c r="AW259" s="12" t="s">
        <v>36</v>
      </c>
      <c r="AX259" s="12" t="s">
        <v>80</v>
      </c>
      <c r="AY259" s="162" t="s">
        <v>248</v>
      </c>
    </row>
    <row r="260" spans="2:65" s="12" customFormat="1">
      <c r="B260" s="161"/>
      <c r="D260" s="143" t="s">
        <v>1665</v>
      </c>
      <c r="E260" s="162" t="s">
        <v>1</v>
      </c>
      <c r="F260" s="163" t="s">
        <v>5822</v>
      </c>
      <c r="H260" s="162" t="s">
        <v>1</v>
      </c>
      <c r="I260" s="164"/>
      <c r="L260" s="161"/>
      <c r="M260" s="165"/>
      <c r="T260" s="166"/>
      <c r="AT260" s="162" t="s">
        <v>1665</v>
      </c>
      <c r="AU260" s="162" t="s">
        <v>89</v>
      </c>
      <c r="AV260" s="12" t="s">
        <v>87</v>
      </c>
      <c r="AW260" s="12" t="s">
        <v>36</v>
      </c>
      <c r="AX260" s="12" t="s">
        <v>80</v>
      </c>
      <c r="AY260" s="162" t="s">
        <v>248</v>
      </c>
    </row>
    <row r="261" spans="2:65" s="13" customFormat="1">
      <c r="B261" s="167"/>
      <c r="D261" s="143" t="s">
        <v>1665</v>
      </c>
      <c r="E261" s="168" t="s">
        <v>1</v>
      </c>
      <c r="F261" s="169" t="s">
        <v>5828</v>
      </c>
      <c r="H261" s="170">
        <v>0.60699999999999998</v>
      </c>
      <c r="I261" s="171"/>
      <c r="L261" s="167"/>
      <c r="M261" s="172"/>
      <c r="T261" s="173"/>
      <c r="AT261" s="168" t="s">
        <v>1665</v>
      </c>
      <c r="AU261" s="168" t="s">
        <v>89</v>
      </c>
      <c r="AV261" s="13" t="s">
        <v>89</v>
      </c>
      <c r="AW261" s="13" t="s">
        <v>36</v>
      </c>
      <c r="AX261" s="13" t="s">
        <v>80</v>
      </c>
      <c r="AY261" s="168" t="s">
        <v>248</v>
      </c>
    </row>
    <row r="262" spans="2:65" s="12" customFormat="1">
      <c r="B262" s="161"/>
      <c r="D262" s="143" t="s">
        <v>1665</v>
      </c>
      <c r="E262" s="162" t="s">
        <v>1</v>
      </c>
      <c r="F262" s="163" t="s">
        <v>5829</v>
      </c>
      <c r="H262" s="162" t="s">
        <v>1</v>
      </c>
      <c r="I262" s="164"/>
      <c r="L262" s="161"/>
      <c r="M262" s="165"/>
      <c r="T262" s="166"/>
      <c r="AT262" s="162" t="s">
        <v>1665</v>
      </c>
      <c r="AU262" s="162" t="s">
        <v>89</v>
      </c>
      <c r="AV262" s="12" t="s">
        <v>87</v>
      </c>
      <c r="AW262" s="12" t="s">
        <v>36</v>
      </c>
      <c r="AX262" s="12" t="s">
        <v>80</v>
      </c>
      <c r="AY262" s="162" t="s">
        <v>248</v>
      </c>
    </row>
    <row r="263" spans="2:65" s="13" customFormat="1">
      <c r="B263" s="167"/>
      <c r="D263" s="143" t="s">
        <v>1665</v>
      </c>
      <c r="E263" s="168" t="s">
        <v>1</v>
      </c>
      <c r="F263" s="169" t="s">
        <v>5830</v>
      </c>
      <c r="H263" s="170">
        <v>-9.2999999999999999E-2</v>
      </c>
      <c r="I263" s="171"/>
      <c r="L263" s="167"/>
      <c r="M263" s="172"/>
      <c r="T263" s="173"/>
      <c r="AT263" s="168" t="s">
        <v>1665</v>
      </c>
      <c r="AU263" s="168" t="s">
        <v>89</v>
      </c>
      <c r="AV263" s="13" t="s">
        <v>89</v>
      </c>
      <c r="AW263" s="13" t="s">
        <v>36</v>
      </c>
      <c r="AX263" s="13" t="s">
        <v>80</v>
      </c>
      <c r="AY263" s="168" t="s">
        <v>248</v>
      </c>
    </row>
    <row r="264" spans="2:65" s="14" customFormat="1">
      <c r="B264" s="174"/>
      <c r="D264" s="143" t="s">
        <v>1665</v>
      </c>
      <c r="E264" s="175" t="s">
        <v>1</v>
      </c>
      <c r="F264" s="176" t="s">
        <v>1668</v>
      </c>
      <c r="H264" s="177">
        <v>0.51400000000000001</v>
      </c>
      <c r="I264" s="178"/>
      <c r="L264" s="174"/>
      <c r="M264" s="179"/>
      <c r="T264" s="180"/>
      <c r="AT264" s="175" t="s">
        <v>1665</v>
      </c>
      <c r="AU264" s="175" t="s">
        <v>89</v>
      </c>
      <c r="AV264" s="14" t="s">
        <v>264</v>
      </c>
      <c r="AW264" s="14" t="s">
        <v>36</v>
      </c>
      <c r="AX264" s="14" t="s">
        <v>87</v>
      </c>
      <c r="AY264" s="175" t="s">
        <v>248</v>
      </c>
    </row>
    <row r="265" spans="2:65" s="10" customFormat="1" ht="22.9" customHeight="1">
      <c r="B265" s="120"/>
      <c r="D265" s="121" t="s">
        <v>79</v>
      </c>
      <c r="E265" s="155" t="s">
        <v>269</v>
      </c>
      <c r="F265" s="155" t="s">
        <v>2954</v>
      </c>
      <c r="I265" s="123"/>
      <c r="J265" s="156">
        <f>BK265</f>
        <v>0</v>
      </c>
      <c r="L265" s="120"/>
      <c r="M265" s="125"/>
      <c r="P265" s="126">
        <f>SUM(P266:P285)</f>
        <v>0</v>
      </c>
      <c r="R265" s="126">
        <f>SUM(R266:R285)</f>
        <v>5.8622239999999994</v>
      </c>
      <c r="T265" s="127">
        <f>SUM(T266:T285)</f>
        <v>0</v>
      </c>
      <c r="AR265" s="121" t="s">
        <v>87</v>
      </c>
      <c r="AT265" s="128" t="s">
        <v>79</v>
      </c>
      <c r="AU265" s="128" t="s">
        <v>87</v>
      </c>
      <c r="AY265" s="121" t="s">
        <v>248</v>
      </c>
      <c r="BK265" s="129">
        <f>SUM(BK266:BK285)</f>
        <v>0</v>
      </c>
    </row>
    <row r="266" spans="2:65" s="1" customFormat="1" ht="16.5" customHeight="1">
      <c r="B266" s="32"/>
      <c r="C266" s="130" t="s">
        <v>402</v>
      </c>
      <c r="D266" s="130" t="s">
        <v>249</v>
      </c>
      <c r="E266" s="131" t="s">
        <v>2955</v>
      </c>
      <c r="F266" s="132" t="s">
        <v>2956</v>
      </c>
      <c r="G266" s="133" t="s">
        <v>1662</v>
      </c>
      <c r="H266" s="134">
        <v>16.96</v>
      </c>
      <c r="I266" s="135"/>
      <c r="J266" s="136">
        <f>ROUND(I266*H266,2)</f>
        <v>0</v>
      </c>
      <c r="K266" s="132" t="s">
        <v>1663</v>
      </c>
      <c r="L266" s="32"/>
      <c r="M266" s="137" t="s">
        <v>1</v>
      </c>
      <c r="N266" s="138" t="s">
        <v>45</v>
      </c>
      <c r="P266" s="139">
        <f>O266*H266</f>
        <v>0</v>
      </c>
      <c r="Q266" s="139">
        <v>0.34499999999999997</v>
      </c>
      <c r="R266" s="139">
        <f>Q266*H266</f>
        <v>5.8511999999999995</v>
      </c>
      <c r="S266" s="139">
        <v>0</v>
      </c>
      <c r="T266" s="140">
        <f>S266*H266</f>
        <v>0</v>
      </c>
      <c r="AR266" s="141" t="s">
        <v>264</v>
      </c>
      <c r="AT266" s="141" t="s">
        <v>249</v>
      </c>
      <c r="AU266" s="141" t="s">
        <v>89</v>
      </c>
      <c r="AY266" s="17" t="s">
        <v>248</v>
      </c>
      <c r="BE266" s="142">
        <f>IF(N266="základní",J266,0)</f>
        <v>0</v>
      </c>
      <c r="BF266" s="142">
        <f>IF(N266="snížená",J266,0)</f>
        <v>0</v>
      </c>
      <c r="BG266" s="142">
        <f>IF(N266="zákl. přenesená",J266,0)</f>
        <v>0</v>
      </c>
      <c r="BH266" s="142">
        <f>IF(N266="sníž. přenesená",J266,0)</f>
        <v>0</v>
      </c>
      <c r="BI266" s="142">
        <f>IF(N266="nulová",J266,0)</f>
        <v>0</v>
      </c>
      <c r="BJ266" s="17" t="s">
        <v>87</v>
      </c>
      <c r="BK266" s="142">
        <f>ROUND(I266*H266,2)</f>
        <v>0</v>
      </c>
      <c r="BL266" s="17" t="s">
        <v>264</v>
      </c>
      <c r="BM266" s="141" t="s">
        <v>5831</v>
      </c>
    </row>
    <row r="267" spans="2:65" s="12" customFormat="1">
      <c r="B267" s="161"/>
      <c r="D267" s="143" t="s">
        <v>1665</v>
      </c>
      <c r="E267" s="162" t="s">
        <v>1</v>
      </c>
      <c r="F267" s="163" t="s">
        <v>2842</v>
      </c>
      <c r="H267" s="162" t="s">
        <v>1</v>
      </c>
      <c r="I267" s="164"/>
      <c r="L267" s="161"/>
      <c r="M267" s="165"/>
      <c r="T267" s="166"/>
      <c r="AT267" s="162" t="s">
        <v>1665</v>
      </c>
      <c r="AU267" s="162" t="s">
        <v>89</v>
      </c>
      <c r="AV267" s="12" t="s">
        <v>87</v>
      </c>
      <c r="AW267" s="12" t="s">
        <v>36</v>
      </c>
      <c r="AX267" s="12" t="s">
        <v>80</v>
      </c>
      <c r="AY267" s="162" t="s">
        <v>248</v>
      </c>
    </row>
    <row r="268" spans="2:65" s="12" customFormat="1">
      <c r="B268" s="161"/>
      <c r="D268" s="143" t="s">
        <v>1665</v>
      </c>
      <c r="E268" s="162" t="s">
        <v>1</v>
      </c>
      <c r="F268" s="163" t="s">
        <v>2843</v>
      </c>
      <c r="H268" s="162" t="s">
        <v>1</v>
      </c>
      <c r="I268" s="164"/>
      <c r="L268" s="161"/>
      <c r="M268" s="165"/>
      <c r="T268" s="166"/>
      <c r="AT268" s="162" t="s">
        <v>1665</v>
      </c>
      <c r="AU268" s="162" t="s">
        <v>89</v>
      </c>
      <c r="AV268" s="12" t="s">
        <v>87</v>
      </c>
      <c r="AW268" s="12" t="s">
        <v>36</v>
      </c>
      <c r="AX268" s="12" t="s">
        <v>80</v>
      </c>
      <c r="AY268" s="162" t="s">
        <v>248</v>
      </c>
    </row>
    <row r="269" spans="2:65" s="13" customFormat="1" ht="22.5">
      <c r="B269" s="167"/>
      <c r="D269" s="143" t="s">
        <v>1665</v>
      </c>
      <c r="E269" s="168" t="s">
        <v>1</v>
      </c>
      <c r="F269" s="169" t="s">
        <v>5832</v>
      </c>
      <c r="H269" s="170">
        <v>16.96</v>
      </c>
      <c r="I269" s="171"/>
      <c r="L269" s="167"/>
      <c r="M269" s="172"/>
      <c r="T269" s="173"/>
      <c r="AT269" s="168" t="s">
        <v>1665</v>
      </c>
      <c r="AU269" s="168" t="s">
        <v>89</v>
      </c>
      <c r="AV269" s="13" t="s">
        <v>89</v>
      </c>
      <c r="AW269" s="13" t="s">
        <v>36</v>
      </c>
      <c r="AX269" s="13" t="s">
        <v>80</v>
      </c>
      <c r="AY269" s="168" t="s">
        <v>248</v>
      </c>
    </row>
    <row r="270" spans="2:65" s="14" customFormat="1">
      <c r="B270" s="174"/>
      <c r="D270" s="143" t="s">
        <v>1665</v>
      </c>
      <c r="E270" s="175" t="s">
        <v>1</v>
      </c>
      <c r="F270" s="176" t="s">
        <v>1668</v>
      </c>
      <c r="H270" s="177">
        <v>16.96</v>
      </c>
      <c r="I270" s="178"/>
      <c r="L270" s="174"/>
      <c r="M270" s="179"/>
      <c r="T270" s="180"/>
      <c r="AT270" s="175" t="s">
        <v>1665</v>
      </c>
      <c r="AU270" s="175" t="s">
        <v>89</v>
      </c>
      <c r="AV270" s="14" t="s">
        <v>264</v>
      </c>
      <c r="AW270" s="14" t="s">
        <v>36</v>
      </c>
      <c r="AX270" s="14" t="s">
        <v>87</v>
      </c>
      <c r="AY270" s="175" t="s">
        <v>248</v>
      </c>
    </row>
    <row r="271" spans="2:65" s="1" customFormat="1" ht="24.2" customHeight="1">
      <c r="B271" s="32"/>
      <c r="C271" s="130" t="s">
        <v>406</v>
      </c>
      <c r="D271" s="130" t="s">
        <v>249</v>
      </c>
      <c r="E271" s="131" t="s">
        <v>2960</v>
      </c>
      <c r="F271" s="132" t="s">
        <v>2961</v>
      </c>
      <c r="G271" s="133" t="s">
        <v>1662</v>
      </c>
      <c r="H271" s="134">
        <v>16.96</v>
      </c>
      <c r="I271" s="135"/>
      <c r="J271" s="136">
        <f>ROUND(I271*H271,2)</f>
        <v>0</v>
      </c>
      <c r="K271" s="132" t="s">
        <v>1663</v>
      </c>
      <c r="L271" s="32"/>
      <c r="M271" s="137" t="s">
        <v>1</v>
      </c>
      <c r="N271" s="138" t="s">
        <v>45</v>
      </c>
      <c r="P271" s="139">
        <f>O271*H271</f>
        <v>0</v>
      </c>
      <c r="Q271" s="139">
        <v>0</v>
      </c>
      <c r="R271" s="139">
        <f>Q271*H271</f>
        <v>0</v>
      </c>
      <c r="S271" s="139">
        <v>0</v>
      </c>
      <c r="T271" s="140">
        <f>S271*H271</f>
        <v>0</v>
      </c>
      <c r="AR271" s="141" t="s">
        <v>264</v>
      </c>
      <c r="AT271" s="141" t="s">
        <v>249</v>
      </c>
      <c r="AU271" s="141" t="s">
        <v>89</v>
      </c>
      <c r="AY271" s="17" t="s">
        <v>248</v>
      </c>
      <c r="BE271" s="142">
        <f>IF(N271="základní",J271,0)</f>
        <v>0</v>
      </c>
      <c r="BF271" s="142">
        <f>IF(N271="snížená",J271,0)</f>
        <v>0</v>
      </c>
      <c r="BG271" s="142">
        <f>IF(N271="zákl. přenesená",J271,0)</f>
        <v>0</v>
      </c>
      <c r="BH271" s="142">
        <f>IF(N271="sníž. přenesená",J271,0)</f>
        <v>0</v>
      </c>
      <c r="BI271" s="142">
        <f>IF(N271="nulová",J271,0)</f>
        <v>0</v>
      </c>
      <c r="BJ271" s="17" t="s">
        <v>87</v>
      </c>
      <c r="BK271" s="142">
        <f>ROUND(I271*H271,2)</f>
        <v>0</v>
      </c>
      <c r="BL271" s="17" t="s">
        <v>264</v>
      </c>
      <c r="BM271" s="141" t="s">
        <v>5833</v>
      </c>
    </row>
    <row r="272" spans="2:65" s="12" customFormat="1">
      <c r="B272" s="161"/>
      <c r="D272" s="143" t="s">
        <v>1665</v>
      </c>
      <c r="E272" s="162" t="s">
        <v>1</v>
      </c>
      <c r="F272" s="163" t="s">
        <v>2842</v>
      </c>
      <c r="H272" s="162" t="s">
        <v>1</v>
      </c>
      <c r="I272" s="164"/>
      <c r="L272" s="161"/>
      <c r="M272" s="165"/>
      <c r="T272" s="166"/>
      <c r="AT272" s="162" t="s">
        <v>1665</v>
      </c>
      <c r="AU272" s="162" t="s">
        <v>89</v>
      </c>
      <c r="AV272" s="12" t="s">
        <v>87</v>
      </c>
      <c r="AW272" s="12" t="s">
        <v>36</v>
      </c>
      <c r="AX272" s="12" t="s">
        <v>80</v>
      </c>
      <c r="AY272" s="162" t="s">
        <v>248</v>
      </c>
    </row>
    <row r="273" spans="2:65" s="12" customFormat="1">
      <c r="B273" s="161"/>
      <c r="D273" s="143" t="s">
        <v>1665</v>
      </c>
      <c r="E273" s="162" t="s">
        <v>1</v>
      </c>
      <c r="F273" s="163" t="s">
        <v>2963</v>
      </c>
      <c r="H273" s="162" t="s">
        <v>1</v>
      </c>
      <c r="I273" s="164"/>
      <c r="L273" s="161"/>
      <c r="M273" s="165"/>
      <c r="T273" s="166"/>
      <c r="AT273" s="162" t="s">
        <v>1665</v>
      </c>
      <c r="AU273" s="162" t="s">
        <v>89</v>
      </c>
      <c r="AV273" s="12" t="s">
        <v>87</v>
      </c>
      <c r="AW273" s="12" t="s">
        <v>36</v>
      </c>
      <c r="AX273" s="12" t="s">
        <v>80</v>
      </c>
      <c r="AY273" s="162" t="s">
        <v>248</v>
      </c>
    </row>
    <row r="274" spans="2:65" s="13" customFormat="1" ht="22.5">
      <c r="B274" s="167"/>
      <c r="D274" s="143" t="s">
        <v>1665</v>
      </c>
      <c r="E274" s="168" t="s">
        <v>1</v>
      </c>
      <c r="F274" s="169" t="s">
        <v>5834</v>
      </c>
      <c r="H274" s="170">
        <v>16.96</v>
      </c>
      <c r="I274" s="171"/>
      <c r="L274" s="167"/>
      <c r="M274" s="172"/>
      <c r="T274" s="173"/>
      <c r="AT274" s="168" t="s">
        <v>1665</v>
      </c>
      <c r="AU274" s="168" t="s">
        <v>89</v>
      </c>
      <c r="AV274" s="13" t="s">
        <v>89</v>
      </c>
      <c r="AW274" s="13" t="s">
        <v>36</v>
      </c>
      <c r="AX274" s="13" t="s">
        <v>80</v>
      </c>
      <c r="AY274" s="168" t="s">
        <v>248</v>
      </c>
    </row>
    <row r="275" spans="2:65" s="14" customFormat="1">
      <c r="B275" s="174"/>
      <c r="D275" s="143" t="s">
        <v>1665</v>
      </c>
      <c r="E275" s="175" t="s">
        <v>1</v>
      </c>
      <c r="F275" s="176" t="s">
        <v>1668</v>
      </c>
      <c r="H275" s="177">
        <v>16.96</v>
      </c>
      <c r="I275" s="178"/>
      <c r="L275" s="174"/>
      <c r="M275" s="179"/>
      <c r="T275" s="180"/>
      <c r="AT275" s="175" t="s">
        <v>1665</v>
      </c>
      <c r="AU275" s="175" t="s">
        <v>89</v>
      </c>
      <c r="AV275" s="14" t="s">
        <v>264</v>
      </c>
      <c r="AW275" s="14" t="s">
        <v>36</v>
      </c>
      <c r="AX275" s="14" t="s">
        <v>87</v>
      </c>
      <c r="AY275" s="175" t="s">
        <v>248</v>
      </c>
    </row>
    <row r="276" spans="2:65" s="1" customFormat="1" ht="21.75" customHeight="1">
      <c r="B276" s="32"/>
      <c r="C276" s="130" t="s">
        <v>410</v>
      </c>
      <c r="D276" s="130" t="s">
        <v>249</v>
      </c>
      <c r="E276" s="131" t="s">
        <v>2966</v>
      </c>
      <c r="F276" s="132" t="s">
        <v>2967</v>
      </c>
      <c r="G276" s="133" t="s">
        <v>1662</v>
      </c>
      <c r="H276" s="134">
        <v>16.96</v>
      </c>
      <c r="I276" s="135"/>
      <c r="J276" s="136">
        <f>ROUND(I276*H276,2)</f>
        <v>0</v>
      </c>
      <c r="K276" s="132" t="s">
        <v>1663</v>
      </c>
      <c r="L276" s="32"/>
      <c r="M276" s="137" t="s">
        <v>1</v>
      </c>
      <c r="N276" s="138" t="s">
        <v>45</v>
      </c>
      <c r="P276" s="139">
        <f>O276*H276</f>
        <v>0</v>
      </c>
      <c r="Q276" s="139">
        <v>0</v>
      </c>
      <c r="R276" s="139">
        <f>Q276*H276</f>
        <v>0</v>
      </c>
      <c r="S276" s="139">
        <v>0</v>
      </c>
      <c r="T276" s="140">
        <f>S276*H276</f>
        <v>0</v>
      </c>
      <c r="AR276" s="141" t="s">
        <v>264</v>
      </c>
      <c r="AT276" s="141" t="s">
        <v>249</v>
      </c>
      <c r="AU276" s="141" t="s">
        <v>89</v>
      </c>
      <c r="AY276" s="17" t="s">
        <v>248</v>
      </c>
      <c r="BE276" s="142">
        <f>IF(N276="základní",J276,0)</f>
        <v>0</v>
      </c>
      <c r="BF276" s="142">
        <f>IF(N276="snížená",J276,0)</f>
        <v>0</v>
      </c>
      <c r="BG276" s="142">
        <f>IF(N276="zákl. přenesená",J276,0)</f>
        <v>0</v>
      </c>
      <c r="BH276" s="142">
        <f>IF(N276="sníž. přenesená",J276,0)</f>
        <v>0</v>
      </c>
      <c r="BI276" s="142">
        <f>IF(N276="nulová",J276,0)</f>
        <v>0</v>
      </c>
      <c r="BJ276" s="17" t="s">
        <v>87</v>
      </c>
      <c r="BK276" s="142">
        <f>ROUND(I276*H276,2)</f>
        <v>0</v>
      </c>
      <c r="BL276" s="17" t="s">
        <v>264</v>
      </c>
      <c r="BM276" s="141" t="s">
        <v>5835</v>
      </c>
    </row>
    <row r="277" spans="2:65" s="12" customFormat="1">
      <c r="B277" s="161"/>
      <c r="D277" s="143" t="s">
        <v>1665</v>
      </c>
      <c r="E277" s="162" t="s">
        <v>1</v>
      </c>
      <c r="F277" s="163" t="s">
        <v>2842</v>
      </c>
      <c r="H277" s="162" t="s">
        <v>1</v>
      </c>
      <c r="I277" s="164"/>
      <c r="L277" s="161"/>
      <c r="M277" s="165"/>
      <c r="T277" s="166"/>
      <c r="AT277" s="162" t="s">
        <v>1665</v>
      </c>
      <c r="AU277" s="162" t="s">
        <v>89</v>
      </c>
      <c r="AV277" s="12" t="s">
        <v>87</v>
      </c>
      <c r="AW277" s="12" t="s">
        <v>36</v>
      </c>
      <c r="AX277" s="12" t="s">
        <v>80</v>
      </c>
      <c r="AY277" s="162" t="s">
        <v>248</v>
      </c>
    </row>
    <row r="278" spans="2:65" s="12" customFormat="1">
      <c r="B278" s="161"/>
      <c r="D278" s="143" t="s">
        <v>1665</v>
      </c>
      <c r="E278" s="162" t="s">
        <v>1</v>
      </c>
      <c r="F278" s="163" t="s">
        <v>2969</v>
      </c>
      <c r="H278" s="162" t="s">
        <v>1</v>
      </c>
      <c r="I278" s="164"/>
      <c r="L278" s="161"/>
      <c r="M278" s="165"/>
      <c r="T278" s="166"/>
      <c r="AT278" s="162" t="s">
        <v>1665</v>
      </c>
      <c r="AU278" s="162" t="s">
        <v>89</v>
      </c>
      <c r="AV278" s="12" t="s">
        <v>87</v>
      </c>
      <c r="AW278" s="12" t="s">
        <v>36</v>
      </c>
      <c r="AX278" s="12" t="s">
        <v>80</v>
      </c>
      <c r="AY278" s="162" t="s">
        <v>248</v>
      </c>
    </row>
    <row r="279" spans="2:65" s="13" customFormat="1" ht="22.5">
      <c r="B279" s="167"/>
      <c r="D279" s="143" t="s">
        <v>1665</v>
      </c>
      <c r="E279" s="168" t="s">
        <v>1</v>
      </c>
      <c r="F279" s="169" t="s">
        <v>5836</v>
      </c>
      <c r="H279" s="170">
        <v>16.96</v>
      </c>
      <c r="I279" s="171"/>
      <c r="L279" s="167"/>
      <c r="M279" s="172"/>
      <c r="T279" s="173"/>
      <c r="AT279" s="168" t="s">
        <v>1665</v>
      </c>
      <c r="AU279" s="168" t="s">
        <v>89</v>
      </c>
      <c r="AV279" s="13" t="s">
        <v>89</v>
      </c>
      <c r="AW279" s="13" t="s">
        <v>36</v>
      </c>
      <c r="AX279" s="13" t="s">
        <v>80</v>
      </c>
      <c r="AY279" s="168" t="s">
        <v>248</v>
      </c>
    </row>
    <row r="280" spans="2:65" s="14" customFormat="1">
      <c r="B280" s="174"/>
      <c r="D280" s="143" t="s">
        <v>1665</v>
      </c>
      <c r="E280" s="175" t="s">
        <v>1</v>
      </c>
      <c r="F280" s="176" t="s">
        <v>1668</v>
      </c>
      <c r="H280" s="177">
        <v>16.96</v>
      </c>
      <c r="I280" s="178"/>
      <c r="L280" s="174"/>
      <c r="M280" s="179"/>
      <c r="T280" s="180"/>
      <c r="AT280" s="175" t="s">
        <v>1665</v>
      </c>
      <c r="AU280" s="175" t="s">
        <v>89</v>
      </c>
      <c r="AV280" s="14" t="s">
        <v>264</v>
      </c>
      <c r="AW280" s="14" t="s">
        <v>36</v>
      </c>
      <c r="AX280" s="14" t="s">
        <v>87</v>
      </c>
      <c r="AY280" s="175" t="s">
        <v>248</v>
      </c>
    </row>
    <row r="281" spans="2:65" s="1" customFormat="1" ht="16.5" customHeight="1">
      <c r="B281" s="32"/>
      <c r="C281" s="130" t="s">
        <v>414</v>
      </c>
      <c r="D281" s="130" t="s">
        <v>249</v>
      </c>
      <c r="E281" s="131" t="s">
        <v>2972</v>
      </c>
      <c r="F281" s="132" t="s">
        <v>2973</v>
      </c>
      <c r="G281" s="133" t="s">
        <v>1662</v>
      </c>
      <c r="H281" s="134">
        <v>16.96</v>
      </c>
      <c r="I281" s="135"/>
      <c r="J281" s="136">
        <f>ROUND(I281*H281,2)</f>
        <v>0</v>
      </c>
      <c r="K281" s="132" t="s">
        <v>1</v>
      </c>
      <c r="L281" s="32"/>
      <c r="M281" s="137" t="s">
        <v>1</v>
      </c>
      <c r="N281" s="138" t="s">
        <v>45</v>
      </c>
      <c r="P281" s="139">
        <f>O281*H281</f>
        <v>0</v>
      </c>
      <c r="Q281" s="139">
        <v>6.4999999999999997E-4</v>
      </c>
      <c r="R281" s="139">
        <f>Q281*H281</f>
        <v>1.1024000000000001E-2</v>
      </c>
      <c r="S281" s="139">
        <v>0</v>
      </c>
      <c r="T281" s="140">
        <f>S281*H281</f>
        <v>0</v>
      </c>
      <c r="AR281" s="141" t="s">
        <v>264</v>
      </c>
      <c r="AT281" s="141" t="s">
        <v>249</v>
      </c>
      <c r="AU281" s="141" t="s">
        <v>89</v>
      </c>
      <c r="AY281" s="17" t="s">
        <v>248</v>
      </c>
      <c r="BE281" s="142">
        <f>IF(N281="základní",J281,0)</f>
        <v>0</v>
      </c>
      <c r="BF281" s="142">
        <f>IF(N281="snížená",J281,0)</f>
        <v>0</v>
      </c>
      <c r="BG281" s="142">
        <f>IF(N281="zákl. přenesená",J281,0)</f>
        <v>0</v>
      </c>
      <c r="BH281" s="142">
        <f>IF(N281="sníž. přenesená",J281,0)</f>
        <v>0</v>
      </c>
      <c r="BI281" s="142">
        <f>IF(N281="nulová",J281,0)</f>
        <v>0</v>
      </c>
      <c r="BJ281" s="17" t="s">
        <v>87</v>
      </c>
      <c r="BK281" s="142">
        <f>ROUND(I281*H281,2)</f>
        <v>0</v>
      </c>
      <c r="BL281" s="17" t="s">
        <v>264</v>
      </c>
      <c r="BM281" s="141" t="s">
        <v>5837</v>
      </c>
    </row>
    <row r="282" spans="2:65" s="12" customFormat="1">
      <c r="B282" s="161"/>
      <c r="D282" s="143" t="s">
        <v>1665</v>
      </c>
      <c r="E282" s="162" t="s">
        <v>1</v>
      </c>
      <c r="F282" s="163" t="s">
        <v>2842</v>
      </c>
      <c r="H282" s="162" t="s">
        <v>1</v>
      </c>
      <c r="I282" s="164"/>
      <c r="L282" s="161"/>
      <c r="M282" s="165"/>
      <c r="T282" s="166"/>
      <c r="AT282" s="162" t="s">
        <v>1665</v>
      </c>
      <c r="AU282" s="162" t="s">
        <v>89</v>
      </c>
      <c r="AV282" s="12" t="s">
        <v>87</v>
      </c>
      <c r="AW282" s="12" t="s">
        <v>36</v>
      </c>
      <c r="AX282" s="12" t="s">
        <v>80</v>
      </c>
      <c r="AY282" s="162" t="s">
        <v>248</v>
      </c>
    </row>
    <row r="283" spans="2:65" s="12" customFormat="1">
      <c r="B283" s="161"/>
      <c r="D283" s="143" t="s">
        <v>1665</v>
      </c>
      <c r="E283" s="162" t="s">
        <v>1</v>
      </c>
      <c r="F283" s="163" t="s">
        <v>2975</v>
      </c>
      <c r="H283" s="162" t="s">
        <v>1</v>
      </c>
      <c r="I283" s="164"/>
      <c r="L283" s="161"/>
      <c r="M283" s="165"/>
      <c r="T283" s="166"/>
      <c r="AT283" s="162" t="s">
        <v>1665</v>
      </c>
      <c r="AU283" s="162" t="s">
        <v>89</v>
      </c>
      <c r="AV283" s="12" t="s">
        <v>87</v>
      </c>
      <c r="AW283" s="12" t="s">
        <v>36</v>
      </c>
      <c r="AX283" s="12" t="s">
        <v>80</v>
      </c>
      <c r="AY283" s="162" t="s">
        <v>248</v>
      </c>
    </row>
    <row r="284" spans="2:65" s="13" customFormat="1" ht="22.5">
      <c r="B284" s="167"/>
      <c r="D284" s="143" t="s">
        <v>1665</v>
      </c>
      <c r="E284" s="168" t="s">
        <v>1</v>
      </c>
      <c r="F284" s="169" t="s">
        <v>5838</v>
      </c>
      <c r="H284" s="170">
        <v>16.96</v>
      </c>
      <c r="I284" s="171"/>
      <c r="L284" s="167"/>
      <c r="M284" s="172"/>
      <c r="T284" s="173"/>
      <c r="AT284" s="168" t="s">
        <v>1665</v>
      </c>
      <c r="AU284" s="168" t="s">
        <v>89</v>
      </c>
      <c r="AV284" s="13" t="s">
        <v>89</v>
      </c>
      <c r="AW284" s="13" t="s">
        <v>36</v>
      </c>
      <c r="AX284" s="13" t="s">
        <v>80</v>
      </c>
      <c r="AY284" s="168" t="s">
        <v>248</v>
      </c>
    </row>
    <row r="285" spans="2:65" s="14" customFormat="1">
      <c r="B285" s="174"/>
      <c r="D285" s="143" t="s">
        <v>1665</v>
      </c>
      <c r="E285" s="175" t="s">
        <v>1</v>
      </c>
      <c r="F285" s="176" t="s">
        <v>1668</v>
      </c>
      <c r="H285" s="177">
        <v>16.96</v>
      </c>
      <c r="I285" s="178"/>
      <c r="L285" s="174"/>
      <c r="M285" s="179"/>
      <c r="T285" s="180"/>
      <c r="AT285" s="175" t="s">
        <v>1665</v>
      </c>
      <c r="AU285" s="175" t="s">
        <v>89</v>
      </c>
      <c r="AV285" s="14" t="s">
        <v>264</v>
      </c>
      <c r="AW285" s="14" t="s">
        <v>36</v>
      </c>
      <c r="AX285" s="14" t="s">
        <v>87</v>
      </c>
      <c r="AY285" s="175" t="s">
        <v>248</v>
      </c>
    </row>
    <row r="286" spans="2:65" s="10" customFormat="1" ht="22.9" customHeight="1">
      <c r="B286" s="120"/>
      <c r="D286" s="121" t="s">
        <v>79</v>
      </c>
      <c r="E286" s="155" t="s">
        <v>283</v>
      </c>
      <c r="F286" s="155" t="s">
        <v>5839</v>
      </c>
      <c r="I286" s="123"/>
      <c r="J286" s="156">
        <f>BK286</f>
        <v>0</v>
      </c>
      <c r="L286" s="120"/>
      <c r="M286" s="125"/>
      <c r="P286" s="126">
        <f>SUM(P287:P327)</f>
        <v>0</v>
      </c>
      <c r="R286" s="126">
        <f>SUM(R287:R327)</f>
        <v>2.6069225</v>
      </c>
      <c r="T286" s="127">
        <f>SUM(T287:T327)</f>
        <v>0</v>
      </c>
      <c r="AR286" s="121" t="s">
        <v>87</v>
      </c>
      <c r="AT286" s="128" t="s">
        <v>79</v>
      </c>
      <c r="AU286" s="128" t="s">
        <v>87</v>
      </c>
      <c r="AY286" s="121" t="s">
        <v>248</v>
      </c>
      <c r="BK286" s="129">
        <f>SUM(BK287:BK327)</f>
        <v>0</v>
      </c>
    </row>
    <row r="287" spans="2:65" s="1" customFormat="1" ht="33" customHeight="1">
      <c r="B287" s="32"/>
      <c r="C287" s="130" t="s">
        <v>419</v>
      </c>
      <c r="D287" s="130" t="s">
        <v>249</v>
      </c>
      <c r="E287" s="131" t="s">
        <v>5840</v>
      </c>
      <c r="F287" s="132" t="s">
        <v>5841</v>
      </c>
      <c r="G287" s="133" t="s">
        <v>528</v>
      </c>
      <c r="H287" s="134">
        <v>14.35</v>
      </c>
      <c r="I287" s="135"/>
      <c r="J287" s="136">
        <f>ROUND(I287*H287,2)</f>
        <v>0</v>
      </c>
      <c r="K287" s="132" t="s">
        <v>1663</v>
      </c>
      <c r="L287" s="32"/>
      <c r="M287" s="137" t="s">
        <v>1</v>
      </c>
      <c r="N287" s="138" t="s">
        <v>45</v>
      </c>
      <c r="P287" s="139">
        <f>O287*H287</f>
        <v>0</v>
      </c>
      <c r="Q287" s="139">
        <v>3.0000000000000001E-5</v>
      </c>
      <c r="R287" s="139">
        <f>Q287*H287</f>
        <v>4.305E-4</v>
      </c>
      <c r="S287" s="139">
        <v>0</v>
      </c>
      <c r="T287" s="140">
        <f>S287*H287</f>
        <v>0</v>
      </c>
      <c r="AR287" s="141" t="s">
        <v>264</v>
      </c>
      <c r="AT287" s="141" t="s">
        <v>249</v>
      </c>
      <c r="AU287" s="141" t="s">
        <v>89</v>
      </c>
      <c r="AY287" s="17" t="s">
        <v>248</v>
      </c>
      <c r="BE287" s="142">
        <f>IF(N287="základní",J287,0)</f>
        <v>0</v>
      </c>
      <c r="BF287" s="142">
        <f>IF(N287="snížená",J287,0)</f>
        <v>0</v>
      </c>
      <c r="BG287" s="142">
        <f>IF(N287="zákl. přenesená",J287,0)</f>
        <v>0</v>
      </c>
      <c r="BH287" s="142">
        <f>IF(N287="sníž. přenesená",J287,0)</f>
        <v>0</v>
      </c>
      <c r="BI287" s="142">
        <f>IF(N287="nulová",J287,0)</f>
        <v>0</v>
      </c>
      <c r="BJ287" s="17" t="s">
        <v>87</v>
      </c>
      <c r="BK287" s="142">
        <f>ROUND(I287*H287,2)</f>
        <v>0</v>
      </c>
      <c r="BL287" s="17" t="s">
        <v>264</v>
      </c>
      <c r="BM287" s="141" t="s">
        <v>5842</v>
      </c>
    </row>
    <row r="288" spans="2:65" s="12" customFormat="1">
      <c r="B288" s="161"/>
      <c r="D288" s="143" t="s">
        <v>1665</v>
      </c>
      <c r="E288" s="162" t="s">
        <v>1</v>
      </c>
      <c r="F288" s="163" t="s">
        <v>5793</v>
      </c>
      <c r="H288" s="162" t="s">
        <v>1</v>
      </c>
      <c r="I288" s="164"/>
      <c r="L288" s="161"/>
      <c r="M288" s="165"/>
      <c r="T288" s="166"/>
      <c r="AT288" s="162" t="s">
        <v>1665</v>
      </c>
      <c r="AU288" s="162" t="s">
        <v>89</v>
      </c>
      <c r="AV288" s="12" t="s">
        <v>87</v>
      </c>
      <c r="AW288" s="12" t="s">
        <v>36</v>
      </c>
      <c r="AX288" s="12" t="s">
        <v>80</v>
      </c>
      <c r="AY288" s="162" t="s">
        <v>248</v>
      </c>
    </row>
    <row r="289" spans="2:65" s="13" customFormat="1">
      <c r="B289" s="167"/>
      <c r="D289" s="143" t="s">
        <v>1665</v>
      </c>
      <c r="E289" s="168" t="s">
        <v>1</v>
      </c>
      <c r="F289" s="169" t="s">
        <v>5843</v>
      </c>
      <c r="H289" s="170">
        <v>2.1</v>
      </c>
      <c r="I289" s="171"/>
      <c r="L289" s="167"/>
      <c r="M289" s="172"/>
      <c r="T289" s="173"/>
      <c r="AT289" s="168" t="s">
        <v>1665</v>
      </c>
      <c r="AU289" s="168" t="s">
        <v>89</v>
      </c>
      <c r="AV289" s="13" t="s">
        <v>89</v>
      </c>
      <c r="AW289" s="13" t="s">
        <v>36</v>
      </c>
      <c r="AX289" s="13" t="s">
        <v>80</v>
      </c>
      <c r="AY289" s="168" t="s">
        <v>248</v>
      </c>
    </row>
    <row r="290" spans="2:65" s="13" customFormat="1">
      <c r="B290" s="167"/>
      <c r="D290" s="143" t="s">
        <v>1665</v>
      </c>
      <c r="E290" s="168" t="s">
        <v>1</v>
      </c>
      <c r="F290" s="169" t="s">
        <v>5844</v>
      </c>
      <c r="H290" s="170">
        <v>12.25</v>
      </c>
      <c r="I290" s="171"/>
      <c r="L290" s="167"/>
      <c r="M290" s="172"/>
      <c r="T290" s="173"/>
      <c r="AT290" s="168" t="s">
        <v>1665</v>
      </c>
      <c r="AU290" s="168" t="s">
        <v>89</v>
      </c>
      <c r="AV290" s="13" t="s">
        <v>89</v>
      </c>
      <c r="AW290" s="13" t="s">
        <v>36</v>
      </c>
      <c r="AX290" s="13" t="s">
        <v>80</v>
      </c>
      <c r="AY290" s="168" t="s">
        <v>248</v>
      </c>
    </row>
    <row r="291" spans="2:65" s="14" customFormat="1">
      <c r="B291" s="174"/>
      <c r="D291" s="143" t="s">
        <v>1665</v>
      </c>
      <c r="E291" s="175" t="s">
        <v>1</v>
      </c>
      <c r="F291" s="176" t="s">
        <v>1668</v>
      </c>
      <c r="H291" s="177">
        <v>14.35</v>
      </c>
      <c r="I291" s="178"/>
      <c r="L291" s="174"/>
      <c r="M291" s="179"/>
      <c r="T291" s="180"/>
      <c r="AT291" s="175" t="s">
        <v>1665</v>
      </c>
      <c r="AU291" s="175" t="s">
        <v>89</v>
      </c>
      <c r="AV291" s="14" t="s">
        <v>264</v>
      </c>
      <c r="AW291" s="14" t="s">
        <v>36</v>
      </c>
      <c r="AX291" s="14" t="s">
        <v>87</v>
      </c>
      <c r="AY291" s="175" t="s">
        <v>248</v>
      </c>
    </row>
    <row r="292" spans="2:65" s="1" customFormat="1" ht="24.2" customHeight="1">
      <c r="B292" s="32"/>
      <c r="C292" s="188" t="s">
        <v>424</v>
      </c>
      <c r="D292" s="188" t="s">
        <v>301</v>
      </c>
      <c r="E292" s="189" t="s">
        <v>5845</v>
      </c>
      <c r="F292" s="190" t="s">
        <v>5846</v>
      </c>
      <c r="G292" s="191" t="s">
        <v>528</v>
      </c>
      <c r="H292" s="192">
        <v>14.566000000000001</v>
      </c>
      <c r="I292" s="193"/>
      <c r="J292" s="194">
        <f>ROUND(I292*H292,2)</f>
        <v>0</v>
      </c>
      <c r="K292" s="190" t="s">
        <v>1663</v>
      </c>
      <c r="L292" s="195"/>
      <c r="M292" s="196" t="s">
        <v>1</v>
      </c>
      <c r="N292" s="197" t="s">
        <v>45</v>
      </c>
      <c r="P292" s="139">
        <f>O292*H292</f>
        <v>0</v>
      </c>
      <c r="Q292" s="139">
        <v>2.4E-2</v>
      </c>
      <c r="R292" s="139">
        <f>Q292*H292</f>
        <v>0.34958400000000001</v>
      </c>
      <c r="S292" s="139">
        <v>0</v>
      </c>
      <c r="T292" s="140">
        <f>S292*H292</f>
        <v>0</v>
      </c>
      <c r="AR292" s="141" t="s">
        <v>283</v>
      </c>
      <c r="AT292" s="141" t="s">
        <v>301</v>
      </c>
      <c r="AU292" s="141" t="s">
        <v>89</v>
      </c>
      <c r="AY292" s="17" t="s">
        <v>248</v>
      </c>
      <c r="BE292" s="142">
        <f>IF(N292="základní",J292,0)</f>
        <v>0</v>
      </c>
      <c r="BF292" s="142">
        <f>IF(N292="snížená",J292,0)</f>
        <v>0</v>
      </c>
      <c r="BG292" s="142">
        <f>IF(N292="zákl. přenesená",J292,0)</f>
        <v>0</v>
      </c>
      <c r="BH292" s="142">
        <f>IF(N292="sníž. přenesená",J292,0)</f>
        <v>0</v>
      </c>
      <c r="BI292" s="142">
        <f>IF(N292="nulová",J292,0)</f>
        <v>0</v>
      </c>
      <c r="BJ292" s="17" t="s">
        <v>87</v>
      </c>
      <c r="BK292" s="142">
        <f>ROUND(I292*H292,2)</f>
        <v>0</v>
      </c>
      <c r="BL292" s="17" t="s">
        <v>264</v>
      </c>
      <c r="BM292" s="141" t="s">
        <v>5847</v>
      </c>
    </row>
    <row r="293" spans="2:65" s="13" customFormat="1">
      <c r="B293" s="167"/>
      <c r="D293" s="143" t="s">
        <v>1665</v>
      </c>
      <c r="E293" s="168" t="s">
        <v>1</v>
      </c>
      <c r="F293" s="169" t="s">
        <v>5848</v>
      </c>
      <c r="H293" s="170">
        <v>2.1320000000000001</v>
      </c>
      <c r="I293" s="171"/>
      <c r="L293" s="167"/>
      <c r="M293" s="172"/>
      <c r="T293" s="173"/>
      <c r="AT293" s="168" t="s">
        <v>1665</v>
      </c>
      <c r="AU293" s="168" t="s">
        <v>89</v>
      </c>
      <c r="AV293" s="13" t="s">
        <v>89</v>
      </c>
      <c r="AW293" s="13" t="s">
        <v>36</v>
      </c>
      <c r="AX293" s="13" t="s">
        <v>80</v>
      </c>
      <c r="AY293" s="168" t="s">
        <v>248</v>
      </c>
    </row>
    <row r="294" spans="2:65" s="13" customFormat="1">
      <c r="B294" s="167"/>
      <c r="D294" s="143" t="s">
        <v>1665</v>
      </c>
      <c r="E294" s="168" t="s">
        <v>1</v>
      </c>
      <c r="F294" s="169" t="s">
        <v>5849</v>
      </c>
      <c r="H294" s="170">
        <v>12.433999999999999</v>
      </c>
      <c r="I294" s="171"/>
      <c r="L294" s="167"/>
      <c r="M294" s="172"/>
      <c r="T294" s="173"/>
      <c r="AT294" s="168" t="s">
        <v>1665</v>
      </c>
      <c r="AU294" s="168" t="s">
        <v>89</v>
      </c>
      <c r="AV294" s="13" t="s">
        <v>89</v>
      </c>
      <c r="AW294" s="13" t="s">
        <v>36</v>
      </c>
      <c r="AX294" s="13" t="s">
        <v>80</v>
      </c>
      <c r="AY294" s="168" t="s">
        <v>248</v>
      </c>
    </row>
    <row r="295" spans="2:65" s="14" customFormat="1">
      <c r="B295" s="174"/>
      <c r="D295" s="143" t="s">
        <v>1665</v>
      </c>
      <c r="E295" s="175" t="s">
        <v>1</v>
      </c>
      <c r="F295" s="176" t="s">
        <v>1668</v>
      </c>
      <c r="H295" s="177">
        <v>14.566000000000001</v>
      </c>
      <c r="I295" s="178"/>
      <c r="L295" s="174"/>
      <c r="M295" s="179"/>
      <c r="T295" s="180"/>
      <c r="AT295" s="175" t="s">
        <v>1665</v>
      </c>
      <c r="AU295" s="175" t="s">
        <v>89</v>
      </c>
      <c r="AV295" s="14" t="s">
        <v>264</v>
      </c>
      <c r="AW295" s="14" t="s">
        <v>36</v>
      </c>
      <c r="AX295" s="14" t="s">
        <v>87</v>
      </c>
      <c r="AY295" s="175" t="s">
        <v>248</v>
      </c>
    </row>
    <row r="296" spans="2:65" s="1" customFormat="1" ht="24.2" customHeight="1">
      <c r="B296" s="32"/>
      <c r="C296" s="130" t="s">
        <v>428</v>
      </c>
      <c r="D296" s="130" t="s">
        <v>249</v>
      </c>
      <c r="E296" s="131" t="s">
        <v>5850</v>
      </c>
      <c r="F296" s="132" t="s">
        <v>5851</v>
      </c>
      <c r="G296" s="133" t="s">
        <v>1839</v>
      </c>
      <c r="H296" s="134">
        <v>4</v>
      </c>
      <c r="I296" s="135"/>
      <c r="J296" s="136">
        <f>ROUND(I296*H296,2)</f>
        <v>0</v>
      </c>
      <c r="K296" s="132" t="s">
        <v>1663</v>
      </c>
      <c r="L296" s="32"/>
      <c r="M296" s="137" t="s">
        <v>1</v>
      </c>
      <c r="N296" s="138" t="s">
        <v>45</v>
      </c>
      <c r="P296" s="139">
        <f>O296*H296</f>
        <v>0</v>
      </c>
      <c r="Q296" s="139">
        <v>6.9999999999999994E-5</v>
      </c>
      <c r="R296" s="139">
        <f>Q296*H296</f>
        <v>2.7999999999999998E-4</v>
      </c>
      <c r="S296" s="139">
        <v>0</v>
      </c>
      <c r="T296" s="140">
        <f>S296*H296</f>
        <v>0</v>
      </c>
      <c r="AR296" s="141" t="s">
        <v>264</v>
      </c>
      <c r="AT296" s="141" t="s">
        <v>249</v>
      </c>
      <c r="AU296" s="141" t="s">
        <v>89</v>
      </c>
      <c r="AY296" s="17" t="s">
        <v>248</v>
      </c>
      <c r="BE296" s="142">
        <f>IF(N296="základní",J296,0)</f>
        <v>0</v>
      </c>
      <c r="BF296" s="142">
        <f>IF(N296="snížená",J296,0)</f>
        <v>0</v>
      </c>
      <c r="BG296" s="142">
        <f>IF(N296="zákl. přenesená",J296,0)</f>
        <v>0</v>
      </c>
      <c r="BH296" s="142">
        <f>IF(N296="sníž. přenesená",J296,0)</f>
        <v>0</v>
      </c>
      <c r="BI296" s="142">
        <f>IF(N296="nulová",J296,0)</f>
        <v>0</v>
      </c>
      <c r="BJ296" s="17" t="s">
        <v>87</v>
      </c>
      <c r="BK296" s="142">
        <f>ROUND(I296*H296,2)</f>
        <v>0</v>
      </c>
      <c r="BL296" s="17" t="s">
        <v>264</v>
      </c>
      <c r="BM296" s="141" t="s">
        <v>5852</v>
      </c>
    </row>
    <row r="297" spans="2:65" s="12" customFormat="1">
      <c r="B297" s="161"/>
      <c r="D297" s="143" t="s">
        <v>1665</v>
      </c>
      <c r="E297" s="162" t="s">
        <v>1</v>
      </c>
      <c r="F297" s="163" t="s">
        <v>5853</v>
      </c>
      <c r="H297" s="162" t="s">
        <v>1</v>
      </c>
      <c r="I297" s="164"/>
      <c r="L297" s="161"/>
      <c r="M297" s="165"/>
      <c r="T297" s="166"/>
      <c r="AT297" s="162" t="s">
        <v>1665</v>
      </c>
      <c r="AU297" s="162" t="s">
        <v>89</v>
      </c>
      <c r="AV297" s="12" t="s">
        <v>87</v>
      </c>
      <c r="AW297" s="12" t="s">
        <v>36</v>
      </c>
      <c r="AX297" s="12" t="s">
        <v>80</v>
      </c>
      <c r="AY297" s="162" t="s">
        <v>248</v>
      </c>
    </row>
    <row r="298" spans="2:65" s="13" customFormat="1">
      <c r="B298" s="167"/>
      <c r="D298" s="143" t="s">
        <v>1665</v>
      </c>
      <c r="E298" s="168" t="s">
        <v>1</v>
      </c>
      <c r="F298" s="169" t="s">
        <v>5854</v>
      </c>
      <c r="H298" s="170">
        <v>4</v>
      </c>
      <c r="I298" s="171"/>
      <c r="L298" s="167"/>
      <c r="M298" s="172"/>
      <c r="T298" s="173"/>
      <c r="AT298" s="168" t="s">
        <v>1665</v>
      </c>
      <c r="AU298" s="168" t="s">
        <v>89</v>
      </c>
      <c r="AV298" s="13" t="s">
        <v>89</v>
      </c>
      <c r="AW298" s="13" t="s">
        <v>36</v>
      </c>
      <c r="AX298" s="13" t="s">
        <v>80</v>
      </c>
      <c r="AY298" s="168" t="s">
        <v>248</v>
      </c>
    </row>
    <row r="299" spans="2:65" s="14" customFormat="1">
      <c r="B299" s="174"/>
      <c r="D299" s="143" t="s">
        <v>1665</v>
      </c>
      <c r="E299" s="175" t="s">
        <v>1</v>
      </c>
      <c r="F299" s="176" t="s">
        <v>1668</v>
      </c>
      <c r="H299" s="177">
        <v>4</v>
      </c>
      <c r="I299" s="178"/>
      <c r="L299" s="174"/>
      <c r="M299" s="179"/>
      <c r="T299" s="180"/>
      <c r="AT299" s="175" t="s">
        <v>1665</v>
      </c>
      <c r="AU299" s="175" t="s">
        <v>89</v>
      </c>
      <c r="AV299" s="14" t="s">
        <v>264</v>
      </c>
      <c r="AW299" s="14" t="s">
        <v>36</v>
      </c>
      <c r="AX299" s="14" t="s">
        <v>87</v>
      </c>
      <c r="AY299" s="175" t="s">
        <v>248</v>
      </c>
    </row>
    <row r="300" spans="2:65" s="1" customFormat="1" ht="24.2" customHeight="1">
      <c r="B300" s="32"/>
      <c r="C300" s="188" t="s">
        <v>432</v>
      </c>
      <c r="D300" s="188" t="s">
        <v>301</v>
      </c>
      <c r="E300" s="189" t="s">
        <v>5855</v>
      </c>
      <c r="F300" s="190" t="s">
        <v>5856</v>
      </c>
      <c r="G300" s="191" t="s">
        <v>1839</v>
      </c>
      <c r="H300" s="192">
        <v>1.0149999999999999</v>
      </c>
      <c r="I300" s="193"/>
      <c r="J300" s="194">
        <f>ROUND(I300*H300,2)</f>
        <v>0</v>
      </c>
      <c r="K300" s="190" t="s">
        <v>1663</v>
      </c>
      <c r="L300" s="195"/>
      <c r="M300" s="196" t="s">
        <v>1</v>
      </c>
      <c r="N300" s="197" t="s">
        <v>45</v>
      </c>
      <c r="P300" s="139">
        <f>O300*H300</f>
        <v>0</v>
      </c>
      <c r="Q300" s="139">
        <v>0.01</v>
      </c>
      <c r="R300" s="139">
        <f>Q300*H300</f>
        <v>1.0149999999999999E-2</v>
      </c>
      <c r="S300" s="139">
        <v>0</v>
      </c>
      <c r="T300" s="140">
        <f>S300*H300</f>
        <v>0</v>
      </c>
      <c r="AR300" s="141" t="s">
        <v>283</v>
      </c>
      <c r="AT300" s="141" t="s">
        <v>301</v>
      </c>
      <c r="AU300" s="141" t="s">
        <v>89</v>
      </c>
      <c r="AY300" s="17" t="s">
        <v>248</v>
      </c>
      <c r="BE300" s="142">
        <f>IF(N300="základní",J300,0)</f>
        <v>0</v>
      </c>
      <c r="BF300" s="142">
        <f>IF(N300="snížená",J300,0)</f>
        <v>0</v>
      </c>
      <c r="BG300" s="142">
        <f>IF(N300="zákl. přenesená",J300,0)</f>
        <v>0</v>
      </c>
      <c r="BH300" s="142">
        <f>IF(N300="sníž. přenesená",J300,0)</f>
        <v>0</v>
      </c>
      <c r="BI300" s="142">
        <f>IF(N300="nulová",J300,0)</f>
        <v>0</v>
      </c>
      <c r="BJ300" s="17" t="s">
        <v>87</v>
      </c>
      <c r="BK300" s="142">
        <f>ROUND(I300*H300,2)</f>
        <v>0</v>
      </c>
      <c r="BL300" s="17" t="s">
        <v>264</v>
      </c>
      <c r="BM300" s="141" t="s">
        <v>5857</v>
      </c>
    </row>
    <row r="301" spans="2:65" s="13" customFormat="1">
      <c r="B301" s="167"/>
      <c r="D301" s="143" t="s">
        <v>1665</v>
      </c>
      <c r="E301" s="168" t="s">
        <v>1</v>
      </c>
      <c r="F301" s="169" t="s">
        <v>5858</v>
      </c>
      <c r="H301" s="170">
        <v>1.0149999999999999</v>
      </c>
      <c r="I301" s="171"/>
      <c r="L301" s="167"/>
      <c r="M301" s="172"/>
      <c r="T301" s="173"/>
      <c r="AT301" s="168" t="s">
        <v>1665</v>
      </c>
      <c r="AU301" s="168" t="s">
        <v>89</v>
      </c>
      <c r="AV301" s="13" t="s">
        <v>89</v>
      </c>
      <c r="AW301" s="13" t="s">
        <v>36</v>
      </c>
      <c r="AX301" s="13" t="s">
        <v>80</v>
      </c>
      <c r="AY301" s="168" t="s">
        <v>248</v>
      </c>
    </row>
    <row r="302" spans="2:65" s="14" customFormat="1">
      <c r="B302" s="174"/>
      <c r="D302" s="143" t="s">
        <v>1665</v>
      </c>
      <c r="E302" s="175" t="s">
        <v>1</v>
      </c>
      <c r="F302" s="176" t="s">
        <v>1668</v>
      </c>
      <c r="H302" s="177">
        <v>1.0149999999999999</v>
      </c>
      <c r="I302" s="178"/>
      <c r="L302" s="174"/>
      <c r="M302" s="179"/>
      <c r="T302" s="180"/>
      <c r="AT302" s="175" t="s">
        <v>1665</v>
      </c>
      <c r="AU302" s="175" t="s">
        <v>89</v>
      </c>
      <c r="AV302" s="14" t="s">
        <v>264</v>
      </c>
      <c r="AW302" s="14" t="s">
        <v>36</v>
      </c>
      <c r="AX302" s="14" t="s">
        <v>87</v>
      </c>
      <c r="AY302" s="175" t="s">
        <v>248</v>
      </c>
    </row>
    <row r="303" spans="2:65" s="1" customFormat="1" ht="24.2" customHeight="1">
      <c r="B303" s="32"/>
      <c r="C303" s="188" t="s">
        <v>436</v>
      </c>
      <c r="D303" s="188" t="s">
        <v>301</v>
      </c>
      <c r="E303" s="189" t="s">
        <v>5859</v>
      </c>
      <c r="F303" s="190" t="s">
        <v>5860</v>
      </c>
      <c r="G303" s="191" t="s">
        <v>1839</v>
      </c>
      <c r="H303" s="192">
        <v>1.0149999999999999</v>
      </c>
      <c r="I303" s="193"/>
      <c r="J303" s="194">
        <f>ROUND(I303*H303,2)</f>
        <v>0</v>
      </c>
      <c r="K303" s="190" t="s">
        <v>1663</v>
      </c>
      <c r="L303" s="195"/>
      <c r="M303" s="196" t="s">
        <v>1</v>
      </c>
      <c r="N303" s="197" t="s">
        <v>45</v>
      </c>
      <c r="P303" s="139">
        <f>O303*H303</f>
        <v>0</v>
      </c>
      <c r="Q303" s="139">
        <v>0.01</v>
      </c>
      <c r="R303" s="139">
        <f>Q303*H303</f>
        <v>1.0149999999999999E-2</v>
      </c>
      <c r="S303" s="139">
        <v>0</v>
      </c>
      <c r="T303" s="140">
        <f>S303*H303</f>
        <v>0</v>
      </c>
      <c r="AR303" s="141" t="s">
        <v>283</v>
      </c>
      <c r="AT303" s="141" t="s">
        <v>301</v>
      </c>
      <c r="AU303" s="141" t="s">
        <v>89</v>
      </c>
      <c r="AY303" s="17" t="s">
        <v>248</v>
      </c>
      <c r="BE303" s="142">
        <f>IF(N303="základní",J303,0)</f>
        <v>0</v>
      </c>
      <c r="BF303" s="142">
        <f>IF(N303="snížená",J303,0)</f>
        <v>0</v>
      </c>
      <c r="BG303" s="142">
        <f>IF(N303="zákl. přenesená",J303,0)</f>
        <v>0</v>
      </c>
      <c r="BH303" s="142">
        <f>IF(N303="sníž. přenesená",J303,0)</f>
        <v>0</v>
      </c>
      <c r="BI303" s="142">
        <f>IF(N303="nulová",J303,0)</f>
        <v>0</v>
      </c>
      <c r="BJ303" s="17" t="s">
        <v>87</v>
      </c>
      <c r="BK303" s="142">
        <f>ROUND(I303*H303,2)</f>
        <v>0</v>
      </c>
      <c r="BL303" s="17" t="s">
        <v>264</v>
      </c>
      <c r="BM303" s="141" t="s">
        <v>5861</v>
      </c>
    </row>
    <row r="304" spans="2:65" s="13" customFormat="1">
      <c r="B304" s="167"/>
      <c r="D304" s="143" t="s">
        <v>1665</v>
      </c>
      <c r="E304" s="168" t="s">
        <v>1</v>
      </c>
      <c r="F304" s="169" t="s">
        <v>5858</v>
      </c>
      <c r="H304" s="170">
        <v>1.0149999999999999</v>
      </c>
      <c r="I304" s="171"/>
      <c r="L304" s="167"/>
      <c r="M304" s="172"/>
      <c r="T304" s="173"/>
      <c r="AT304" s="168" t="s">
        <v>1665</v>
      </c>
      <c r="AU304" s="168" t="s">
        <v>89</v>
      </c>
      <c r="AV304" s="13" t="s">
        <v>89</v>
      </c>
      <c r="AW304" s="13" t="s">
        <v>36</v>
      </c>
      <c r="AX304" s="13" t="s">
        <v>80</v>
      </c>
      <c r="AY304" s="168" t="s">
        <v>248</v>
      </c>
    </row>
    <row r="305" spans="2:65" s="14" customFormat="1">
      <c r="B305" s="174"/>
      <c r="D305" s="143" t="s">
        <v>1665</v>
      </c>
      <c r="E305" s="175" t="s">
        <v>1</v>
      </c>
      <c r="F305" s="176" t="s">
        <v>1668</v>
      </c>
      <c r="H305" s="177">
        <v>1.0149999999999999</v>
      </c>
      <c r="I305" s="178"/>
      <c r="L305" s="174"/>
      <c r="M305" s="179"/>
      <c r="T305" s="180"/>
      <c r="AT305" s="175" t="s">
        <v>1665</v>
      </c>
      <c r="AU305" s="175" t="s">
        <v>89</v>
      </c>
      <c r="AV305" s="14" t="s">
        <v>264</v>
      </c>
      <c r="AW305" s="14" t="s">
        <v>36</v>
      </c>
      <c r="AX305" s="14" t="s">
        <v>87</v>
      </c>
      <c r="AY305" s="175" t="s">
        <v>248</v>
      </c>
    </row>
    <row r="306" spans="2:65" s="1" customFormat="1" ht="24.2" customHeight="1">
      <c r="B306" s="32"/>
      <c r="C306" s="188" t="s">
        <v>440</v>
      </c>
      <c r="D306" s="188" t="s">
        <v>301</v>
      </c>
      <c r="E306" s="189" t="s">
        <v>5862</v>
      </c>
      <c r="F306" s="190" t="s">
        <v>5863</v>
      </c>
      <c r="G306" s="191" t="s">
        <v>1839</v>
      </c>
      <c r="H306" s="192">
        <v>2.0299999999999998</v>
      </c>
      <c r="I306" s="193"/>
      <c r="J306" s="194">
        <f>ROUND(I306*H306,2)</f>
        <v>0</v>
      </c>
      <c r="K306" s="190" t="s">
        <v>1663</v>
      </c>
      <c r="L306" s="195"/>
      <c r="M306" s="196" t="s">
        <v>1</v>
      </c>
      <c r="N306" s="197" t="s">
        <v>45</v>
      </c>
      <c r="P306" s="139">
        <f>O306*H306</f>
        <v>0</v>
      </c>
      <c r="Q306" s="139">
        <v>0.01</v>
      </c>
      <c r="R306" s="139">
        <f>Q306*H306</f>
        <v>2.0299999999999999E-2</v>
      </c>
      <c r="S306" s="139">
        <v>0</v>
      </c>
      <c r="T306" s="140">
        <f>S306*H306</f>
        <v>0</v>
      </c>
      <c r="AR306" s="141" t="s">
        <v>283</v>
      </c>
      <c r="AT306" s="141" t="s">
        <v>301</v>
      </c>
      <c r="AU306" s="141" t="s">
        <v>89</v>
      </c>
      <c r="AY306" s="17" t="s">
        <v>248</v>
      </c>
      <c r="BE306" s="142">
        <f>IF(N306="základní",J306,0)</f>
        <v>0</v>
      </c>
      <c r="BF306" s="142">
        <f>IF(N306="snížená",J306,0)</f>
        <v>0</v>
      </c>
      <c r="BG306" s="142">
        <f>IF(N306="zákl. přenesená",J306,0)</f>
        <v>0</v>
      </c>
      <c r="BH306" s="142">
        <f>IF(N306="sníž. přenesená",J306,0)</f>
        <v>0</v>
      </c>
      <c r="BI306" s="142">
        <f>IF(N306="nulová",J306,0)</f>
        <v>0</v>
      </c>
      <c r="BJ306" s="17" t="s">
        <v>87</v>
      </c>
      <c r="BK306" s="142">
        <f>ROUND(I306*H306,2)</f>
        <v>0</v>
      </c>
      <c r="BL306" s="17" t="s">
        <v>264</v>
      </c>
      <c r="BM306" s="141" t="s">
        <v>5864</v>
      </c>
    </row>
    <row r="307" spans="2:65" s="13" customFormat="1">
      <c r="B307" s="167"/>
      <c r="D307" s="143" t="s">
        <v>1665</v>
      </c>
      <c r="E307" s="168" t="s">
        <v>1</v>
      </c>
      <c r="F307" s="169" t="s">
        <v>5865</v>
      </c>
      <c r="H307" s="170">
        <v>2.0299999999999998</v>
      </c>
      <c r="I307" s="171"/>
      <c r="L307" s="167"/>
      <c r="M307" s="172"/>
      <c r="T307" s="173"/>
      <c r="AT307" s="168" t="s">
        <v>1665</v>
      </c>
      <c r="AU307" s="168" t="s">
        <v>89</v>
      </c>
      <c r="AV307" s="13" t="s">
        <v>89</v>
      </c>
      <c r="AW307" s="13" t="s">
        <v>36</v>
      </c>
      <c r="AX307" s="13" t="s">
        <v>80</v>
      </c>
      <c r="AY307" s="168" t="s">
        <v>248</v>
      </c>
    </row>
    <row r="308" spans="2:65" s="14" customFormat="1">
      <c r="B308" s="174"/>
      <c r="D308" s="143" t="s">
        <v>1665</v>
      </c>
      <c r="E308" s="175" t="s">
        <v>1</v>
      </c>
      <c r="F308" s="176" t="s">
        <v>1668</v>
      </c>
      <c r="H308" s="177">
        <v>2.0299999999999998</v>
      </c>
      <c r="I308" s="178"/>
      <c r="L308" s="174"/>
      <c r="M308" s="179"/>
      <c r="T308" s="180"/>
      <c r="AT308" s="175" t="s">
        <v>1665</v>
      </c>
      <c r="AU308" s="175" t="s">
        <v>89</v>
      </c>
      <c r="AV308" s="14" t="s">
        <v>264</v>
      </c>
      <c r="AW308" s="14" t="s">
        <v>36</v>
      </c>
      <c r="AX308" s="14" t="s">
        <v>87</v>
      </c>
      <c r="AY308" s="175" t="s">
        <v>248</v>
      </c>
    </row>
    <row r="309" spans="2:65" s="1" customFormat="1" ht="24.2" customHeight="1">
      <c r="B309" s="32"/>
      <c r="C309" s="130" t="s">
        <v>444</v>
      </c>
      <c r="D309" s="130" t="s">
        <v>249</v>
      </c>
      <c r="E309" s="131" t="s">
        <v>5866</v>
      </c>
      <c r="F309" s="132" t="s">
        <v>5867</v>
      </c>
      <c r="G309" s="133" t="s">
        <v>1839</v>
      </c>
      <c r="H309" s="134">
        <v>2</v>
      </c>
      <c r="I309" s="135"/>
      <c r="J309" s="136">
        <f>ROUND(I309*H309,2)</f>
        <v>0</v>
      </c>
      <c r="K309" s="132" t="s">
        <v>1663</v>
      </c>
      <c r="L309" s="32"/>
      <c r="M309" s="137" t="s">
        <v>1</v>
      </c>
      <c r="N309" s="138" t="s">
        <v>45</v>
      </c>
      <c r="P309" s="139">
        <f>O309*H309</f>
        <v>0</v>
      </c>
      <c r="Q309" s="139">
        <v>3.0000000000000001E-5</v>
      </c>
      <c r="R309" s="139">
        <f>Q309*H309</f>
        <v>6.0000000000000002E-5</v>
      </c>
      <c r="S309" s="139">
        <v>0</v>
      </c>
      <c r="T309" s="140">
        <f>S309*H309</f>
        <v>0</v>
      </c>
      <c r="AR309" s="141" t="s">
        <v>264</v>
      </c>
      <c r="AT309" s="141" t="s">
        <v>249</v>
      </c>
      <c r="AU309" s="141" t="s">
        <v>89</v>
      </c>
      <c r="AY309" s="17" t="s">
        <v>248</v>
      </c>
      <c r="BE309" s="142">
        <f>IF(N309="základní",J309,0)</f>
        <v>0</v>
      </c>
      <c r="BF309" s="142">
        <f>IF(N309="snížená",J309,0)</f>
        <v>0</v>
      </c>
      <c r="BG309" s="142">
        <f>IF(N309="zákl. přenesená",J309,0)</f>
        <v>0</v>
      </c>
      <c r="BH309" s="142">
        <f>IF(N309="sníž. přenesená",J309,0)</f>
        <v>0</v>
      </c>
      <c r="BI309" s="142">
        <f>IF(N309="nulová",J309,0)</f>
        <v>0</v>
      </c>
      <c r="BJ309" s="17" t="s">
        <v>87</v>
      </c>
      <c r="BK309" s="142">
        <f>ROUND(I309*H309,2)</f>
        <v>0</v>
      </c>
      <c r="BL309" s="17" t="s">
        <v>264</v>
      </c>
      <c r="BM309" s="141" t="s">
        <v>5868</v>
      </c>
    </row>
    <row r="310" spans="2:65" s="12" customFormat="1">
      <c r="B310" s="161"/>
      <c r="D310" s="143" t="s">
        <v>1665</v>
      </c>
      <c r="E310" s="162" t="s">
        <v>1</v>
      </c>
      <c r="F310" s="163" t="s">
        <v>5853</v>
      </c>
      <c r="H310" s="162" t="s">
        <v>1</v>
      </c>
      <c r="I310" s="164"/>
      <c r="L310" s="161"/>
      <c r="M310" s="165"/>
      <c r="T310" s="166"/>
      <c r="AT310" s="162" t="s">
        <v>1665</v>
      </c>
      <c r="AU310" s="162" t="s">
        <v>89</v>
      </c>
      <c r="AV310" s="12" t="s">
        <v>87</v>
      </c>
      <c r="AW310" s="12" t="s">
        <v>36</v>
      </c>
      <c r="AX310" s="12" t="s">
        <v>80</v>
      </c>
      <c r="AY310" s="162" t="s">
        <v>248</v>
      </c>
    </row>
    <row r="311" spans="2:65" s="13" customFormat="1">
      <c r="B311" s="167"/>
      <c r="D311" s="143" t="s">
        <v>1665</v>
      </c>
      <c r="E311" s="168" t="s">
        <v>1</v>
      </c>
      <c r="F311" s="169" t="s">
        <v>5869</v>
      </c>
      <c r="H311" s="170">
        <v>2</v>
      </c>
      <c r="I311" s="171"/>
      <c r="L311" s="167"/>
      <c r="M311" s="172"/>
      <c r="T311" s="173"/>
      <c r="AT311" s="168" t="s">
        <v>1665</v>
      </c>
      <c r="AU311" s="168" t="s">
        <v>89</v>
      </c>
      <c r="AV311" s="13" t="s">
        <v>89</v>
      </c>
      <c r="AW311" s="13" t="s">
        <v>36</v>
      </c>
      <c r="AX311" s="13" t="s">
        <v>80</v>
      </c>
      <c r="AY311" s="168" t="s">
        <v>248</v>
      </c>
    </row>
    <row r="312" spans="2:65" s="14" customFormat="1">
      <c r="B312" s="174"/>
      <c r="D312" s="143" t="s">
        <v>1665</v>
      </c>
      <c r="E312" s="175" t="s">
        <v>1</v>
      </c>
      <c r="F312" s="176" t="s">
        <v>1668</v>
      </c>
      <c r="H312" s="177">
        <v>2</v>
      </c>
      <c r="I312" s="178"/>
      <c r="L312" s="174"/>
      <c r="M312" s="179"/>
      <c r="T312" s="180"/>
      <c r="AT312" s="175" t="s">
        <v>1665</v>
      </c>
      <c r="AU312" s="175" t="s">
        <v>89</v>
      </c>
      <c r="AV312" s="14" t="s">
        <v>264</v>
      </c>
      <c r="AW312" s="14" t="s">
        <v>36</v>
      </c>
      <c r="AX312" s="14" t="s">
        <v>87</v>
      </c>
      <c r="AY312" s="175" t="s">
        <v>248</v>
      </c>
    </row>
    <row r="313" spans="2:65" s="1" customFormat="1" ht="24.2" customHeight="1">
      <c r="B313" s="32"/>
      <c r="C313" s="188" t="s">
        <v>449</v>
      </c>
      <c r="D313" s="188" t="s">
        <v>301</v>
      </c>
      <c r="E313" s="189" t="s">
        <v>5870</v>
      </c>
      <c r="F313" s="190" t="s">
        <v>5871</v>
      </c>
      <c r="G313" s="191" t="s">
        <v>1839</v>
      </c>
      <c r="H313" s="192">
        <v>2.0299999999999998</v>
      </c>
      <c r="I313" s="193"/>
      <c r="J313" s="194">
        <f>ROUND(I313*H313,2)</f>
        <v>0</v>
      </c>
      <c r="K313" s="190" t="s">
        <v>1</v>
      </c>
      <c r="L313" s="195"/>
      <c r="M313" s="196" t="s">
        <v>1</v>
      </c>
      <c r="N313" s="197" t="s">
        <v>45</v>
      </c>
      <c r="P313" s="139">
        <f>O313*H313</f>
        <v>0</v>
      </c>
      <c r="Q313" s="139">
        <v>7.6E-3</v>
      </c>
      <c r="R313" s="139">
        <f>Q313*H313</f>
        <v>1.5427999999999999E-2</v>
      </c>
      <c r="S313" s="139">
        <v>0</v>
      </c>
      <c r="T313" s="140">
        <f>S313*H313</f>
        <v>0</v>
      </c>
      <c r="AR313" s="141" t="s">
        <v>283</v>
      </c>
      <c r="AT313" s="141" t="s">
        <v>301</v>
      </c>
      <c r="AU313" s="141" t="s">
        <v>89</v>
      </c>
      <c r="AY313" s="17" t="s">
        <v>248</v>
      </c>
      <c r="BE313" s="142">
        <f>IF(N313="základní",J313,0)</f>
        <v>0</v>
      </c>
      <c r="BF313" s="142">
        <f>IF(N313="snížená",J313,0)</f>
        <v>0</v>
      </c>
      <c r="BG313" s="142">
        <f>IF(N313="zákl. přenesená",J313,0)</f>
        <v>0</v>
      </c>
      <c r="BH313" s="142">
        <f>IF(N313="sníž. přenesená",J313,0)</f>
        <v>0</v>
      </c>
      <c r="BI313" s="142">
        <f>IF(N313="nulová",J313,0)</f>
        <v>0</v>
      </c>
      <c r="BJ313" s="17" t="s">
        <v>87</v>
      </c>
      <c r="BK313" s="142">
        <f>ROUND(I313*H313,2)</f>
        <v>0</v>
      </c>
      <c r="BL313" s="17" t="s">
        <v>264</v>
      </c>
      <c r="BM313" s="141" t="s">
        <v>5872</v>
      </c>
    </row>
    <row r="314" spans="2:65" s="13" customFormat="1">
      <c r="B314" s="167"/>
      <c r="D314" s="143" t="s">
        <v>1665</v>
      </c>
      <c r="E314" s="168" t="s">
        <v>1</v>
      </c>
      <c r="F314" s="169" t="s">
        <v>5865</v>
      </c>
      <c r="H314" s="170">
        <v>2.0299999999999998</v>
      </c>
      <c r="I314" s="171"/>
      <c r="L314" s="167"/>
      <c r="M314" s="172"/>
      <c r="T314" s="173"/>
      <c r="AT314" s="168" t="s">
        <v>1665</v>
      </c>
      <c r="AU314" s="168" t="s">
        <v>89</v>
      </c>
      <c r="AV314" s="13" t="s">
        <v>89</v>
      </c>
      <c r="AW314" s="13" t="s">
        <v>36</v>
      </c>
      <c r="AX314" s="13" t="s">
        <v>80</v>
      </c>
      <c r="AY314" s="168" t="s">
        <v>248</v>
      </c>
    </row>
    <row r="315" spans="2:65" s="14" customFormat="1">
      <c r="B315" s="174"/>
      <c r="D315" s="143" t="s">
        <v>1665</v>
      </c>
      <c r="E315" s="175" t="s">
        <v>1</v>
      </c>
      <c r="F315" s="176" t="s">
        <v>1668</v>
      </c>
      <c r="H315" s="177">
        <v>2.0299999999999998</v>
      </c>
      <c r="I315" s="178"/>
      <c r="L315" s="174"/>
      <c r="M315" s="179"/>
      <c r="T315" s="180"/>
      <c r="AT315" s="175" t="s">
        <v>1665</v>
      </c>
      <c r="AU315" s="175" t="s">
        <v>89</v>
      </c>
      <c r="AV315" s="14" t="s">
        <v>264</v>
      </c>
      <c r="AW315" s="14" t="s">
        <v>36</v>
      </c>
      <c r="AX315" s="14" t="s">
        <v>87</v>
      </c>
      <c r="AY315" s="175" t="s">
        <v>248</v>
      </c>
    </row>
    <row r="316" spans="2:65" s="1" customFormat="1" ht="21.75" customHeight="1">
      <c r="B316" s="32"/>
      <c r="C316" s="130" t="s">
        <v>453</v>
      </c>
      <c r="D316" s="130" t="s">
        <v>249</v>
      </c>
      <c r="E316" s="131" t="s">
        <v>5873</v>
      </c>
      <c r="F316" s="132" t="s">
        <v>5874</v>
      </c>
      <c r="G316" s="133" t="s">
        <v>528</v>
      </c>
      <c r="H316" s="134">
        <v>14.35</v>
      </c>
      <c r="I316" s="135"/>
      <c r="J316" s="136">
        <f>ROUND(I316*H316,2)</f>
        <v>0</v>
      </c>
      <c r="K316" s="132" t="s">
        <v>1663</v>
      </c>
      <c r="L316" s="32"/>
      <c r="M316" s="137" t="s">
        <v>1</v>
      </c>
      <c r="N316" s="138" t="s">
        <v>45</v>
      </c>
      <c r="P316" s="139">
        <f>O316*H316</f>
        <v>0</v>
      </c>
      <c r="Q316" s="139">
        <v>0</v>
      </c>
      <c r="R316" s="139">
        <f>Q316*H316</f>
        <v>0</v>
      </c>
      <c r="S316" s="139">
        <v>0</v>
      </c>
      <c r="T316" s="140">
        <f>S316*H316</f>
        <v>0</v>
      </c>
      <c r="AR316" s="141" t="s">
        <v>264</v>
      </c>
      <c r="AT316" s="141" t="s">
        <v>249</v>
      </c>
      <c r="AU316" s="141" t="s">
        <v>89</v>
      </c>
      <c r="AY316" s="17" t="s">
        <v>248</v>
      </c>
      <c r="BE316" s="142">
        <f>IF(N316="základní",J316,0)</f>
        <v>0</v>
      </c>
      <c r="BF316" s="142">
        <f>IF(N316="snížená",J316,0)</f>
        <v>0</v>
      </c>
      <c r="BG316" s="142">
        <f>IF(N316="zákl. přenesená",J316,0)</f>
        <v>0</v>
      </c>
      <c r="BH316" s="142">
        <f>IF(N316="sníž. přenesená",J316,0)</f>
        <v>0</v>
      </c>
      <c r="BI316" s="142">
        <f>IF(N316="nulová",J316,0)</f>
        <v>0</v>
      </c>
      <c r="BJ316" s="17" t="s">
        <v>87</v>
      </c>
      <c r="BK316" s="142">
        <f>ROUND(I316*H316,2)</f>
        <v>0</v>
      </c>
      <c r="BL316" s="17" t="s">
        <v>264</v>
      </c>
      <c r="BM316" s="141" t="s">
        <v>5875</v>
      </c>
    </row>
    <row r="317" spans="2:65" s="12" customFormat="1">
      <c r="B317" s="161"/>
      <c r="D317" s="143" t="s">
        <v>1665</v>
      </c>
      <c r="E317" s="162" t="s">
        <v>1</v>
      </c>
      <c r="F317" s="163" t="s">
        <v>5793</v>
      </c>
      <c r="H317" s="162" t="s">
        <v>1</v>
      </c>
      <c r="I317" s="164"/>
      <c r="L317" s="161"/>
      <c r="M317" s="165"/>
      <c r="T317" s="166"/>
      <c r="AT317" s="162" t="s">
        <v>1665</v>
      </c>
      <c r="AU317" s="162" t="s">
        <v>89</v>
      </c>
      <c r="AV317" s="12" t="s">
        <v>87</v>
      </c>
      <c r="AW317" s="12" t="s">
        <v>36</v>
      </c>
      <c r="AX317" s="12" t="s">
        <v>80</v>
      </c>
      <c r="AY317" s="162" t="s">
        <v>248</v>
      </c>
    </row>
    <row r="318" spans="2:65" s="13" customFormat="1">
      <c r="B318" s="167"/>
      <c r="D318" s="143" t="s">
        <v>1665</v>
      </c>
      <c r="E318" s="168" t="s">
        <v>1</v>
      </c>
      <c r="F318" s="169" t="s">
        <v>5843</v>
      </c>
      <c r="H318" s="170">
        <v>2.1</v>
      </c>
      <c r="I318" s="171"/>
      <c r="L318" s="167"/>
      <c r="M318" s="172"/>
      <c r="T318" s="173"/>
      <c r="AT318" s="168" t="s">
        <v>1665</v>
      </c>
      <c r="AU318" s="168" t="s">
        <v>89</v>
      </c>
      <c r="AV318" s="13" t="s">
        <v>89</v>
      </c>
      <c r="AW318" s="13" t="s">
        <v>36</v>
      </c>
      <c r="AX318" s="13" t="s">
        <v>80</v>
      </c>
      <c r="AY318" s="168" t="s">
        <v>248</v>
      </c>
    </row>
    <row r="319" spans="2:65" s="13" customFormat="1">
      <c r="B319" s="167"/>
      <c r="D319" s="143" t="s">
        <v>1665</v>
      </c>
      <c r="E319" s="168" t="s">
        <v>1</v>
      </c>
      <c r="F319" s="169" t="s">
        <v>5844</v>
      </c>
      <c r="H319" s="170">
        <v>12.25</v>
      </c>
      <c r="I319" s="171"/>
      <c r="L319" s="167"/>
      <c r="M319" s="172"/>
      <c r="T319" s="173"/>
      <c r="AT319" s="168" t="s">
        <v>1665</v>
      </c>
      <c r="AU319" s="168" t="s">
        <v>89</v>
      </c>
      <c r="AV319" s="13" t="s">
        <v>89</v>
      </c>
      <c r="AW319" s="13" t="s">
        <v>36</v>
      </c>
      <c r="AX319" s="13" t="s">
        <v>80</v>
      </c>
      <c r="AY319" s="168" t="s">
        <v>248</v>
      </c>
    </row>
    <row r="320" spans="2:65" s="14" customFormat="1">
      <c r="B320" s="174"/>
      <c r="D320" s="143" t="s">
        <v>1665</v>
      </c>
      <c r="E320" s="175" t="s">
        <v>1</v>
      </c>
      <c r="F320" s="176" t="s">
        <v>1668</v>
      </c>
      <c r="H320" s="177">
        <v>14.35</v>
      </c>
      <c r="I320" s="178"/>
      <c r="L320" s="174"/>
      <c r="M320" s="179"/>
      <c r="T320" s="180"/>
      <c r="AT320" s="175" t="s">
        <v>1665</v>
      </c>
      <c r="AU320" s="175" t="s">
        <v>89</v>
      </c>
      <c r="AV320" s="14" t="s">
        <v>264</v>
      </c>
      <c r="AW320" s="14" t="s">
        <v>36</v>
      </c>
      <c r="AX320" s="14" t="s">
        <v>87</v>
      </c>
      <c r="AY320" s="175" t="s">
        <v>248</v>
      </c>
    </row>
    <row r="321" spans="2:65" s="1" customFormat="1" ht="24.2" customHeight="1">
      <c r="B321" s="32"/>
      <c r="C321" s="130" t="s">
        <v>457</v>
      </c>
      <c r="D321" s="130" t="s">
        <v>249</v>
      </c>
      <c r="E321" s="131" t="s">
        <v>5876</v>
      </c>
      <c r="F321" s="132" t="s">
        <v>5877</v>
      </c>
      <c r="G321" s="133" t="s">
        <v>1839</v>
      </c>
      <c r="H321" s="134">
        <v>2</v>
      </c>
      <c r="I321" s="135"/>
      <c r="J321" s="136">
        <f>ROUND(I321*H321,2)</f>
        <v>0</v>
      </c>
      <c r="K321" s="132" t="s">
        <v>1663</v>
      </c>
      <c r="L321" s="32"/>
      <c r="M321" s="137" t="s">
        <v>1</v>
      </c>
      <c r="N321" s="138" t="s">
        <v>45</v>
      </c>
      <c r="P321" s="139">
        <f>O321*H321</f>
        <v>0</v>
      </c>
      <c r="Q321" s="139">
        <v>0.45937</v>
      </c>
      <c r="R321" s="139">
        <f>Q321*H321</f>
        <v>0.91874</v>
      </c>
      <c r="S321" s="139">
        <v>0</v>
      </c>
      <c r="T321" s="140">
        <f>S321*H321</f>
        <v>0</v>
      </c>
      <c r="AR321" s="141" t="s">
        <v>264</v>
      </c>
      <c r="AT321" s="141" t="s">
        <v>249</v>
      </c>
      <c r="AU321" s="141" t="s">
        <v>89</v>
      </c>
      <c r="AY321" s="17" t="s">
        <v>248</v>
      </c>
      <c r="BE321" s="142">
        <f>IF(N321="základní",J321,0)</f>
        <v>0</v>
      </c>
      <c r="BF321" s="142">
        <f>IF(N321="snížená",J321,0)</f>
        <v>0</v>
      </c>
      <c r="BG321" s="142">
        <f>IF(N321="zákl. přenesená",J321,0)</f>
        <v>0</v>
      </c>
      <c r="BH321" s="142">
        <f>IF(N321="sníž. přenesená",J321,0)</f>
        <v>0</v>
      </c>
      <c r="BI321" s="142">
        <f>IF(N321="nulová",J321,0)</f>
        <v>0</v>
      </c>
      <c r="BJ321" s="17" t="s">
        <v>87</v>
      </c>
      <c r="BK321" s="142">
        <f>ROUND(I321*H321,2)</f>
        <v>0</v>
      </c>
      <c r="BL321" s="17" t="s">
        <v>264</v>
      </c>
      <c r="BM321" s="141" t="s">
        <v>5878</v>
      </c>
    </row>
    <row r="322" spans="2:65" s="13" customFormat="1">
      <c r="B322" s="167"/>
      <c r="D322" s="143" t="s">
        <v>1665</v>
      </c>
      <c r="E322" s="168" t="s">
        <v>1</v>
      </c>
      <c r="F322" s="169" t="s">
        <v>5879</v>
      </c>
      <c r="H322" s="170">
        <v>2</v>
      </c>
      <c r="I322" s="171"/>
      <c r="L322" s="167"/>
      <c r="M322" s="172"/>
      <c r="T322" s="173"/>
      <c r="AT322" s="168" t="s">
        <v>1665</v>
      </c>
      <c r="AU322" s="168" t="s">
        <v>89</v>
      </c>
      <c r="AV322" s="13" t="s">
        <v>89</v>
      </c>
      <c r="AW322" s="13" t="s">
        <v>36</v>
      </c>
      <c r="AX322" s="13" t="s">
        <v>80</v>
      </c>
      <c r="AY322" s="168" t="s">
        <v>248</v>
      </c>
    </row>
    <row r="323" spans="2:65" s="14" customFormat="1">
      <c r="B323" s="174"/>
      <c r="D323" s="143" t="s">
        <v>1665</v>
      </c>
      <c r="E323" s="175" t="s">
        <v>1</v>
      </c>
      <c r="F323" s="176" t="s">
        <v>1668</v>
      </c>
      <c r="H323" s="177">
        <v>2</v>
      </c>
      <c r="I323" s="178"/>
      <c r="L323" s="174"/>
      <c r="M323" s="179"/>
      <c r="T323" s="180"/>
      <c r="AT323" s="175" t="s">
        <v>1665</v>
      </c>
      <c r="AU323" s="175" t="s">
        <v>89</v>
      </c>
      <c r="AV323" s="14" t="s">
        <v>264</v>
      </c>
      <c r="AW323" s="14" t="s">
        <v>36</v>
      </c>
      <c r="AX323" s="14" t="s">
        <v>87</v>
      </c>
      <c r="AY323" s="175" t="s">
        <v>248</v>
      </c>
    </row>
    <row r="324" spans="2:65" s="1" customFormat="1" ht="62.65" customHeight="1">
      <c r="B324" s="32"/>
      <c r="C324" s="130" t="s">
        <v>461</v>
      </c>
      <c r="D324" s="130" t="s">
        <v>249</v>
      </c>
      <c r="E324" s="131" t="s">
        <v>5880</v>
      </c>
      <c r="F324" s="132" t="s">
        <v>5881</v>
      </c>
      <c r="G324" s="133" t="s">
        <v>1839</v>
      </c>
      <c r="H324" s="134">
        <v>2</v>
      </c>
      <c r="I324" s="135"/>
      <c r="J324" s="136">
        <f>ROUND(I324*H324,2)</f>
        <v>0</v>
      </c>
      <c r="K324" s="132" t="s">
        <v>1</v>
      </c>
      <c r="L324" s="32"/>
      <c r="M324" s="137" t="s">
        <v>1</v>
      </c>
      <c r="N324" s="138" t="s">
        <v>45</v>
      </c>
      <c r="P324" s="139">
        <f>O324*H324</f>
        <v>0</v>
      </c>
      <c r="Q324" s="139">
        <v>0.64090000000000003</v>
      </c>
      <c r="R324" s="139">
        <f>Q324*H324</f>
        <v>1.2818000000000001</v>
      </c>
      <c r="S324" s="139">
        <v>0</v>
      </c>
      <c r="T324" s="140">
        <f>S324*H324</f>
        <v>0</v>
      </c>
      <c r="AR324" s="141" t="s">
        <v>264</v>
      </c>
      <c r="AT324" s="141" t="s">
        <v>249</v>
      </c>
      <c r="AU324" s="141" t="s">
        <v>89</v>
      </c>
      <c r="AY324" s="17" t="s">
        <v>248</v>
      </c>
      <c r="BE324" s="142">
        <f>IF(N324="základní",J324,0)</f>
        <v>0</v>
      </c>
      <c r="BF324" s="142">
        <f>IF(N324="snížená",J324,0)</f>
        <v>0</v>
      </c>
      <c r="BG324" s="142">
        <f>IF(N324="zákl. přenesená",J324,0)</f>
        <v>0</v>
      </c>
      <c r="BH324" s="142">
        <f>IF(N324="sníž. přenesená",J324,0)</f>
        <v>0</v>
      </c>
      <c r="BI324" s="142">
        <f>IF(N324="nulová",J324,0)</f>
        <v>0</v>
      </c>
      <c r="BJ324" s="17" t="s">
        <v>87</v>
      </c>
      <c r="BK324" s="142">
        <f>ROUND(I324*H324,2)</f>
        <v>0</v>
      </c>
      <c r="BL324" s="17" t="s">
        <v>264</v>
      </c>
      <c r="BM324" s="141" t="s">
        <v>5882</v>
      </c>
    </row>
    <row r="325" spans="2:65" s="12" customFormat="1">
      <c r="B325" s="161"/>
      <c r="D325" s="143" t="s">
        <v>1665</v>
      </c>
      <c r="E325" s="162" t="s">
        <v>1</v>
      </c>
      <c r="F325" s="163" t="s">
        <v>5883</v>
      </c>
      <c r="H325" s="162" t="s">
        <v>1</v>
      </c>
      <c r="I325" s="164"/>
      <c r="L325" s="161"/>
      <c r="M325" s="165"/>
      <c r="T325" s="166"/>
      <c r="AT325" s="162" t="s">
        <v>1665</v>
      </c>
      <c r="AU325" s="162" t="s">
        <v>89</v>
      </c>
      <c r="AV325" s="12" t="s">
        <v>87</v>
      </c>
      <c r="AW325" s="12" t="s">
        <v>36</v>
      </c>
      <c r="AX325" s="12" t="s">
        <v>80</v>
      </c>
      <c r="AY325" s="162" t="s">
        <v>248</v>
      </c>
    </row>
    <row r="326" spans="2:65" s="13" customFormat="1">
      <c r="B326" s="167"/>
      <c r="D326" s="143" t="s">
        <v>1665</v>
      </c>
      <c r="E326" s="168" t="s">
        <v>1</v>
      </c>
      <c r="F326" s="169" t="s">
        <v>5879</v>
      </c>
      <c r="H326" s="170">
        <v>2</v>
      </c>
      <c r="I326" s="171"/>
      <c r="L326" s="167"/>
      <c r="M326" s="172"/>
      <c r="T326" s="173"/>
      <c r="AT326" s="168" t="s">
        <v>1665</v>
      </c>
      <c r="AU326" s="168" t="s">
        <v>89</v>
      </c>
      <c r="AV326" s="13" t="s">
        <v>89</v>
      </c>
      <c r="AW326" s="13" t="s">
        <v>36</v>
      </c>
      <c r="AX326" s="13" t="s">
        <v>80</v>
      </c>
      <c r="AY326" s="168" t="s">
        <v>248</v>
      </c>
    </row>
    <row r="327" spans="2:65" s="14" customFormat="1">
      <c r="B327" s="174"/>
      <c r="D327" s="143" t="s">
        <v>1665</v>
      </c>
      <c r="E327" s="175" t="s">
        <v>1</v>
      </c>
      <c r="F327" s="176" t="s">
        <v>1668</v>
      </c>
      <c r="H327" s="177">
        <v>2</v>
      </c>
      <c r="I327" s="178"/>
      <c r="L327" s="174"/>
      <c r="M327" s="179"/>
      <c r="T327" s="180"/>
      <c r="AT327" s="175" t="s">
        <v>1665</v>
      </c>
      <c r="AU327" s="175" t="s">
        <v>89</v>
      </c>
      <c r="AV327" s="14" t="s">
        <v>264</v>
      </c>
      <c r="AW327" s="14" t="s">
        <v>36</v>
      </c>
      <c r="AX327" s="14" t="s">
        <v>87</v>
      </c>
      <c r="AY327" s="175" t="s">
        <v>248</v>
      </c>
    </row>
    <row r="328" spans="2:65" s="10" customFormat="1" ht="22.9" customHeight="1">
      <c r="B328" s="120"/>
      <c r="D328" s="121" t="s">
        <v>79</v>
      </c>
      <c r="E328" s="155" t="s">
        <v>3723</v>
      </c>
      <c r="F328" s="155" t="s">
        <v>2830</v>
      </c>
      <c r="I328" s="123"/>
      <c r="J328" s="156">
        <f>BK328</f>
        <v>0</v>
      </c>
      <c r="L328" s="120"/>
      <c r="M328" s="125"/>
      <c r="P328" s="126">
        <f>P329</f>
        <v>0</v>
      </c>
      <c r="R328" s="126">
        <f>R329</f>
        <v>0</v>
      </c>
      <c r="T328" s="127">
        <f>T329</f>
        <v>0</v>
      </c>
      <c r="AR328" s="121" t="s">
        <v>87</v>
      </c>
      <c r="AT328" s="128" t="s">
        <v>79</v>
      </c>
      <c r="AU328" s="128" t="s">
        <v>87</v>
      </c>
      <c r="AY328" s="121" t="s">
        <v>248</v>
      </c>
      <c r="BK328" s="129">
        <f>BK329</f>
        <v>0</v>
      </c>
    </row>
    <row r="329" spans="2:65" s="1" customFormat="1" ht="37.9" customHeight="1">
      <c r="B329" s="32"/>
      <c r="C329" s="130" t="s">
        <v>465</v>
      </c>
      <c r="D329" s="130" t="s">
        <v>249</v>
      </c>
      <c r="E329" s="131" t="s">
        <v>5884</v>
      </c>
      <c r="F329" s="132" t="s">
        <v>5885</v>
      </c>
      <c r="G329" s="133" t="s">
        <v>1263</v>
      </c>
      <c r="H329" s="134">
        <v>33.070999999999998</v>
      </c>
      <c r="I329" s="135"/>
      <c r="J329" s="136">
        <f>ROUND(I329*H329,2)</f>
        <v>0</v>
      </c>
      <c r="K329" s="132" t="s">
        <v>1</v>
      </c>
      <c r="L329" s="32"/>
      <c r="M329" s="157" t="s">
        <v>1</v>
      </c>
      <c r="N329" s="158" t="s">
        <v>45</v>
      </c>
      <c r="O329" s="149"/>
      <c r="P329" s="159">
        <f>O329*H329</f>
        <v>0</v>
      </c>
      <c r="Q329" s="159">
        <v>0</v>
      </c>
      <c r="R329" s="159">
        <f>Q329*H329</f>
        <v>0</v>
      </c>
      <c r="S329" s="159">
        <v>0</v>
      </c>
      <c r="T329" s="160">
        <f>S329*H329</f>
        <v>0</v>
      </c>
      <c r="AR329" s="141" t="s">
        <v>264</v>
      </c>
      <c r="AT329" s="141" t="s">
        <v>249</v>
      </c>
      <c r="AU329" s="141" t="s">
        <v>89</v>
      </c>
      <c r="AY329" s="17" t="s">
        <v>248</v>
      </c>
      <c r="BE329" s="142">
        <f>IF(N329="základní",J329,0)</f>
        <v>0</v>
      </c>
      <c r="BF329" s="142">
        <f>IF(N329="snížená",J329,0)</f>
        <v>0</v>
      </c>
      <c r="BG329" s="142">
        <f>IF(N329="zákl. přenesená",J329,0)</f>
        <v>0</v>
      </c>
      <c r="BH329" s="142">
        <f>IF(N329="sníž. přenesená",J329,0)</f>
        <v>0</v>
      </c>
      <c r="BI329" s="142">
        <f>IF(N329="nulová",J329,0)</f>
        <v>0</v>
      </c>
      <c r="BJ329" s="17" t="s">
        <v>87</v>
      </c>
      <c r="BK329" s="142">
        <f>ROUND(I329*H329,2)</f>
        <v>0</v>
      </c>
      <c r="BL329" s="17" t="s">
        <v>264</v>
      </c>
      <c r="BM329" s="141" t="s">
        <v>5886</v>
      </c>
    </row>
    <row r="330" spans="2:65" s="1" customFormat="1" ht="6.95" customHeight="1">
      <c r="B330" s="44"/>
      <c r="C330" s="45"/>
      <c r="D330" s="45"/>
      <c r="E330" s="45"/>
      <c r="F330" s="45"/>
      <c r="G330" s="45"/>
      <c r="H330" s="45"/>
      <c r="I330" s="45"/>
      <c r="J330" s="45"/>
      <c r="K330" s="45"/>
      <c r="L330" s="32"/>
    </row>
  </sheetData>
  <sheetProtection algorithmName="SHA-512" hashValue="V4tPeDCcADli3hBFXOrHxglzScxrAthkBH0f2UJWyBEdLKwZnKutXWUKypL+C2rV5glON4GMULi/oG/+FExylw==" saltValue="5lntn1AeKKDmSzUO13GIKFJLxXvTmK2uKo8yQ6Ipcv2qYVvguy21yswGQGTH7422dIUVAYFW0fGhCfV88znk8A==" spinCount="100000" sheet="1" objects="1" scenarios="1" formatColumns="0" formatRows="0" autoFilter="0"/>
  <autoFilter ref="C126:K329" xr:uid="{00000000-0009-0000-0000-000022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2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211</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5496</v>
      </c>
      <c r="F9" s="251"/>
      <c r="G9" s="251"/>
      <c r="H9" s="251"/>
      <c r="L9" s="32"/>
    </row>
    <row r="10" spans="2:46" s="1" customFormat="1" ht="12" customHeight="1">
      <c r="B10" s="32"/>
      <c r="D10" s="27" t="s">
        <v>224</v>
      </c>
      <c r="L10" s="32"/>
    </row>
    <row r="11" spans="2:46" s="1" customFormat="1" ht="16.5" customHeight="1">
      <c r="B11" s="32"/>
      <c r="E11" s="230" t="s">
        <v>5887</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5498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ROUND((SUM(BE126:BE225)),  2)</f>
        <v>0</v>
      </c>
      <c r="I35" s="96">
        <v>0.21</v>
      </c>
      <c r="J35" s="86">
        <f>ROUND(((SUM(BE126:BE225))*I35),  2)</f>
        <v>0</v>
      </c>
      <c r="L35" s="32"/>
    </row>
    <row r="36" spans="2:12" s="1" customFormat="1" ht="14.45" customHeight="1">
      <c r="B36" s="32"/>
      <c r="E36" s="27" t="s">
        <v>46</v>
      </c>
      <c r="F36" s="86">
        <f>ROUND((SUM(BF126:BF225)),  2)</f>
        <v>0</v>
      </c>
      <c r="I36" s="96">
        <v>0.12</v>
      </c>
      <c r="J36" s="86">
        <f>ROUND(((SUM(BF126:BF225))*I36),  2)</f>
        <v>0</v>
      </c>
      <c r="L36" s="32"/>
    </row>
    <row r="37" spans="2:12" s="1" customFormat="1" ht="14.45" hidden="1" customHeight="1">
      <c r="B37" s="32"/>
      <c r="E37" s="27" t="s">
        <v>47</v>
      </c>
      <c r="F37" s="86">
        <f>ROUND((SUM(BG126:BG225)),  2)</f>
        <v>0</v>
      </c>
      <c r="I37" s="96">
        <v>0.21</v>
      </c>
      <c r="J37" s="86">
        <f>0</f>
        <v>0</v>
      </c>
      <c r="L37" s="32"/>
    </row>
    <row r="38" spans="2:12" s="1" customFormat="1" ht="14.45" hidden="1" customHeight="1">
      <c r="B38" s="32"/>
      <c r="E38" s="27" t="s">
        <v>48</v>
      </c>
      <c r="F38" s="86">
        <f>ROUND((SUM(BH126:BH225)),  2)</f>
        <v>0</v>
      </c>
      <c r="I38" s="96">
        <v>0.12</v>
      </c>
      <c r="J38" s="86">
        <f>0</f>
        <v>0</v>
      </c>
      <c r="L38" s="32"/>
    </row>
    <row r="39" spans="2:12" s="1" customFormat="1" ht="14.45" hidden="1" customHeight="1">
      <c r="B39" s="32"/>
      <c r="E39" s="27" t="s">
        <v>49</v>
      </c>
      <c r="F39" s="86">
        <f>ROUND((SUM(BI126:BI225)),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5496</v>
      </c>
      <c r="F87" s="251"/>
      <c r="G87" s="251"/>
      <c r="H87" s="251"/>
      <c r="L87" s="32"/>
    </row>
    <row r="88" spans="2:12" s="1" customFormat="1" ht="12" customHeight="1">
      <c r="B88" s="32"/>
      <c r="C88" s="27" t="s">
        <v>224</v>
      </c>
      <c r="L88" s="32"/>
    </row>
    <row r="89" spans="2:12" s="1" customFormat="1" ht="16.5" customHeight="1">
      <c r="B89" s="32"/>
      <c r="E89" s="230" t="str">
        <f>E11</f>
        <v>F.1.431.1 - Architektonicko-stavební část - udržovací práce</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25.7" customHeight="1">
      <c r="B94" s="32"/>
      <c r="C94" s="27" t="s">
        <v>30</v>
      </c>
      <c r="F94" s="25" t="str">
        <f>IF(E20="","",E20)</f>
        <v>Vyplň údaj</v>
      </c>
      <c r="I94" s="27" t="s">
        <v>37</v>
      </c>
      <c r="J94" s="30" t="str">
        <f>E26</f>
        <v>ing. O.Běloušek, ing. I.Heřmanská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J126</f>
        <v>0</v>
      </c>
      <c r="L98" s="32"/>
      <c r="AU98" s="17" t="s">
        <v>231</v>
      </c>
    </row>
    <row r="99" spans="2:47" s="8" customFormat="1" ht="24.95" customHeight="1">
      <c r="B99" s="108"/>
      <c r="D99" s="109" t="s">
        <v>1636</v>
      </c>
      <c r="E99" s="110"/>
      <c r="F99" s="110"/>
      <c r="G99" s="110"/>
      <c r="H99" s="110"/>
      <c r="I99" s="110"/>
      <c r="J99" s="111">
        <f>J127</f>
        <v>0</v>
      </c>
      <c r="L99" s="108"/>
    </row>
    <row r="100" spans="2:47" s="11" customFormat="1" ht="19.899999999999999" customHeight="1">
      <c r="B100" s="151"/>
      <c r="D100" s="152" t="s">
        <v>1637</v>
      </c>
      <c r="E100" s="153"/>
      <c r="F100" s="153"/>
      <c r="G100" s="153"/>
      <c r="H100" s="153"/>
      <c r="I100" s="153"/>
      <c r="J100" s="154">
        <f>J128</f>
        <v>0</v>
      </c>
      <c r="L100" s="151"/>
    </row>
    <row r="101" spans="2:47" s="11" customFormat="1" ht="19.899999999999999" customHeight="1">
      <c r="B101" s="151"/>
      <c r="D101" s="152" t="s">
        <v>2837</v>
      </c>
      <c r="E101" s="153"/>
      <c r="F101" s="153"/>
      <c r="G101" s="153"/>
      <c r="H101" s="153"/>
      <c r="I101" s="153"/>
      <c r="J101" s="154">
        <f>J182</f>
        <v>0</v>
      </c>
      <c r="L101" s="151"/>
    </row>
    <row r="102" spans="2:47" s="11" customFormat="1" ht="19.899999999999999" customHeight="1">
      <c r="B102" s="151"/>
      <c r="D102" s="152" t="s">
        <v>1642</v>
      </c>
      <c r="E102" s="153"/>
      <c r="F102" s="153"/>
      <c r="G102" s="153"/>
      <c r="H102" s="153"/>
      <c r="I102" s="153"/>
      <c r="J102" s="154">
        <f>J204</f>
        <v>0</v>
      </c>
      <c r="L102" s="151"/>
    </row>
    <row r="103" spans="2:47" s="11" customFormat="1" ht="19.899999999999999" customHeight="1">
      <c r="B103" s="151"/>
      <c r="D103" s="152" t="s">
        <v>1646</v>
      </c>
      <c r="E103" s="153"/>
      <c r="F103" s="153"/>
      <c r="G103" s="153"/>
      <c r="H103" s="153"/>
      <c r="I103" s="153"/>
      <c r="J103" s="154">
        <f>J214</f>
        <v>0</v>
      </c>
      <c r="L103" s="151"/>
    </row>
    <row r="104" spans="2:47" s="11" customFormat="1" ht="19.899999999999999" customHeight="1">
      <c r="B104" s="151"/>
      <c r="D104" s="152" t="s">
        <v>3613</v>
      </c>
      <c r="E104" s="153"/>
      <c r="F104" s="153"/>
      <c r="G104" s="153"/>
      <c r="H104" s="153"/>
      <c r="I104" s="153"/>
      <c r="J104" s="154">
        <f>J224</f>
        <v>0</v>
      </c>
      <c r="L104" s="151"/>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233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2" t="str">
        <f>E7</f>
        <v>MLADÁ BOLESLAV ČOV II - REKONSTRUKCE</v>
      </c>
      <c r="F114" s="253"/>
      <c r="G114" s="253"/>
      <c r="H114" s="253"/>
      <c r="L114" s="32"/>
    </row>
    <row r="115" spans="2:63" ht="12" customHeight="1">
      <c r="B115" s="20"/>
      <c r="C115" s="27" t="s">
        <v>222</v>
      </c>
      <c r="L115" s="20"/>
    </row>
    <row r="116" spans="2:63" s="1" customFormat="1" ht="16.5" customHeight="1">
      <c r="B116" s="32"/>
      <c r="E116" s="252" t="s">
        <v>5496</v>
      </c>
      <c r="F116" s="251"/>
      <c r="G116" s="251"/>
      <c r="H116" s="251"/>
      <c r="L116" s="32"/>
    </row>
    <row r="117" spans="2:63" s="1" customFormat="1" ht="12" customHeight="1">
      <c r="B117" s="32"/>
      <c r="C117" s="27" t="s">
        <v>224</v>
      </c>
      <c r="L117" s="32"/>
    </row>
    <row r="118" spans="2:63" s="1" customFormat="1" ht="16.5" customHeight="1">
      <c r="B118" s="32"/>
      <c r="E118" s="230" t="str">
        <f>E11</f>
        <v>F.1.431.1 - Architektonicko-stavební část - udržovací práce</v>
      </c>
      <c r="F118" s="251"/>
      <c r="G118" s="251"/>
      <c r="H118" s="251"/>
      <c r="L118" s="32"/>
    </row>
    <row r="119" spans="2:63" s="1" customFormat="1" ht="6.95" customHeight="1">
      <c r="B119" s="32"/>
      <c r="L119" s="32"/>
    </row>
    <row r="120" spans="2:63" s="1" customFormat="1" ht="12" customHeight="1">
      <c r="B120" s="32"/>
      <c r="C120" s="27" t="s">
        <v>20</v>
      </c>
      <c r="F120" s="25" t="str">
        <f>F14</f>
        <v>Mladá Boleslav</v>
      </c>
      <c r="I120" s="27" t="s">
        <v>22</v>
      </c>
      <c r="J120" s="52" t="str">
        <f>IF(J14="","",J14)</f>
        <v>30. 10. 2024</v>
      </c>
      <c r="L120" s="32"/>
    </row>
    <row r="121" spans="2:63" s="1" customFormat="1" ht="6.95" customHeight="1">
      <c r="B121" s="32"/>
      <c r="L121" s="32"/>
    </row>
    <row r="122" spans="2:63" s="1" customFormat="1" ht="40.15" customHeight="1">
      <c r="B122" s="32"/>
      <c r="C122" s="27" t="s">
        <v>24</v>
      </c>
      <c r="F122" s="25" t="str">
        <f>E17</f>
        <v>VaK Mladá Boleslav a.s., Čechova 1151, Ml.Boleslav</v>
      </c>
      <c r="I122" s="27" t="s">
        <v>32</v>
      </c>
      <c r="J122" s="30" t="str">
        <f>E23</f>
        <v>Aquaprocon s.r.o. divize Praha, Dukelských hrdinů</v>
      </c>
      <c r="L122" s="32"/>
    </row>
    <row r="123" spans="2:63" s="1" customFormat="1" ht="25.7" customHeight="1">
      <c r="B123" s="32"/>
      <c r="C123" s="27" t="s">
        <v>30</v>
      </c>
      <c r="F123" s="25" t="str">
        <f>IF(E20="","",E20)</f>
        <v>Vyplň údaj</v>
      </c>
      <c r="I123" s="27" t="s">
        <v>37</v>
      </c>
      <c r="J123" s="30" t="str">
        <f>E26</f>
        <v>ing. O.Běloušek, ing. I.Heřmanská</v>
      </c>
      <c r="L123" s="32"/>
    </row>
    <row r="124" spans="2:63" s="1" customFormat="1" ht="10.35" customHeight="1">
      <c r="B124" s="32"/>
      <c r="L124" s="32"/>
    </row>
    <row r="125" spans="2:63" s="9" customFormat="1" ht="29.25" customHeight="1">
      <c r="B125" s="112"/>
      <c r="C125" s="113" t="s">
        <v>234</v>
      </c>
      <c r="D125" s="114" t="s">
        <v>65</v>
      </c>
      <c r="E125" s="114" t="s">
        <v>61</v>
      </c>
      <c r="F125" s="114" t="s">
        <v>62</v>
      </c>
      <c r="G125" s="114" t="s">
        <v>235</v>
      </c>
      <c r="H125" s="114" t="s">
        <v>236</v>
      </c>
      <c r="I125" s="114" t="s">
        <v>237</v>
      </c>
      <c r="J125" s="114" t="s">
        <v>229</v>
      </c>
      <c r="K125" s="115" t="s">
        <v>238</v>
      </c>
      <c r="L125" s="112"/>
      <c r="M125" s="59" t="s">
        <v>1</v>
      </c>
      <c r="N125" s="60" t="s">
        <v>44</v>
      </c>
      <c r="O125" s="60" t="s">
        <v>239</v>
      </c>
      <c r="P125" s="60" t="s">
        <v>240</v>
      </c>
      <c r="Q125" s="60" t="s">
        <v>241</v>
      </c>
      <c r="R125" s="60" t="s">
        <v>242</v>
      </c>
      <c r="S125" s="60" t="s">
        <v>243</v>
      </c>
      <c r="T125" s="61" t="s">
        <v>244</v>
      </c>
    </row>
    <row r="126" spans="2:63" s="1" customFormat="1" ht="22.9" customHeight="1">
      <c r="B126" s="32"/>
      <c r="C126" s="64" t="s">
        <v>245</v>
      </c>
      <c r="J126" s="116">
        <f>BK126</f>
        <v>0</v>
      </c>
      <c r="L126" s="32"/>
      <c r="M126" s="62"/>
      <c r="N126" s="53"/>
      <c r="O126" s="53"/>
      <c r="P126" s="117">
        <f>P127</f>
        <v>0</v>
      </c>
      <c r="Q126" s="53"/>
      <c r="R126" s="117">
        <f>R127</f>
        <v>134.45302899999999</v>
      </c>
      <c r="S126" s="53"/>
      <c r="T126" s="118">
        <f>T127</f>
        <v>209.51</v>
      </c>
      <c r="AT126" s="17" t="s">
        <v>79</v>
      </c>
      <c r="AU126" s="17" t="s">
        <v>231</v>
      </c>
      <c r="BK126" s="119">
        <f>BK127</f>
        <v>0</v>
      </c>
    </row>
    <row r="127" spans="2:63" s="10" customFormat="1" ht="25.9" customHeight="1">
      <c r="B127" s="120"/>
      <c r="D127" s="121" t="s">
        <v>79</v>
      </c>
      <c r="E127" s="122" t="s">
        <v>1658</v>
      </c>
      <c r="F127" s="122" t="s">
        <v>1659</v>
      </c>
      <c r="I127" s="123"/>
      <c r="J127" s="124">
        <f>BK127</f>
        <v>0</v>
      </c>
      <c r="L127" s="120"/>
      <c r="M127" s="125"/>
      <c r="P127" s="126">
        <f>P128+P182+P204+P214+P224</f>
        <v>0</v>
      </c>
      <c r="R127" s="126">
        <f>R128+R182+R204+R214+R224</f>
        <v>134.45302899999999</v>
      </c>
      <c r="T127" s="127">
        <f>T128+T182+T204+T214+T224</f>
        <v>209.51</v>
      </c>
      <c r="AR127" s="121" t="s">
        <v>87</v>
      </c>
      <c r="AT127" s="128" t="s">
        <v>79</v>
      </c>
      <c r="AU127" s="128" t="s">
        <v>80</v>
      </c>
      <c r="AY127" s="121" t="s">
        <v>248</v>
      </c>
      <c r="BK127" s="129">
        <f>BK128+BK182+BK204+BK214+BK224</f>
        <v>0</v>
      </c>
    </row>
    <row r="128" spans="2:63" s="10" customFormat="1" ht="22.9" customHeight="1">
      <c r="B128" s="120"/>
      <c r="D128" s="121" t="s">
        <v>79</v>
      </c>
      <c r="E128" s="155" t="s">
        <v>87</v>
      </c>
      <c r="F128" s="155" t="s">
        <v>1246</v>
      </c>
      <c r="I128" s="123"/>
      <c r="J128" s="156">
        <f>BK128</f>
        <v>0</v>
      </c>
      <c r="L128" s="120"/>
      <c r="M128" s="125"/>
      <c r="P128" s="126">
        <f>SUM(P129:P181)</f>
        <v>0</v>
      </c>
      <c r="R128" s="126">
        <f>SUM(R129:R181)</f>
        <v>7.9489999999999995E-3</v>
      </c>
      <c r="T128" s="127">
        <f>SUM(T129:T181)</f>
        <v>209.51</v>
      </c>
      <c r="AR128" s="121" t="s">
        <v>87</v>
      </c>
      <c r="AT128" s="128" t="s">
        <v>79</v>
      </c>
      <c r="AU128" s="128" t="s">
        <v>87</v>
      </c>
      <c r="AY128" s="121" t="s">
        <v>248</v>
      </c>
      <c r="BK128" s="129">
        <f>SUM(BK129:BK181)</f>
        <v>0</v>
      </c>
    </row>
    <row r="129" spans="2:65" s="1" customFormat="1" ht="24.2" customHeight="1">
      <c r="B129" s="32"/>
      <c r="C129" s="130" t="s">
        <v>87</v>
      </c>
      <c r="D129" s="130" t="s">
        <v>249</v>
      </c>
      <c r="E129" s="131" t="s">
        <v>5504</v>
      </c>
      <c r="F129" s="132" t="s">
        <v>5505</v>
      </c>
      <c r="G129" s="133" t="s">
        <v>1662</v>
      </c>
      <c r="H129" s="134">
        <v>192</v>
      </c>
      <c r="I129" s="135"/>
      <c r="J129" s="136">
        <f>ROUND(I129*H129,2)</f>
        <v>0</v>
      </c>
      <c r="K129" s="132" t="s">
        <v>1663</v>
      </c>
      <c r="L129" s="32"/>
      <c r="M129" s="137" t="s">
        <v>1</v>
      </c>
      <c r="N129" s="138" t="s">
        <v>45</v>
      </c>
      <c r="P129" s="139">
        <f>O129*H129</f>
        <v>0</v>
      </c>
      <c r="Q129" s="139">
        <v>0</v>
      </c>
      <c r="R129" s="139">
        <f>Q129*H129</f>
        <v>0</v>
      </c>
      <c r="S129" s="139">
        <v>0</v>
      </c>
      <c r="T129" s="140">
        <f>S129*H129</f>
        <v>0</v>
      </c>
      <c r="AR129" s="141" t="s">
        <v>264</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264</v>
      </c>
      <c r="BM129" s="141" t="s">
        <v>5888</v>
      </c>
    </row>
    <row r="130" spans="2:65" s="1" customFormat="1" ht="19.5">
      <c r="B130" s="32"/>
      <c r="D130" s="143" t="s">
        <v>255</v>
      </c>
      <c r="F130" s="144" t="s">
        <v>5889</v>
      </c>
      <c r="I130" s="145"/>
      <c r="L130" s="32"/>
      <c r="M130" s="146"/>
      <c r="T130" s="56"/>
      <c r="AT130" s="17" t="s">
        <v>255</v>
      </c>
      <c r="AU130" s="17" t="s">
        <v>89</v>
      </c>
    </row>
    <row r="131" spans="2:65" s="1" customFormat="1" ht="24.2" customHeight="1">
      <c r="B131" s="32"/>
      <c r="C131" s="130" t="s">
        <v>89</v>
      </c>
      <c r="D131" s="130" t="s">
        <v>249</v>
      </c>
      <c r="E131" s="131" t="s">
        <v>5400</v>
      </c>
      <c r="F131" s="132" t="s">
        <v>5401</v>
      </c>
      <c r="G131" s="133" t="s">
        <v>1662</v>
      </c>
      <c r="H131" s="134">
        <v>350</v>
      </c>
      <c r="I131" s="135"/>
      <c r="J131" s="136">
        <f>ROUND(I131*H131,2)</f>
        <v>0</v>
      </c>
      <c r="K131" s="132" t="s">
        <v>1663</v>
      </c>
      <c r="L131" s="32"/>
      <c r="M131" s="137" t="s">
        <v>1</v>
      </c>
      <c r="N131" s="138" t="s">
        <v>45</v>
      </c>
      <c r="P131" s="139">
        <f>O131*H131</f>
        <v>0</v>
      </c>
      <c r="Q131" s="139">
        <v>0</v>
      </c>
      <c r="R131" s="139">
        <f>Q131*H131</f>
        <v>0</v>
      </c>
      <c r="S131" s="139">
        <v>0.255</v>
      </c>
      <c r="T131" s="140">
        <f>S131*H131</f>
        <v>89.25</v>
      </c>
      <c r="AR131" s="141" t="s">
        <v>264</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264</v>
      </c>
      <c r="BM131" s="141" t="s">
        <v>5890</v>
      </c>
    </row>
    <row r="132" spans="2:65" s="12" customFormat="1">
      <c r="B132" s="161"/>
      <c r="D132" s="143" t="s">
        <v>1665</v>
      </c>
      <c r="E132" s="162" t="s">
        <v>1</v>
      </c>
      <c r="F132" s="163" t="s">
        <v>5891</v>
      </c>
      <c r="H132" s="162" t="s">
        <v>1</v>
      </c>
      <c r="I132" s="164"/>
      <c r="L132" s="161"/>
      <c r="M132" s="165"/>
      <c r="T132" s="166"/>
      <c r="AT132" s="162" t="s">
        <v>1665</v>
      </c>
      <c r="AU132" s="162" t="s">
        <v>89</v>
      </c>
      <c r="AV132" s="12" t="s">
        <v>87</v>
      </c>
      <c r="AW132" s="12" t="s">
        <v>36</v>
      </c>
      <c r="AX132" s="12" t="s">
        <v>80</v>
      </c>
      <c r="AY132" s="162" t="s">
        <v>248</v>
      </c>
    </row>
    <row r="133" spans="2:65" s="13" customFormat="1">
      <c r="B133" s="167"/>
      <c r="D133" s="143" t="s">
        <v>1665</v>
      </c>
      <c r="E133" s="168" t="s">
        <v>1</v>
      </c>
      <c r="F133" s="169" t="s">
        <v>5892</v>
      </c>
      <c r="H133" s="170">
        <v>350</v>
      </c>
      <c r="I133" s="171"/>
      <c r="L133" s="167"/>
      <c r="M133" s="172"/>
      <c r="T133" s="173"/>
      <c r="AT133" s="168" t="s">
        <v>1665</v>
      </c>
      <c r="AU133" s="168" t="s">
        <v>89</v>
      </c>
      <c r="AV133" s="13" t="s">
        <v>89</v>
      </c>
      <c r="AW133" s="13" t="s">
        <v>36</v>
      </c>
      <c r="AX133" s="13" t="s">
        <v>80</v>
      </c>
      <c r="AY133" s="168" t="s">
        <v>248</v>
      </c>
    </row>
    <row r="134" spans="2:65" s="14" customFormat="1">
      <c r="B134" s="174"/>
      <c r="D134" s="143" t="s">
        <v>1665</v>
      </c>
      <c r="E134" s="175" t="s">
        <v>1</v>
      </c>
      <c r="F134" s="176" t="s">
        <v>1668</v>
      </c>
      <c r="H134" s="177">
        <v>350</v>
      </c>
      <c r="I134" s="178"/>
      <c r="L134" s="174"/>
      <c r="M134" s="179"/>
      <c r="T134" s="180"/>
      <c r="AT134" s="175" t="s">
        <v>1665</v>
      </c>
      <c r="AU134" s="175" t="s">
        <v>89</v>
      </c>
      <c r="AV134" s="14" t="s">
        <v>264</v>
      </c>
      <c r="AW134" s="14" t="s">
        <v>36</v>
      </c>
      <c r="AX134" s="14" t="s">
        <v>87</v>
      </c>
      <c r="AY134" s="175" t="s">
        <v>248</v>
      </c>
    </row>
    <row r="135" spans="2:65" s="1" customFormat="1" ht="24.2" customHeight="1">
      <c r="B135" s="32"/>
      <c r="C135" s="130" t="s">
        <v>247</v>
      </c>
      <c r="D135" s="130" t="s">
        <v>249</v>
      </c>
      <c r="E135" s="131" t="s">
        <v>2839</v>
      </c>
      <c r="F135" s="132" t="s">
        <v>2840</v>
      </c>
      <c r="G135" s="133" t="s">
        <v>1662</v>
      </c>
      <c r="H135" s="134">
        <v>350</v>
      </c>
      <c r="I135" s="135"/>
      <c r="J135" s="136">
        <f>ROUND(I135*H135,2)</f>
        <v>0</v>
      </c>
      <c r="K135" s="132" t="s">
        <v>1663</v>
      </c>
      <c r="L135" s="32"/>
      <c r="M135" s="137" t="s">
        <v>1</v>
      </c>
      <c r="N135" s="138" t="s">
        <v>45</v>
      </c>
      <c r="P135" s="139">
        <f>O135*H135</f>
        <v>0</v>
      </c>
      <c r="Q135" s="139">
        <v>0</v>
      </c>
      <c r="R135" s="139">
        <f>Q135*H135</f>
        <v>0</v>
      </c>
      <c r="S135" s="139">
        <v>0.28999999999999998</v>
      </c>
      <c r="T135" s="140">
        <f>S135*H135</f>
        <v>101.5</v>
      </c>
      <c r="AR135" s="141" t="s">
        <v>264</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264</v>
      </c>
      <c r="BM135" s="141" t="s">
        <v>5893</v>
      </c>
    </row>
    <row r="136" spans="2:65" s="1" customFormat="1" ht="16.5" customHeight="1">
      <c r="B136" s="32"/>
      <c r="C136" s="130" t="s">
        <v>264</v>
      </c>
      <c r="D136" s="130" t="s">
        <v>249</v>
      </c>
      <c r="E136" s="131" t="s">
        <v>5894</v>
      </c>
      <c r="F136" s="132" t="s">
        <v>5895</v>
      </c>
      <c r="G136" s="133" t="s">
        <v>528</v>
      </c>
      <c r="H136" s="134">
        <v>414</v>
      </c>
      <c r="I136" s="135"/>
      <c r="J136" s="136">
        <f>ROUND(I136*H136,2)</f>
        <v>0</v>
      </c>
      <c r="K136" s="132" t="s">
        <v>1663</v>
      </c>
      <c r="L136" s="32"/>
      <c r="M136" s="137" t="s">
        <v>1</v>
      </c>
      <c r="N136" s="138" t="s">
        <v>45</v>
      </c>
      <c r="P136" s="139">
        <f>O136*H136</f>
        <v>0</v>
      </c>
      <c r="Q136" s="139">
        <v>0</v>
      </c>
      <c r="R136" s="139">
        <f>Q136*H136</f>
        <v>0</v>
      </c>
      <c r="S136" s="139">
        <v>0.04</v>
      </c>
      <c r="T136" s="140">
        <f>S136*H136</f>
        <v>16.559999999999999</v>
      </c>
      <c r="AR136" s="141" t="s">
        <v>264</v>
      </c>
      <c r="AT136" s="141" t="s">
        <v>249</v>
      </c>
      <c r="AU136" s="141" t="s">
        <v>89</v>
      </c>
      <c r="AY136" s="17" t="s">
        <v>248</v>
      </c>
      <c r="BE136" s="142">
        <f>IF(N136="základní",J136,0)</f>
        <v>0</v>
      </c>
      <c r="BF136" s="142">
        <f>IF(N136="snížená",J136,0)</f>
        <v>0</v>
      </c>
      <c r="BG136" s="142">
        <f>IF(N136="zákl. přenesená",J136,0)</f>
        <v>0</v>
      </c>
      <c r="BH136" s="142">
        <f>IF(N136="sníž. přenesená",J136,0)</f>
        <v>0</v>
      </c>
      <c r="BI136" s="142">
        <f>IF(N136="nulová",J136,0)</f>
        <v>0</v>
      </c>
      <c r="BJ136" s="17" t="s">
        <v>87</v>
      </c>
      <c r="BK136" s="142">
        <f>ROUND(I136*H136,2)</f>
        <v>0</v>
      </c>
      <c r="BL136" s="17" t="s">
        <v>264</v>
      </c>
      <c r="BM136" s="141" t="s">
        <v>5896</v>
      </c>
    </row>
    <row r="137" spans="2:65" s="12" customFormat="1">
      <c r="B137" s="161"/>
      <c r="D137" s="143" t="s">
        <v>1665</v>
      </c>
      <c r="E137" s="162" t="s">
        <v>1</v>
      </c>
      <c r="F137" s="163" t="s">
        <v>5891</v>
      </c>
      <c r="H137" s="162" t="s">
        <v>1</v>
      </c>
      <c r="I137" s="164"/>
      <c r="L137" s="161"/>
      <c r="M137" s="165"/>
      <c r="T137" s="166"/>
      <c r="AT137" s="162" t="s">
        <v>1665</v>
      </c>
      <c r="AU137" s="162" t="s">
        <v>89</v>
      </c>
      <c r="AV137" s="12" t="s">
        <v>87</v>
      </c>
      <c r="AW137" s="12" t="s">
        <v>36</v>
      </c>
      <c r="AX137" s="12" t="s">
        <v>80</v>
      </c>
      <c r="AY137" s="162" t="s">
        <v>248</v>
      </c>
    </row>
    <row r="138" spans="2:65" s="13" customFormat="1">
      <c r="B138" s="167"/>
      <c r="D138" s="143" t="s">
        <v>1665</v>
      </c>
      <c r="E138" s="168" t="s">
        <v>1</v>
      </c>
      <c r="F138" s="169" t="s">
        <v>5897</v>
      </c>
      <c r="H138" s="170">
        <v>414</v>
      </c>
      <c r="I138" s="171"/>
      <c r="L138" s="167"/>
      <c r="M138" s="172"/>
      <c r="T138" s="173"/>
      <c r="AT138" s="168" t="s">
        <v>1665</v>
      </c>
      <c r="AU138" s="168" t="s">
        <v>89</v>
      </c>
      <c r="AV138" s="13" t="s">
        <v>89</v>
      </c>
      <c r="AW138" s="13" t="s">
        <v>36</v>
      </c>
      <c r="AX138" s="13" t="s">
        <v>80</v>
      </c>
      <c r="AY138" s="168" t="s">
        <v>248</v>
      </c>
    </row>
    <row r="139" spans="2:65" s="14" customFormat="1">
      <c r="B139" s="174"/>
      <c r="D139" s="143" t="s">
        <v>1665</v>
      </c>
      <c r="E139" s="175" t="s">
        <v>1</v>
      </c>
      <c r="F139" s="176" t="s">
        <v>1668</v>
      </c>
      <c r="H139" s="177">
        <v>414</v>
      </c>
      <c r="I139" s="178"/>
      <c r="L139" s="174"/>
      <c r="M139" s="179"/>
      <c r="T139" s="180"/>
      <c r="AT139" s="175" t="s">
        <v>1665</v>
      </c>
      <c r="AU139" s="175" t="s">
        <v>89</v>
      </c>
      <c r="AV139" s="14" t="s">
        <v>264</v>
      </c>
      <c r="AW139" s="14" t="s">
        <v>36</v>
      </c>
      <c r="AX139" s="14" t="s">
        <v>87</v>
      </c>
      <c r="AY139" s="175" t="s">
        <v>248</v>
      </c>
    </row>
    <row r="140" spans="2:65" s="1" customFormat="1" ht="24.2" customHeight="1">
      <c r="B140" s="32"/>
      <c r="C140" s="130" t="s">
        <v>269</v>
      </c>
      <c r="D140" s="130" t="s">
        <v>249</v>
      </c>
      <c r="E140" s="131" t="s">
        <v>1660</v>
      </c>
      <c r="F140" s="132" t="s">
        <v>1661</v>
      </c>
      <c r="G140" s="133" t="s">
        <v>1662</v>
      </c>
      <c r="H140" s="134">
        <v>192</v>
      </c>
      <c r="I140" s="135"/>
      <c r="J140" s="136">
        <f>ROUND(I140*H140,2)</f>
        <v>0</v>
      </c>
      <c r="K140" s="132" t="s">
        <v>1663</v>
      </c>
      <c r="L140" s="32"/>
      <c r="M140" s="137" t="s">
        <v>1</v>
      </c>
      <c r="N140" s="138" t="s">
        <v>45</v>
      </c>
      <c r="P140" s="139">
        <f>O140*H140</f>
        <v>0</v>
      </c>
      <c r="Q140" s="139">
        <v>0</v>
      </c>
      <c r="R140" s="139">
        <f>Q140*H140</f>
        <v>0</v>
      </c>
      <c r="S140" s="139">
        <v>0</v>
      </c>
      <c r="T140" s="140">
        <f>S140*H140</f>
        <v>0</v>
      </c>
      <c r="AR140" s="141" t="s">
        <v>264</v>
      </c>
      <c r="AT140" s="141" t="s">
        <v>249</v>
      </c>
      <c r="AU140" s="141" t="s">
        <v>89</v>
      </c>
      <c r="AY140" s="17" t="s">
        <v>248</v>
      </c>
      <c r="BE140" s="142">
        <f>IF(N140="základní",J140,0)</f>
        <v>0</v>
      </c>
      <c r="BF140" s="142">
        <f>IF(N140="snížená",J140,0)</f>
        <v>0</v>
      </c>
      <c r="BG140" s="142">
        <f>IF(N140="zákl. přenesená",J140,0)</f>
        <v>0</v>
      </c>
      <c r="BH140" s="142">
        <f>IF(N140="sníž. přenesená",J140,0)</f>
        <v>0</v>
      </c>
      <c r="BI140" s="142">
        <f>IF(N140="nulová",J140,0)</f>
        <v>0</v>
      </c>
      <c r="BJ140" s="17" t="s">
        <v>87</v>
      </c>
      <c r="BK140" s="142">
        <f>ROUND(I140*H140,2)</f>
        <v>0</v>
      </c>
      <c r="BL140" s="17" t="s">
        <v>264</v>
      </c>
      <c r="BM140" s="141" t="s">
        <v>5898</v>
      </c>
    </row>
    <row r="141" spans="2:65" s="12" customFormat="1">
      <c r="B141" s="161"/>
      <c r="D141" s="143" t="s">
        <v>1665</v>
      </c>
      <c r="E141" s="162" t="s">
        <v>1</v>
      </c>
      <c r="F141" s="163" t="s">
        <v>5891</v>
      </c>
      <c r="H141" s="162" t="s">
        <v>1</v>
      </c>
      <c r="I141" s="164"/>
      <c r="L141" s="161"/>
      <c r="M141" s="165"/>
      <c r="T141" s="166"/>
      <c r="AT141" s="162" t="s">
        <v>1665</v>
      </c>
      <c r="AU141" s="162" t="s">
        <v>89</v>
      </c>
      <c r="AV141" s="12" t="s">
        <v>87</v>
      </c>
      <c r="AW141" s="12" t="s">
        <v>36</v>
      </c>
      <c r="AX141" s="12" t="s">
        <v>80</v>
      </c>
      <c r="AY141" s="162" t="s">
        <v>248</v>
      </c>
    </row>
    <row r="142" spans="2:65" s="13" customFormat="1">
      <c r="B142" s="167"/>
      <c r="D142" s="143" t="s">
        <v>1665</v>
      </c>
      <c r="E142" s="168" t="s">
        <v>1</v>
      </c>
      <c r="F142" s="169" t="s">
        <v>5899</v>
      </c>
      <c r="H142" s="170">
        <v>192</v>
      </c>
      <c r="I142" s="171"/>
      <c r="L142" s="167"/>
      <c r="M142" s="172"/>
      <c r="T142" s="173"/>
      <c r="AT142" s="168" t="s">
        <v>1665</v>
      </c>
      <c r="AU142" s="168" t="s">
        <v>89</v>
      </c>
      <c r="AV142" s="13" t="s">
        <v>89</v>
      </c>
      <c r="AW142" s="13" t="s">
        <v>36</v>
      </c>
      <c r="AX142" s="13" t="s">
        <v>80</v>
      </c>
      <c r="AY142" s="168" t="s">
        <v>248</v>
      </c>
    </row>
    <row r="143" spans="2:65" s="14" customFormat="1">
      <c r="B143" s="174"/>
      <c r="D143" s="143" t="s">
        <v>1665</v>
      </c>
      <c r="E143" s="175" t="s">
        <v>1</v>
      </c>
      <c r="F143" s="176" t="s">
        <v>1668</v>
      </c>
      <c r="H143" s="177">
        <v>192</v>
      </c>
      <c r="I143" s="178"/>
      <c r="L143" s="174"/>
      <c r="M143" s="179"/>
      <c r="T143" s="180"/>
      <c r="AT143" s="175" t="s">
        <v>1665</v>
      </c>
      <c r="AU143" s="175" t="s">
        <v>89</v>
      </c>
      <c r="AV143" s="14" t="s">
        <v>264</v>
      </c>
      <c r="AW143" s="14" t="s">
        <v>36</v>
      </c>
      <c r="AX143" s="14" t="s">
        <v>87</v>
      </c>
      <c r="AY143" s="175" t="s">
        <v>248</v>
      </c>
    </row>
    <row r="144" spans="2:65" s="1" customFormat="1" ht="33" customHeight="1">
      <c r="B144" s="32"/>
      <c r="C144" s="130" t="s">
        <v>274</v>
      </c>
      <c r="D144" s="130" t="s">
        <v>249</v>
      </c>
      <c r="E144" s="131" t="s">
        <v>5523</v>
      </c>
      <c r="F144" s="132" t="s">
        <v>5524</v>
      </c>
      <c r="G144" s="133" t="s">
        <v>1671</v>
      </c>
      <c r="H144" s="134">
        <v>62.1</v>
      </c>
      <c r="I144" s="135"/>
      <c r="J144" s="136">
        <f>ROUND(I144*H144,2)</f>
        <v>0</v>
      </c>
      <c r="K144" s="132" t="s">
        <v>1663</v>
      </c>
      <c r="L144" s="32"/>
      <c r="M144" s="137" t="s">
        <v>1</v>
      </c>
      <c r="N144" s="138" t="s">
        <v>45</v>
      </c>
      <c r="P144" s="139">
        <f>O144*H144</f>
        <v>0</v>
      </c>
      <c r="Q144" s="139">
        <v>0</v>
      </c>
      <c r="R144" s="139">
        <f>Q144*H144</f>
        <v>0</v>
      </c>
      <c r="S144" s="139">
        <v>0</v>
      </c>
      <c r="T144" s="140">
        <f>S144*H144</f>
        <v>0</v>
      </c>
      <c r="AR144" s="141" t="s">
        <v>264</v>
      </c>
      <c r="AT144" s="141" t="s">
        <v>249</v>
      </c>
      <c r="AU144" s="141" t="s">
        <v>89</v>
      </c>
      <c r="AY144" s="17" t="s">
        <v>248</v>
      </c>
      <c r="BE144" s="142">
        <f>IF(N144="základní",J144,0)</f>
        <v>0</v>
      </c>
      <c r="BF144" s="142">
        <f>IF(N144="snížená",J144,0)</f>
        <v>0</v>
      </c>
      <c r="BG144" s="142">
        <f>IF(N144="zákl. přenesená",J144,0)</f>
        <v>0</v>
      </c>
      <c r="BH144" s="142">
        <f>IF(N144="sníž. přenesená",J144,0)</f>
        <v>0</v>
      </c>
      <c r="BI144" s="142">
        <f>IF(N144="nulová",J144,0)</f>
        <v>0</v>
      </c>
      <c r="BJ144" s="17" t="s">
        <v>87</v>
      </c>
      <c r="BK144" s="142">
        <f>ROUND(I144*H144,2)</f>
        <v>0</v>
      </c>
      <c r="BL144" s="17" t="s">
        <v>264</v>
      </c>
      <c r="BM144" s="141" t="s">
        <v>5900</v>
      </c>
    </row>
    <row r="145" spans="2:65" s="12" customFormat="1">
      <c r="B145" s="161"/>
      <c r="D145" s="143" t="s">
        <v>1665</v>
      </c>
      <c r="E145" s="162" t="s">
        <v>1</v>
      </c>
      <c r="F145" s="163" t="s">
        <v>5891</v>
      </c>
      <c r="H145" s="162" t="s">
        <v>1</v>
      </c>
      <c r="I145" s="164"/>
      <c r="L145" s="161"/>
      <c r="M145" s="165"/>
      <c r="T145" s="166"/>
      <c r="AT145" s="162" t="s">
        <v>1665</v>
      </c>
      <c r="AU145" s="162" t="s">
        <v>89</v>
      </c>
      <c r="AV145" s="12" t="s">
        <v>87</v>
      </c>
      <c r="AW145" s="12" t="s">
        <v>36</v>
      </c>
      <c r="AX145" s="12" t="s">
        <v>80</v>
      </c>
      <c r="AY145" s="162" t="s">
        <v>248</v>
      </c>
    </row>
    <row r="146" spans="2:65" s="13" customFormat="1">
      <c r="B146" s="167"/>
      <c r="D146" s="143" t="s">
        <v>1665</v>
      </c>
      <c r="E146" s="168" t="s">
        <v>1</v>
      </c>
      <c r="F146" s="169" t="s">
        <v>5901</v>
      </c>
      <c r="H146" s="170">
        <v>62.1</v>
      </c>
      <c r="I146" s="171"/>
      <c r="L146" s="167"/>
      <c r="M146" s="172"/>
      <c r="T146" s="173"/>
      <c r="AT146" s="168" t="s">
        <v>1665</v>
      </c>
      <c r="AU146" s="168" t="s">
        <v>89</v>
      </c>
      <c r="AV146" s="13" t="s">
        <v>89</v>
      </c>
      <c r="AW146" s="13" t="s">
        <v>36</v>
      </c>
      <c r="AX146" s="13" t="s">
        <v>80</v>
      </c>
      <c r="AY146" s="168" t="s">
        <v>248</v>
      </c>
    </row>
    <row r="147" spans="2:65" s="14" customFormat="1">
      <c r="B147" s="174"/>
      <c r="D147" s="143" t="s">
        <v>1665</v>
      </c>
      <c r="E147" s="175" t="s">
        <v>1</v>
      </c>
      <c r="F147" s="176" t="s">
        <v>1668</v>
      </c>
      <c r="H147" s="177">
        <v>62.1</v>
      </c>
      <c r="I147" s="178"/>
      <c r="L147" s="174"/>
      <c r="M147" s="179"/>
      <c r="T147" s="180"/>
      <c r="AT147" s="175" t="s">
        <v>1665</v>
      </c>
      <c r="AU147" s="175" t="s">
        <v>89</v>
      </c>
      <c r="AV147" s="14" t="s">
        <v>264</v>
      </c>
      <c r="AW147" s="14" t="s">
        <v>36</v>
      </c>
      <c r="AX147" s="14" t="s">
        <v>87</v>
      </c>
      <c r="AY147" s="175" t="s">
        <v>248</v>
      </c>
    </row>
    <row r="148" spans="2:65" s="1" customFormat="1" ht="21.75" customHeight="1">
      <c r="B148" s="32"/>
      <c r="C148" s="130" t="s">
        <v>278</v>
      </c>
      <c r="D148" s="130" t="s">
        <v>249</v>
      </c>
      <c r="E148" s="131" t="s">
        <v>5528</v>
      </c>
      <c r="F148" s="132" t="s">
        <v>5529</v>
      </c>
      <c r="G148" s="133" t="s">
        <v>1671</v>
      </c>
      <c r="H148" s="134">
        <v>1</v>
      </c>
      <c r="I148" s="135"/>
      <c r="J148" s="136">
        <f>ROUND(I148*H148,2)</f>
        <v>0</v>
      </c>
      <c r="K148" s="132" t="s">
        <v>1663</v>
      </c>
      <c r="L148" s="32"/>
      <c r="M148" s="137" t="s">
        <v>1</v>
      </c>
      <c r="N148" s="138" t="s">
        <v>45</v>
      </c>
      <c r="P148" s="139">
        <f>O148*H148</f>
        <v>0</v>
      </c>
      <c r="Q148" s="139">
        <v>0</v>
      </c>
      <c r="R148" s="139">
        <f>Q148*H148</f>
        <v>0</v>
      </c>
      <c r="S148" s="139">
        <v>2.2000000000000002</v>
      </c>
      <c r="T148" s="140">
        <f>S148*H148</f>
        <v>2.2000000000000002</v>
      </c>
      <c r="AR148" s="141" t="s">
        <v>264</v>
      </c>
      <c r="AT148" s="141" t="s">
        <v>249</v>
      </c>
      <c r="AU148" s="141" t="s">
        <v>89</v>
      </c>
      <c r="AY148" s="17" t="s">
        <v>248</v>
      </c>
      <c r="BE148" s="142">
        <f>IF(N148="základní",J148,0)</f>
        <v>0</v>
      </c>
      <c r="BF148" s="142">
        <f>IF(N148="snížená",J148,0)</f>
        <v>0</v>
      </c>
      <c r="BG148" s="142">
        <f>IF(N148="zákl. přenesená",J148,0)</f>
        <v>0</v>
      </c>
      <c r="BH148" s="142">
        <f>IF(N148="sníž. přenesená",J148,0)</f>
        <v>0</v>
      </c>
      <c r="BI148" s="142">
        <f>IF(N148="nulová",J148,0)</f>
        <v>0</v>
      </c>
      <c r="BJ148" s="17" t="s">
        <v>87</v>
      </c>
      <c r="BK148" s="142">
        <f>ROUND(I148*H148,2)</f>
        <v>0</v>
      </c>
      <c r="BL148" s="17" t="s">
        <v>264</v>
      </c>
      <c r="BM148" s="141" t="s">
        <v>5902</v>
      </c>
    </row>
    <row r="149" spans="2:65" s="12" customFormat="1">
      <c r="B149" s="161"/>
      <c r="D149" s="143" t="s">
        <v>1665</v>
      </c>
      <c r="E149" s="162" t="s">
        <v>1</v>
      </c>
      <c r="F149" s="163" t="s">
        <v>5891</v>
      </c>
      <c r="H149" s="162" t="s">
        <v>1</v>
      </c>
      <c r="I149" s="164"/>
      <c r="L149" s="161"/>
      <c r="M149" s="165"/>
      <c r="T149" s="166"/>
      <c r="AT149" s="162" t="s">
        <v>1665</v>
      </c>
      <c r="AU149" s="162" t="s">
        <v>89</v>
      </c>
      <c r="AV149" s="12" t="s">
        <v>87</v>
      </c>
      <c r="AW149" s="12" t="s">
        <v>36</v>
      </c>
      <c r="AX149" s="12" t="s">
        <v>80</v>
      </c>
      <c r="AY149" s="162" t="s">
        <v>248</v>
      </c>
    </row>
    <row r="150" spans="2:65" s="13" customFormat="1">
      <c r="B150" s="167"/>
      <c r="D150" s="143" t="s">
        <v>1665</v>
      </c>
      <c r="E150" s="168" t="s">
        <v>1</v>
      </c>
      <c r="F150" s="169" t="s">
        <v>5903</v>
      </c>
      <c r="H150" s="170">
        <v>1</v>
      </c>
      <c r="I150" s="171"/>
      <c r="L150" s="167"/>
      <c r="M150" s="172"/>
      <c r="T150" s="173"/>
      <c r="AT150" s="168" t="s">
        <v>1665</v>
      </c>
      <c r="AU150" s="168" t="s">
        <v>89</v>
      </c>
      <c r="AV150" s="13" t="s">
        <v>89</v>
      </c>
      <c r="AW150" s="13" t="s">
        <v>36</v>
      </c>
      <c r="AX150" s="13" t="s">
        <v>80</v>
      </c>
      <c r="AY150" s="168" t="s">
        <v>248</v>
      </c>
    </row>
    <row r="151" spans="2:65" s="14" customFormat="1">
      <c r="B151" s="174"/>
      <c r="D151" s="143" t="s">
        <v>1665</v>
      </c>
      <c r="E151" s="175" t="s">
        <v>1</v>
      </c>
      <c r="F151" s="176" t="s">
        <v>1668</v>
      </c>
      <c r="H151" s="177">
        <v>1</v>
      </c>
      <c r="I151" s="178"/>
      <c r="L151" s="174"/>
      <c r="M151" s="179"/>
      <c r="T151" s="180"/>
      <c r="AT151" s="175" t="s">
        <v>1665</v>
      </c>
      <c r="AU151" s="175" t="s">
        <v>89</v>
      </c>
      <c r="AV151" s="14" t="s">
        <v>264</v>
      </c>
      <c r="AW151" s="14" t="s">
        <v>36</v>
      </c>
      <c r="AX151" s="14" t="s">
        <v>87</v>
      </c>
      <c r="AY151" s="175" t="s">
        <v>248</v>
      </c>
    </row>
    <row r="152" spans="2:65" s="1" customFormat="1" ht="37.9" customHeight="1">
      <c r="B152" s="32"/>
      <c r="C152" s="130" t="s">
        <v>283</v>
      </c>
      <c r="D152" s="130" t="s">
        <v>249</v>
      </c>
      <c r="E152" s="131" t="s">
        <v>1685</v>
      </c>
      <c r="F152" s="132" t="s">
        <v>1686</v>
      </c>
      <c r="G152" s="133" t="s">
        <v>1671</v>
      </c>
      <c r="H152" s="134">
        <v>124.2</v>
      </c>
      <c r="I152" s="135"/>
      <c r="J152" s="136">
        <f>ROUND(I152*H152,2)</f>
        <v>0</v>
      </c>
      <c r="K152" s="132" t="s">
        <v>1663</v>
      </c>
      <c r="L152" s="32"/>
      <c r="M152" s="137" t="s">
        <v>1</v>
      </c>
      <c r="N152" s="138" t="s">
        <v>45</v>
      </c>
      <c r="P152" s="139">
        <f>O152*H152</f>
        <v>0</v>
      </c>
      <c r="Q152" s="139">
        <v>0</v>
      </c>
      <c r="R152" s="139">
        <f>Q152*H152</f>
        <v>0</v>
      </c>
      <c r="S152" s="139">
        <v>0</v>
      </c>
      <c r="T152" s="140">
        <f>S152*H152</f>
        <v>0</v>
      </c>
      <c r="AR152" s="141" t="s">
        <v>264</v>
      </c>
      <c r="AT152" s="141" t="s">
        <v>249</v>
      </c>
      <c r="AU152" s="141" t="s">
        <v>89</v>
      </c>
      <c r="AY152" s="17" t="s">
        <v>248</v>
      </c>
      <c r="BE152" s="142">
        <f>IF(N152="základní",J152,0)</f>
        <v>0</v>
      </c>
      <c r="BF152" s="142">
        <f>IF(N152="snížená",J152,0)</f>
        <v>0</v>
      </c>
      <c r="BG152" s="142">
        <f>IF(N152="zákl. přenesená",J152,0)</f>
        <v>0</v>
      </c>
      <c r="BH152" s="142">
        <f>IF(N152="sníž. přenesená",J152,0)</f>
        <v>0</v>
      </c>
      <c r="BI152" s="142">
        <f>IF(N152="nulová",J152,0)</f>
        <v>0</v>
      </c>
      <c r="BJ152" s="17" t="s">
        <v>87</v>
      </c>
      <c r="BK152" s="142">
        <f>ROUND(I152*H152,2)</f>
        <v>0</v>
      </c>
      <c r="BL152" s="17" t="s">
        <v>264</v>
      </c>
      <c r="BM152" s="141" t="s">
        <v>5904</v>
      </c>
    </row>
    <row r="153" spans="2:65" s="12" customFormat="1">
      <c r="B153" s="161"/>
      <c r="D153" s="143" t="s">
        <v>1665</v>
      </c>
      <c r="E153" s="162" t="s">
        <v>1</v>
      </c>
      <c r="F153" s="163" t="s">
        <v>5905</v>
      </c>
      <c r="H153" s="162" t="s">
        <v>1</v>
      </c>
      <c r="I153" s="164"/>
      <c r="L153" s="161"/>
      <c r="M153" s="165"/>
      <c r="T153" s="166"/>
      <c r="AT153" s="162" t="s">
        <v>1665</v>
      </c>
      <c r="AU153" s="162" t="s">
        <v>89</v>
      </c>
      <c r="AV153" s="12" t="s">
        <v>87</v>
      </c>
      <c r="AW153" s="12" t="s">
        <v>36</v>
      </c>
      <c r="AX153" s="12" t="s">
        <v>80</v>
      </c>
      <c r="AY153" s="162" t="s">
        <v>248</v>
      </c>
    </row>
    <row r="154" spans="2:65" s="13" customFormat="1">
      <c r="B154" s="167"/>
      <c r="D154" s="143" t="s">
        <v>1665</v>
      </c>
      <c r="E154" s="168" t="s">
        <v>1</v>
      </c>
      <c r="F154" s="169" t="s">
        <v>5906</v>
      </c>
      <c r="H154" s="170">
        <v>124.2</v>
      </c>
      <c r="I154" s="171"/>
      <c r="L154" s="167"/>
      <c r="M154" s="172"/>
      <c r="T154" s="173"/>
      <c r="AT154" s="168" t="s">
        <v>1665</v>
      </c>
      <c r="AU154" s="168" t="s">
        <v>89</v>
      </c>
      <c r="AV154" s="13" t="s">
        <v>89</v>
      </c>
      <c r="AW154" s="13" t="s">
        <v>36</v>
      </c>
      <c r="AX154" s="13" t="s">
        <v>87</v>
      </c>
      <c r="AY154" s="168" t="s">
        <v>248</v>
      </c>
    </row>
    <row r="155" spans="2:65" s="1" customFormat="1" ht="16.5" customHeight="1">
      <c r="B155" s="32"/>
      <c r="C155" s="130" t="s">
        <v>288</v>
      </c>
      <c r="D155" s="130" t="s">
        <v>249</v>
      </c>
      <c r="E155" s="131" t="s">
        <v>5546</v>
      </c>
      <c r="F155" s="132" t="s">
        <v>5547</v>
      </c>
      <c r="G155" s="133" t="s">
        <v>1839</v>
      </c>
      <c r="H155" s="134">
        <v>8</v>
      </c>
      <c r="I155" s="135"/>
      <c r="J155" s="136">
        <f>ROUND(I155*H155,2)</f>
        <v>0</v>
      </c>
      <c r="K155" s="132" t="s">
        <v>1</v>
      </c>
      <c r="L155" s="32"/>
      <c r="M155" s="137" t="s">
        <v>1</v>
      </c>
      <c r="N155" s="138" t="s">
        <v>45</v>
      </c>
      <c r="P155" s="139">
        <f>O155*H155</f>
        <v>0</v>
      </c>
      <c r="Q155" s="139">
        <v>0</v>
      </c>
      <c r="R155" s="139">
        <f>Q155*H155</f>
        <v>0</v>
      </c>
      <c r="S155" s="139">
        <v>0</v>
      </c>
      <c r="T155" s="140">
        <f>S155*H155</f>
        <v>0</v>
      </c>
      <c r="AR155" s="141" t="s">
        <v>264</v>
      </c>
      <c r="AT155" s="141" t="s">
        <v>249</v>
      </c>
      <c r="AU155" s="141" t="s">
        <v>89</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264</v>
      </c>
      <c r="BM155" s="141" t="s">
        <v>5907</v>
      </c>
    </row>
    <row r="156" spans="2:65" s="12" customFormat="1">
      <c r="B156" s="161"/>
      <c r="D156" s="143" t="s">
        <v>1665</v>
      </c>
      <c r="E156" s="162" t="s">
        <v>1</v>
      </c>
      <c r="F156" s="163" t="s">
        <v>5549</v>
      </c>
      <c r="H156" s="162" t="s">
        <v>1</v>
      </c>
      <c r="I156" s="164"/>
      <c r="L156" s="161"/>
      <c r="M156" s="165"/>
      <c r="T156" s="166"/>
      <c r="AT156" s="162" t="s">
        <v>1665</v>
      </c>
      <c r="AU156" s="162" t="s">
        <v>89</v>
      </c>
      <c r="AV156" s="12" t="s">
        <v>87</v>
      </c>
      <c r="AW156" s="12" t="s">
        <v>36</v>
      </c>
      <c r="AX156" s="12" t="s">
        <v>80</v>
      </c>
      <c r="AY156" s="162" t="s">
        <v>248</v>
      </c>
    </row>
    <row r="157" spans="2:65" s="13" customFormat="1">
      <c r="B157" s="167"/>
      <c r="D157" s="143" t="s">
        <v>1665</v>
      </c>
      <c r="E157" s="168" t="s">
        <v>1</v>
      </c>
      <c r="F157" s="169" t="s">
        <v>283</v>
      </c>
      <c r="H157" s="170">
        <v>8</v>
      </c>
      <c r="I157" s="171"/>
      <c r="L157" s="167"/>
      <c r="M157" s="172"/>
      <c r="T157" s="173"/>
      <c r="AT157" s="168" t="s">
        <v>1665</v>
      </c>
      <c r="AU157" s="168" t="s">
        <v>89</v>
      </c>
      <c r="AV157" s="13" t="s">
        <v>89</v>
      </c>
      <c r="AW157" s="13" t="s">
        <v>36</v>
      </c>
      <c r="AX157" s="13" t="s">
        <v>87</v>
      </c>
      <c r="AY157" s="168" t="s">
        <v>248</v>
      </c>
    </row>
    <row r="158" spans="2:65" s="1" customFormat="1" ht="33" customHeight="1">
      <c r="B158" s="32"/>
      <c r="C158" s="130" t="s">
        <v>336</v>
      </c>
      <c r="D158" s="130" t="s">
        <v>249</v>
      </c>
      <c r="E158" s="131" t="s">
        <v>5557</v>
      </c>
      <c r="F158" s="132" t="s">
        <v>5558</v>
      </c>
      <c r="G158" s="133" t="s">
        <v>1671</v>
      </c>
      <c r="H158" s="134">
        <v>62.1</v>
      </c>
      <c r="I158" s="135"/>
      <c r="J158" s="136">
        <f>ROUND(I158*H158,2)</f>
        <v>0</v>
      </c>
      <c r="K158" s="132" t="s">
        <v>1663</v>
      </c>
      <c r="L158" s="32"/>
      <c r="M158" s="137" t="s">
        <v>1</v>
      </c>
      <c r="N158" s="138" t="s">
        <v>45</v>
      </c>
      <c r="P158" s="139">
        <f>O158*H158</f>
        <v>0</v>
      </c>
      <c r="Q158" s="139">
        <v>0</v>
      </c>
      <c r="R158" s="139">
        <f>Q158*H158</f>
        <v>0</v>
      </c>
      <c r="S158" s="139">
        <v>0</v>
      </c>
      <c r="T158" s="140">
        <f>S158*H158</f>
        <v>0</v>
      </c>
      <c r="AR158" s="141" t="s">
        <v>264</v>
      </c>
      <c r="AT158" s="141" t="s">
        <v>249</v>
      </c>
      <c r="AU158" s="141" t="s">
        <v>89</v>
      </c>
      <c r="AY158" s="17" t="s">
        <v>248</v>
      </c>
      <c r="BE158" s="142">
        <f>IF(N158="základní",J158,0)</f>
        <v>0</v>
      </c>
      <c r="BF158" s="142">
        <f>IF(N158="snížená",J158,0)</f>
        <v>0</v>
      </c>
      <c r="BG158" s="142">
        <f>IF(N158="zákl. přenesená",J158,0)</f>
        <v>0</v>
      </c>
      <c r="BH158" s="142">
        <f>IF(N158="sníž. přenesená",J158,0)</f>
        <v>0</v>
      </c>
      <c r="BI158" s="142">
        <f>IF(N158="nulová",J158,0)</f>
        <v>0</v>
      </c>
      <c r="BJ158" s="17" t="s">
        <v>87</v>
      </c>
      <c r="BK158" s="142">
        <f>ROUND(I158*H158,2)</f>
        <v>0</v>
      </c>
      <c r="BL158" s="17" t="s">
        <v>264</v>
      </c>
      <c r="BM158" s="141" t="s">
        <v>5908</v>
      </c>
    </row>
    <row r="159" spans="2:65" s="12" customFormat="1">
      <c r="B159" s="161"/>
      <c r="D159" s="143" t="s">
        <v>1665</v>
      </c>
      <c r="E159" s="162" t="s">
        <v>1</v>
      </c>
      <c r="F159" s="163" t="s">
        <v>5891</v>
      </c>
      <c r="H159" s="162" t="s">
        <v>1</v>
      </c>
      <c r="I159" s="164"/>
      <c r="L159" s="161"/>
      <c r="M159" s="165"/>
      <c r="T159" s="166"/>
      <c r="AT159" s="162" t="s">
        <v>1665</v>
      </c>
      <c r="AU159" s="162" t="s">
        <v>89</v>
      </c>
      <c r="AV159" s="12" t="s">
        <v>87</v>
      </c>
      <c r="AW159" s="12" t="s">
        <v>36</v>
      </c>
      <c r="AX159" s="12" t="s">
        <v>80</v>
      </c>
      <c r="AY159" s="162" t="s">
        <v>248</v>
      </c>
    </row>
    <row r="160" spans="2:65" s="13" customFormat="1">
      <c r="B160" s="167"/>
      <c r="D160" s="143" t="s">
        <v>1665</v>
      </c>
      <c r="E160" s="168" t="s">
        <v>1</v>
      </c>
      <c r="F160" s="169" t="s">
        <v>5909</v>
      </c>
      <c r="H160" s="170">
        <v>62.1</v>
      </c>
      <c r="I160" s="171"/>
      <c r="L160" s="167"/>
      <c r="M160" s="172"/>
      <c r="T160" s="173"/>
      <c r="AT160" s="168" t="s">
        <v>1665</v>
      </c>
      <c r="AU160" s="168" t="s">
        <v>89</v>
      </c>
      <c r="AV160" s="13" t="s">
        <v>89</v>
      </c>
      <c r="AW160" s="13" t="s">
        <v>36</v>
      </c>
      <c r="AX160" s="13" t="s">
        <v>80</v>
      </c>
      <c r="AY160" s="168" t="s">
        <v>248</v>
      </c>
    </row>
    <row r="161" spans="2:65" s="14" customFormat="1">
      <c r="B161" s="174"/>
      <c r="D161" s="143" t="s">
        <v>1665</v>
      </c>
      <c r="E161" s="175" t="s">
        <v>1</v>
      </c>
      <c r="F161" s="176" t="s">
        <v>1668</v>
      </c>
      <c r="H161" s="177">
        <v>62.1</v>
      </c>
      <c r="I161" s="178"/>
      <c r="L161" s="174"/>
      <c r="M161" s="179"/>
      <c r="T161" s="180"/>
      <c r="AT161" s="175" t="s">
        <v>1665</v>
      </c>
      <c r="AU161" s="175" t="s">
        <v>89</v>
      </c>
      <c r="AV161" s="14" t="s">
        <v>264</v>
      </c>
      <c r="AW161" s="14" t="s">
        <v>36</v>
      </c>
      <c r="AX161" s="14" t="s">
        <v>87</v>
      </c>
      <c r="AY161" s="175" t="s">
        <v>248</v>
      </c>
    </row>
    <row r="162" spans="2:65" s="1" customFormat="1" ht="16.5" customHeight="1">
      <c r="B162" s="32"/>
      <c r="C162" s="130" t="s">
        <v>340</v>
      </c>
      <c r="D162" s="130" t="s">
        <v>249</v>
      </c>
      <c r="E162" s="131" t="s">
        <v>1696</v>
      </c>
      <c r="F162" s="132" t="s">
        <v>1697</v>
      </c>
      <c r="G162" s="133" t="s">
        <v>1671</v>
      </c>
      <c r="H162" s="134">
        <v>90.9</v>
      </c>
      <c r="I162" s="135"/>
      <c r="J162" s="136">
        <f>ROUND(I162*H162,2)</f>
        <v>0</v>
      </c>
      <c r="K162" s="132" t="s">
        <v>1663</v>
      </c>
      <c r="L162" s="32"/>
      <c r="M162" s="137" t="s">
        <v>1</v>
      </c>
      <c r="N162" s="138" t="s">
        <v>45</v>
      </c>
      <c r="P162" s="139">
        <f>O162*H162</f>
        <v>0</v>
      </c>
      <c r="Q162" s="139">
        <v>0</v>
      </c>
      <c r="R162" s="139">
        <f>Q162*H162</f>
        <v>0</v>
      </c>
      <c r="S162" s="139">
        <v>0</v>
      </c>
      <c r="T162" s="140">
        <f>S162*H162</f>
        <v>0</v>
      </c>
      <c r="AR162" s="141" t="s">
        <v>264</v>
      </c>
      <c r="AT162" s="141" t="s">
        <v>249</v>
      </c>
      <c r="AU162" s="141" t="s">
        <v>89</v>
      </c>
      <c r="AY162" s="17" t="s">
        <v>248</v>
      </c>
      <c r="BE162" s="142">
        <f>IF(N162="základní",J162,0)</f>
        <v>0</v>
      </c>
      <c r="BF162" s="142">
        <f>IF(N162="snížená",J162,0)</f>
        <v>0</v>
      </c>
      <c r="BG162" s="142">
        <f>IF(N162="zákl. přenesená",J162,0)</f>
        <v>0</v>
      </c>
      <c r="BH162" s="142">
        <f>IF(N162="sníž. přenesená",J162,0)</f>
        <v>0</v>
      </c>
      <c r="BI162" s="142">
        <f>IF(N162="nulová",J162,0)</f>
        <v>0</v>
      </c>
      <c r="BJ162" s="17" t="s">
        <v>87</v>
      </c>
      <c r="BK162" s="142">
        <f>ROUND(I162*H162,2)</f>
        <v>0</v>
      </c>
      <c r="BL162" s="17" t="s">
        <v>264</v>
      </c>
      <c r="BM162" s="141" t="s">
        <v>5910</v>
      </c>
    </row>
    <row r="163" spans="2:65" s="13" customFormat="1">
      <c r="B163" s="167"/>
      <c r="D163" s="143" t="s">
        <v>1665</v>
      </c>
      <c r="E163" s="168" t="s">
        <v>1</v>
      </c>
      <c r="F163" s="169" t="s">
        <v>5911</v>
      </c>
      <c r="H163" s="170">
        <v>28.8</v>
      </c>
      <c r="I163" s="171"/>
      <c r="L163" s="167"/>
      <c r="M163" s="172"/>
      <c r="T163" s="173"/>
      <c r="AT163" s="168" t="s">
        <v>1665</v>
      </c>
      <c r="AU163" s="168" t="s">
        <v>89</v>
      </c>
      <c r="AV163" s="13" t="s">
        <v>89</v>
      </c>
      <c r="AW163" s="13" t="s">
        <v>36</v>
      </c>
      <c r="AX163" s="13" t="s">
        <v>80</v>
      </c>
      <c r="AY163" s="168" t="s">
        <v>248</v>
      </c>
    </row>
    <row r="164" spans="2:65" s="13" customFormat="1">
      <c r="B164" s="167"/>
      <c r="D164" s="143" t="s">
        <v>1665</v>
      </c>
      <c r="E164" s="168" t="s">
        <v>1</v>
      </c>
      <c r="F164" s="169" t="s">
        <v>5912</v>
      </c>
      <c r="H164" s="170">
        <v>62.1</v>
      </c>
      <c r="I164" s="171"/>
      <c r="L164" s="167"/>
      <c r="M164" s="172"/>
      <c r="T164" s="173"/>
      <c r="AT164" s="168" t="s">
        <v>1665</v>
      </c>
      <c r="AU164" s="168" t="s">
        <v>89</v>
      </c>
      <c r="AV164" s="13" t="s">
        <v>89</v>
      </c>
      <c r="AW164" s="13" t="s">
        <v>36</v>
      </c>
      <c r="AX164" s="13" t="s">
        <v>80</v>
      </c>
      <c r="AY164" s="168" t="s">
        <v>248</v>
      </c>
    </row>
    <row r="165" spans="2:65" s="14" customFormat="1">
      <c r="B165" s="174"/>
      <c r="D165" s="143" t="s">
        <v>1665</v>
      </c>
      <c r="E165" s="175" t="s">
        <v>1</v>
      </c>
      <c r="F165" s="176" t="s">
        <v>1668</v>
      </c>
      <c r="H165" s="177">
        <v>90.9</v>
      </c>
      <c r="I165" s="178"/>
      <c r="L165" s="174"/>
      <c r="M165" s="179"/>
      <c r="T165" s="180"/>
      <c r="AT165" s="175" t="s">
        <v>1665</v>
      </c>
      <c r="AU165" s="175" t="s">
        <v>89</v>
      </c>
      <c r="AV165" s="14" t="s">
        <v>264</v>
      </c>
      <c r="AW165" s="14" t="s">
        <v>36</v>
      </c>
      <c r="AX165" s="14" t="s">
        <v>87</v>
      </c>
      <c r="AY165" s="175" t="s">
        <v>248</v>
      </c>
    </row>
    <row r="166" spans="2:65" s="1" customFormat="1" ht="24.2" customHeight="1">
      <c r="B166" s="32"/>
      <c r="C166" s="130" t="s">
        <v>8</v>
      </c>
      <c r="D166" s="130" t="s">
        <v>249</v>
      </c>
      <c r="E166" s="131" t="s">
        <v>5562</v>
      </c>
      <c r="F166" s="132" t="s">
        <v>5563</v>
      </c>
      <c r="G166" s="133" t="s">
        <v>1662</v>
      </c>
      <c r="H166" s="134">
        <v>192</v>
      </c>
      <c r="I166" s="135"/>
      <c r="J166" s="136">
        <f>ROUND(I166*H166,2)</f>
        <v>0</v>
      </c>
      <c r="K166" s="132" t="s">
        <v>1663</v>
      </c>
      <c r="L166" s="32"/>
      <c r="M166" s="137" t="s">
        <v>1</v>
      </c>
      <c r="N166" s="138" t="s">
        <v>45</v>
      </c>
      <c r="P166" s="139">
        <f>O166*H166</f>
        <v>0</v>
      </c>
      <c r="Q166" s="139">
        <v>0</v>
      </c>
      <c r="R166" s="139">
        <f>Q166*H166</f>
        <v>0</v>
      </c>
      <c r="S166" s="139">
        <v>0</v>
      </c>
      <c r="T166" s="140">
        <f>S166*H166</f>
        <v>0</v>
      </c>
      <c r="AR166" s="141" t="s">
        <v>264</v>
      </c>
      <c r="AT166" s="141" t="s">
        <v>249</v>
      </c>
      <c r="AU166" s="141" t="s">
        <v>89</v>
      </c>
      <c r="AY166" s="17" t="s">
        <v>248</v>
      </c>
      <c r="BE166" s="142">
        <f>IF(N166="základní",J166,0)</f>
        <v>0</v>
      </c>
      <c r="BF166" s="142">
        <f>IF(N166="snížená",J166,0)</f>
        <v>0</v>
      </c>
      <c r="BG166" s="142">
        <f>IF(N166="zákl. přenesená",J166,0)</f>
        <v>0</v>
      </c>
      <c r="BH166" s="142">
        <f>IF(N166="sníž. přenesená",J166,0)</f>
        <v>0</v>
      </c>
      <c r="BI166" s="142">
        <f>IF(N166="nulová",J166,0)</f>
        <v>0</v>
      </c>
      <c r="BJ166" s="17" t="s">
        <v>87</v>
      </c>
      <c r="BK166" s="142">
        <f>ROUND(I166*H166,2)</f>
        <v>0</v>
      </c>
      <c r="BL166" s="17" t="s">
        <v>264</v>
      </c>
      <c r="BM166" s="141" t="s">
        <v>5913</v>
      </c>
    </row>
    <row r="167" spans="2:65" s="12" customFormat="1">
      <c r="B167" s="161"/>
      <c r="D167" s="143" t="s">
        <v>1665</v>
      </c>
      <c r="E167" s="162" t="s">
        <v>1</v>
      </c>
      <c r="F167" s="163" t="s">
        <v>5891</v>
      </c>
      <c r="H167" s="162" t="s">
        <v>1</v>
      </c>
      <c r="I167" s="164"/>
      <c r="L167" s="161"/>
      <c r="M167" s="165"/>
      <c r="T167" s="166"/>
      <c r="AT167" s="162" t="s">
        <v>1665</v>
      </c>
      <c r="AU167" s="162" t="s">
        <v>89</v>
      </c>
      <c r="AV167" s="12" t="s">
        <v>87</v>
      </c>
      <c r="AW167" s="12" t="s">
        <v>36</v>
      </c>
      <c r="AX167" s="12" t="s">
        <v>80</v>
      </c>
      <c r="AY167" s="162" t="s">
        <v>248</v>
      </c>
    </row>
    <row r="168" spans="2:65" s="13" customFormat="1">
      <c r="B168" s="167"/>
      <c r="D168" s="143" t="s">
        <v>1665</v>
      </c>
      <c r="E168" s="168" t="s">
        <v>1</v>
      </c>
      <c r="F168" s="169" t="s">
        <v>5914</v>
      </c>
      <c r="H168" s="170">
        <v>192</v>
      </c>
      <c r="I168" s="171"/>
      <c r="L168" s="167"/>
      <c r="M168" s="172"/>
      <c r="T168" s="173"/>
      <c r="AT168" s="168" t="s">
        <v>1665</v>
      </c>
      <c r="AU168" s="168" t="s">
        <v>89</v>
      </c>
      <c r="AV168" s="13" t="s">
        <v>89</v>
      </c>
      <c r="AW168" s="13" t="s">
        <v>36</v>
      </c>
      <c r="AX168" s="13" t="s">
        <v>80</v>
      </c>
      <c r="AY168" s="168" t="s">
        <v>248</v>
      </c>
    </row>
    <row r="169" spans="2:65" s="14" customFormat="1">
      <c r="B169" s="174"/>
      <c r="D169" s="143" t="s">
        <v>1665</v>
      </c>
      <c r="E169" s="175" t="s">
        <v>1</v>
      </c>
      <c r="F169" s="176" t="s">
        <v>1668</v>
      </c>
      <c r="H169" s="177">
        <v>192</v>
      </c>
      <c r="I169" s="178"/>
      <c r="L169" s="174"/>
      <c r="M169" s="179"/>
      <c r="T169" s="180"/>
      <c r="AT169" s="175" t="s">
        <v>1665</v>
      </c>
      <c r="AU169" s="175" t="s">
        <v>89</v>
      </c>
      <c r="AV169" s="14" t="s">
        <v>264</v>
      </c>
      <c r="AW169" s="14" t="s">
        <v>36</v>
      </c>
      <c r="AX169" s="14" t="s">
        <v>87</v>
      </c>
      <c r="AY169" s="175" t="s">
        <v>248</v>
      </c>
    </row>
    <row r="170" spans="2:65" s="1" customFormat="1" ht="24.2" customHeight="1">
      <c r="B170" s="32"/>
      <c r="C170" s="130" t="s">
        <v>347</v>
      </c>
      <c r="D170" s="130" t="s">
        <v>249</v>
      </c>
      <c r="E170" s="131" t="s">
        <v>5566</v>
      </c>
      <c r="F170" s="132" t="s">
        <v>5567</v>
      </c>
      <c r="G170" s="133" t="s">
        <v>1662</v>
      </c>
      <c r="H170" s="134">
        <v>192</v>
      </c>
      <c r="I170" s="135"/>
      <c r="J170" s="136">
        <f>ROUND(I170*H170,2)</f>
        <v>0</v>
      </c>
      <c r="K170" s="132" t="s">
        <v>1663</v>
      </c>
      <c r="L170" s="32"/>
      <c r="M170" s="137" t="s">
        <v>1</v>
      </c>
      <c r="N170" s="138" t="s">
        <v>45</v>
      </c>
      <c r="P170" s="139">
        <f>O170*H170</f>
        <v>0</v>
      </c>
      <c r="Q170" s="139">
        <v>0</v>
      </c>
      <c r="R170" s="139">
        <f>Q170*H170</f>
        <v>0</v>
      </c>
      <c r="S170" s="139">
        <v>0</v>
      </c>
      <c r="T170" s="140">
        <f>S170*H170</f>
        <v>0</v>
      </c>
      <c r="AR170" s="141" t="s">
        <v>264</v>
      </c>
      <c r="AT170" s="141" t="s">
        <v>249</v>
      </c>
      <c r="AU170" s="141" t="s">
        <v>89</v>
      </c>
      <c r="AY170" s="17" t="s">
        <v>248</v>
      </c>
      <c r="BE170" s="142">
        <f>IF(N170="základní",J170,0)</f>
        <v>0</v>
      </c>
      <c r="BF170" s="142">
        <f>IF(N170="snížená",J170,0)</f>
        <v>0</v>
      </c>
      <c r="BG170" s="142">
        <f>IF(N170="zákl. přenesená",J170,0)</f>
        <v>0</v>
      </c>
      <c r="BH170" s="142">
        <f>IF(N170="sníž. přenesená",J170,0)</f>
        <v>0</v>
      </c>
      <c r="BI170" s="142">
        <f>IF(N170="nulová",J170,0)</f>
        <v>0</v>
      </c>
      <c r="BJ170" s="17" t="s">
        <v>87</v>
      </c>
      <c r="BK170" s="142">
        <f>ROUND(I170*H170,2)</f>
        <v>0</v>
      </c>
      <c r="BL170" s="17" t="s">
        <v>264</v>
      </c>
      <c r="BM170" s="141" t="s">
        <v>5915</v>
      </c>
    </row>
    <row r="171" spans="2:65" s="12" customFormat="1">
      <c r="B171" s="161"/>
      <c r="D171" s="143" t="s">
        <v>1665</v>
      </c>
      <c r="E171" s="162" t="s">
        <v>1</v>
      </c>
      <c r="F171" s="163" t="s">
        <v>5891</v>
      </c>
      <c r="H171" s="162" t="s">
        <v>1</v>
      </c>
      <c r="I171" s="164"/>
      <c r="L171" s="161"/>
      <c r="M171" s="165"/>
      <c r="T171" s="166"/>
      <c r="AT171" s="162" t="s">
        <v>1665</v>
      </c>
      <c r="AU171" s="162" t="s">
        <v>89</v>
      </c>
      <c r="AV171" s="12" t="s">
        <v>87</v>
      </c>
      <c r="AW171" s="12" t="s">
        <v>36</v>
      </c>
      <c r="AX171" s="12" t="s">
        <v>80</v>
      </c>
      <c r="AY171" s="162" t="s">
        <v>248</v>
      </c>
    </row>
    <row r="172" spans="2:65" s="13" customFormat="1">
      <c r="B172" s="167"/>
      <c r="D172" s="143" t="s">
        <v>1665</v>
      </c>
      <c r="E172" s="168" t="s">
        <v>1</v>
      </c>
      <c r="F172" s="169" t="s">
        <v>5914</v>
      </c>
      <c r="H172" s="170">
        <v>192</v>
      </c>
      <c r="I172" s="171"/>
      <c r="L172" s="167"/>
      <c r="M172" s="172"/>
      <c r="T172" s="173"/>
      <c r="AT172" s="168" t="s">
        <v>1665</v>
      </c>
      <c r="AU172" s="168" t="s">
        <v>89</v>
      </c>
      <c r="AV172" s="13" t="s">
        <v>89</v>
      </c>
      <c r="AW172" s="13" t="s">
        <v>36</v>
      </c>
      <c r="AX172" s="13" t="s">
        <v>80</v>
      </c>
      <c r="AY172" s="168" t="s">
        <v>248</v>
      </c>
    </row>
    <row r="173" spans="2:65" s="14" customFormat="1">
      <c r="B173" s="174"/>
      <c r="D173" s="143" t="s">
        <v>1665</v>
      </c>
      <c r="E173" s="175" t="s">
        <v>1</v>
      </c>
      <c r="F173" s="176" t="s">
        <v>1668</v>
      </c>
      <c r="H173" s="177">
        <v>192</v>
      </c>
      <c r="I173" s="178"/>
      <c r="L173" s="174"/>
      <c r="M173" s="179"/>
      <c r="T173" s="180"/>
      <c r="AT173" s="175" t="s">
        <v>1665</v>
      </c>
      <c r="AU173" s="175" t="s">
        <v>89</v>
      </c>
      <c r="AV173" s="14" t="s">
        <v>264</v>
      </c>
      <c r="AW173" s="14" t="s">
        <v>36</v>
      </c>
      <c r="AX173" s="14" t="s">
        <v>87</v>
      </c>
      <c r="AY173" s="175" t="s">
        <v>248</v>
      </c>
    </row>
    <row r="174" spans="2:65" s="1" customFormat="1" ht="16.5" customHeight="1">
      <c r="B174" s="32"/>
      <c r="C174" s="188" t="s">
        <v>351</v>
      </c>
      <c r="D174" s="188" t="s">
        <v>301</v>
      </c>
      <c r="E174" s="189" t="s">
        <v>5569</v>
      </c>
      <c r="F174" s="190" t="s">
        <v>5570</v>
      </c>
      <c r="G174" s="191" t="s">
        <v>2455</v>
      </c>
      <c r="H174" s="192">
        <v>7.9489999999999998</v>
      </c>
      <c r="I174" s="193"/>
      <c r="J174" s="194">
        <f>ROUND(I174*H174,2)</f>
        <v>0</v>
      </c>
      <c r="K174" s="190" t="s">
        <v>1663</v>
      </c>
      <c r="L174" s="195"/>
      <c r="M174" s="196" t="s">
        <v>1</v>
      </c>
      <c r="N174" s="197" t="s">
        <v>45</v>
      </c>
      <c r="P174" s="139">
        <f>O174*H174</f>
        <v>0</v>
      </c>
      <c r="Q174" s="139">
        <v>1E-3</v>
      </c>
      <c r="R174" s="139">
        <f>Q174*H174</f>
        <v>7.9489999999999995E-3</v>
      </c>
      <c r="S174" s="139">
        <v>0</v>
      </c>
      <c r="T174" s="140">
        <f>S174*H174</f>
        <v>0</v>
      </c>
      <c r="AR174" s="141" t="s">
        <v>283</v>
      </c>
      <c r="AT174" s="141" t="s">
        <v>301</v>
      </c>
      <c r="AU174" s="141" t="s">
        <v>89</v>
      </c>
      <c r="AY174" s="17" t="s">
        <v>248</v>
      </c>
      <c r="BE174" s="142">
        <f>IF(N174="základní",J174,0)</f>
        <v>0</v>
      </c>
      <c r="BF174" s="142">
        <f>IF(N174="snížená",J174,0)</f>
        <v>0</v>
      </c>
      <c r="BG174" s="142">
        <f>IF(N174="zákl. přenesená",J174,0)</f>
        <v>0</v>
      </c>
      <c r="BH174" s="142">
        <f>IF(N174="sníž. přenesená",J174,0)</f>
        <v>0</v>
      </c>
      <c r="BI174" s="142">
        <f>IF(N174="nulová",J174,0)</f>
        <v>0</v>
      </c>
      <c r="BJ174" s="17" t="s">
        <v>87</v>
      </c>
      <c r="BK174" s="142">
        <f>ROUND(I174*H174,2)</f>
        <v>0</v>
      </c>
      <c r="BL174" s="17" t="s">
        <v>264</v>
      </c>
      <c r="BM174" s="141" t="s">
        <v>5916</v>
      </c>
    </row>
    <row r="175" spans="2:65" s="13" customFormat="1">
      <c r="B175" s="167"/>
      <c r="D175" s="143" t="s">
        <v>1665</v>
      </c>
      <c r="E175" s="168" t="s">
        <v>1</v>
      </c>
      <c r="F175" s="169" t="s">
        <v>5917</v>
      </c>
      <c r="H175" s="170">
        <v>7.9489999999999998</v>
      </c>
      <c r="I175" s="171"/>
      <c r="L175" s="167"/>
      <c r="M175" s="172"/>
      <c r="T175" s="173"/>
      <c r="AT175" s="168" t="s">
        <v>1665</v>
      </c>
      <c r="AU175" s="168" t="s">
        <v>89</v>
      </c>
      <c r="AV175" s="13" t="s">
        <v>89</v>
      </c>
      <c r="AW175" s="13" t="s">
        <v>36</v>
      </c>
      <c r="AX175" s="13" t="s">
        <v>80</v>
      </c>
      <c r="AY175" s="168" t="s">
        <v>248</v>
      </c>
    </row>
    <row r="176" spans="2:65" s="14" customFormat="1">
      <c r="B176" s="174"/>
      <c r="D176" s="143" t="s">
        <v>1665</v>
      </c>
      <c r="E176" s="175" t="s">
        <v>1</v>
      </c>
      <c r="F176" s="176" t="s">
        <v>1668</v>
      </c>
      <c r="H176" s="177">
        <v>7.9489999999999998</v>
      </c>
      <c r="I176" s="178"/>
      <c r="L176" s="174"/>
      <c r="M176" s="179"/>
      <c r="T176" s="180"/>
      <c r="AT176" s="175" t="s">
        <v>1665</v>
      </c>
      <c r="AU176" s="175" t="s">
        <v>89</v>
      </c>
      <c r="AV176" s="14" t="s">
        <v>264</v>
      </c>
      <c r="AW176" s="14" t="s">
        <v>36</v>
      </c>
      <c r="AX176" s="14" t="s">
        <v>87</v>
      </c>
      <c r="AY176" s="175" t="s">
        <v>248</v>
      </c>
    </row>
    <row r="177" spans="2:65" s="1" customFormat="1" ht="24.2" customHeight="1">
      <c r="B177" s="32"/>
      <c r="C177" s="130" t="s">
        <v>355</v>
      </c>
      <c r="D177" s="130" t="s">
        <v>249</v>
      </c>
      <c r="E177" s="131" t="s">
        <v>3821</v>
      </c>
      <c r="F177" s="132" t="s">
        <v>5573</v>
      </c>
      <c r="G177" s="133" t="s">
        <v>1662</v>
      </c>
      <c r="H177" s="134">
        <v>350</v>
      </c>
      <c r="I177" s="135"/>
      <c r="J177" s="136">
        <f>ROUND(I177*H177,2)</f>
        <v>0</v>
      </c>
      <c r="K177" s="132" t="s">
        <v>1663</v>
      </c>
      <c r="L177" s="32"/>
      <c r="M177" s="137" t="s">
        <v>1</v>
      </c>
      <c r="N177" s="138" t="s">
        <v>45</v>
      </c>
      <c r="P177" s="139">
        <f>O177*H177</f>
        <v>0</v>
      </c>
      <c r="Q177" s="139">
        <v>0</v>
      </c>
      <c r="R177" s="139">
        <f>Q177*H177</f>
        <v>0</v>
      </c>
      <c r="S177" s="139">
        <v>0</v>
      </c>
      <c r="T177" s="140">
        <f>S177*H177</f>
        <v>0</v>
      </c>
      <c r="AR177" s="141" t="s">
        <v>264</v>
      </c>
      <c r="AT177" s="141" t="s">
        <v>249</v>
      </c>
      <c r="AU177" s="141" t="s">
        <v>89</v>
      </c>
      <c r="AY177" s="17" t="s">
        <v>248</v>
      </c>
      <c r="BE177" s="142">
        <f>IF(N177="základní",J177,0)</f>
        <v>0</v>
      </c>
      <c r="BF177" s="142">
        <f>IF(N177="snížená",J177,0)</f>
        <v>0</v>
      </c>
      <c r="BG177" s="142">
        <f>IF(N177="zákl. přenesená",J177,0)</f>
        <v>0</v>
      </c>
      <c r="BH177" s="142">
        <f>IF(N177="sníž. přenesená",J177,0)</f>
        <v>0</v>
      </c>
      <c r="BI177" s="142">
        <f>IF(N177="nulová",J177,0)</f>
        <v>0</v>
      </c>
      <c r="BJ177" s="17" t="s">
        <v>87</v>
      </c>
      <c r="BK177" s="142">
        <f>ROUND(I177*H177,2)</f>
        <v>0</v>
      </c>
      <c r="BL177" s="17" t="s">
        <v>264</v>
      </c>
      <c r="BM177" s="141" t="s">
        <v>5918</v>
      </c>
    </row>
    <row r="178" spans="2:65" s="1" customFormat="1" ht="126.75">
      <c r="B178" s="32"/>
      <c r="D178" s="143" t="s">
        <v>255</v>
      </c>
      <c r="F178" s="144" t="s">
        <v>5575</v>
      </c>
      <c r="I178" s="145"/>
      <c r="L178" s="32"/>
      <c r="M178" s="146"/>
      <c r="T178" s="56"/>
      <c r="AT178" s="17" t="s">
        <v>255</v>
      </c>
      <c r="AU178" s="17" t="s">
        <v>89</v>
      </c>
    </row>
    <row r="179" spans="2:65" s="12" customFormat="1">
      <c r="B179" s="161"/>
      <c r="D179" s="143" t="s">
        <v>1665</v>
      </c>
      <c r="E179" s="162" t="s">
        <v>1</v>
      </c>
      <c r="F179" s="163" t="s">
        <v>5919</v>
      </c>
      <c r="H179" s="162" t="s">
        <v>1</v>
      </c>
      <c r="I179" s="164"/>
      <c r="L179" s="161"/>
      <c r="M179" s="165"/>
      <c r="T179" s="166"/>
      <c r="AT179" s="162" t="s">
        <v>1665</v>
      </c>
      <c r="AU179" s="162" t="s">
        <v>89</v>
      </c>
      <c r="AV179" s="12" t="s">
        <v>87</v>
      </c>
      <c r="AW179" s="12" t="s">
        <v>36</v>
      </c>
      <c r="AX179" s="12" t="s">
        <v>80</v>
      </c>
      <c r="AY179" s="162" t="s">
        <v>248</v>
      </c>
    </row>
    <row r="180" spans="2:65" s="13" customFormat="1" ht="22.5">
      <c r="B180" s="167"/>
      <c r="D180" s="143" t="s">
        <v>1665</v>
      </c>
      <c r="E180" s="168" t="s">
        <v>1</v>
      </c>
      <c r="F180" s="169" t="s">
        <v>5920</v>
      </c>
      <c r="H180" s="170">
        <v>350</v>
      </c>
      <c r="I180" s="171"/>
      <c r="L180" s="167"/>
      <c r="M180" s="172"/>
      <c r="T180" s="173"/>
      <c r="AT180" s="168" t="s">
        <v>1665</v>
      </c>
      <c r="AU180" s="168" t="s">
        <v>89</v>
      </c>
      <c r="AV180" s="13" t="s">
        <v>89</v>
      </c>
      <c r="AW180" s="13" t="s">
        <v>36</v>
      </c>
      <c r="AX180" s="13" t="s">
        <v>80</v>
      </c>
      <c r="AY180" s="168" t="s">
        <v>248</v>
      </c>
    </row>
    <row r="181" spans="2:65" s="14" customFormat="1">
      <c r="B181" s="174"/>
      <c r="D181" s="143" t="s">
        <v>1665</v>
      </c>
      <c r="E181" s="175" t="s">
        <v>1</v>
      </c>
      <c r="F181" s="176" t="s">
        <v>1668</v>
      </c>
      <c r="H181" s="177">
        <v>350</v>
      </c>
      <c r="I181" s="178"/>
      <c r="L181" s="174"/>
      <c r="M181" s="179"/>
      <c r="T181" s="180"/>
      <c r="AT181" s="175" t="s">
        <v>1665</v>
      </c>
      <c r="AU181" s="175" t="s">
        <v>89</v>
      </c>
      <c r="AV181" s="14" t="s">
        <v>264</v>
      </c>
      <c r="AW181" s="14" t="s">
        <v>36</v>
      </c>
      <c r="AX181" s="14" t="s">
        <v>87</v>
      </c>
      <c r="AY181" s="175" t="s">
        <v>248</v>
      </c>
    </row>
    <row r="182" spans="2:65" s="10" customFormat="1" ht="22.9" customHeight="1">
      <c r="B182" s="120"/>
      <c r="D182" s="121" t="s">
        <v>79</v>
      </c>
      <c r="E182" s="155" t="s">
        <v>269</v>
      </c>
      <c r="F182" s="155" t="s">
        <v>2954</v>
      </c>
      <c r="I182" s="123"/>
      <c r="J182" s="156">
        <f>BK182</f>
        <v>0</v>
      </c>
      <c r="L182" s="120"/>
      <c r="M182" s="125"/>
      <c r="P182" s="126">
        <f>SUM(P183:P203)</f>
        <v>0</v>
      </c>
      <c r="R182" s="126">
        <f>SUM(R183:R203)</f>
        <v>71.964199999999991</v>
      </c>
      <c r="T182" s="127">
        <f>SUM(T183:T203)</f>
        <v>0</v>
      </c>
      <c r="AR182" s="121" t="s">
        <v>87</v>
      </c>
      <c r="AT182" s="128" t="s">
        <v>79</v>
      </c>
      <c r="AU182" s="128" t="s">
        <v>87</v>
      </c>
      <c r="AY182" s="121" t="s">
        <v>248</v>
      </c>
      <c r="BK182" s="129">
        <f>SUM(BK183:BK203)</f>
        <v>0</v>
      </c>
    </row>
    <row r="183" spans="2:65" s="1" customFormat="1" ht="24.2" customHeight="1">
      <c r="B183" s="32"/>
      <c r="C183" s="130" t="s">
        <v>359</v>
      </c>
      <c r="D183" s="130" t="s">
        <v>249</v>
      </c>
      <c r="E183" s="131" t="s">
        <v>2955</v>
      </c>
      <c r="F183" s="132" t="s">
        <v>5600</v>
      </c>
      <c r="G183" s="133" t="s">
        <v>1662</v>
      </c>
      <c r="H183" s="134">
        <v>350</v>
      </c>
      <c r="I183" s="135"/>
      <c r="J183" s="136">
        <f>ROUND(I183*H183,2)</f>
        <v>0</v>
      </c>
      <c r="K183" s="132" t="s">
        <v>1663</v>
      </c>
      <c r="L183" s="32"/>
      <c r="M183" s="137" t="s">
        <v>1</v>
      </c>
      <c r="N183" s="138" t="s">
        <v>45</v>
      </c>
      <c r="P183" s="139">
        <f>O183*H183</f>
        <v>0</v>
      </c>
      <c r="Q183" s="139">
        <v>0</v>
      </c>
      <c r="R183" s="139">
        <f>Q183*H183</f>
        <v>0</v>
      </c>
      <c r="S183" s="139">
        <v>0</v>
      </c>
      <c r="T183" s="140">
        <f>S183*H183</f>
        <v>0</v>
      </c>
      <c r="AR183" s="141" t="s">
        <v>264</v>
      </c>
      <c r="AT183" s="141" t="s">
        <v>249</v>
      </c>
      <c r="AU183" s="141" t="s">
        <v>89</v>
      </c>
      <c r="AY183" s="17" t="s">
        <v>248</v>
      </c>
      <c r="BE183" s="142">
        <f>IF(N183="základní",J183,0)</f>
        <v>0</v>
      </c>
      <c r="BF183" s="142">
        <f>IF(N183="snížená",J183,0)</f>
        <v>0</v>
      </c>
      <c r="BG183" s="142">
        <f>IF(N183="zákl. přenesená",J183,0)</f>
        <v>0</v>
      </c>
      <c r="BH183" s="142">
        <f>IF(N183="sníž. přenesená",J183,0)</f>
        <v>0</v>
      </c>
      <c r="BI183" s="142">
        <f>IF(N183="nulová",J183,0)</f>
        <v>0</v>
      </c>
      <c r="BJ183" s="17" t="s">
        <v>87</v>
      </c>
      <c r="BK183" s="142">
        <f>ROUND(I183*H183,2)</f>
        <v>0</v>
      </c>
      <c r="BL183" s="17" t="s">
        <v>264</v>
      </c>
      <c r="BM183" s="141" t="s">
        <v>5921</v>
      </c>
    </row>
    <row r="184" spans="2:65" s="12" customFormat="1">
      <c r="B184" s="161"/>
      <c r="D184" s="143" t="s">
        <v>1665</v>
      </c>
      <c r="E184" s="162" t="s">
        <v>1</v>
      </c>
      <c r="F184" s="163" t="s">
        <v>5922</v>
      </c>
      <c r="H184" s="162" t="s">
        <v>1</v>
      </c>
      <c r="I184" s="164"/>
      <c r="L184" s="161"/>
      <c r="M184" s="165"/>
      <c r="T184" s="166"/>
      <c r="AT184" s="162" t="s">
        <v>1665</v>
      </c>
      <c r="AU184" s="162" t="s">
        <v>89</v>
      </c>
      <c r="AV184" s="12" t="s">
        <v>87</v>
      </c>
      <c r="AW184" s="12" t="s">
        <v>36</v>
      </c>
      <c r="AX184" s="12" t="s">
        <v>80</v>
      </c>
      <c r="AY184" s="162" t="s">
        <v>248</v>
      </c>
    </row>
    <row r="185" spans="2:65" s="12" customFormat="1">
      <c r="B185" s="161"/>
      <c r="D185" s="143" t="s">
        <v>1665</v>
      </c>
      <c r="E185" s="162" t="s">
        <v>1</v>
      </c>
      <c r="F185" s="163" t="s">
        <v>5923</v>
      </c>
      <c r="H185" s="162" t="s">
        <v>1</v>
      </c>
      <c r="I185" s="164"/>
      <c r="L185" s="161"/>
      <c r="M185" s="165"/>
      <c r="T185" s="166"/>
      <c r="AT185" s="162" t="s">
        <v>1665</v>
      </c>
      <c r="AU185" s="162" t="s">
        <v>89</v>
      </c>
      <c r="AV185" s="12" t="s">
        <v>87</v>
      </c>
      <c r="AW185" s="12" t="s">
        <v>36</v>
      </c>
      <c r="AX185" s="12" t="s">
        <v>80</v>
      </c>
      <c r="AY185" s="162" t="s">
        <v>248</v>
      </c>
    </row>
    <row r="186" spans="2:65" s="13" customFormat="1">
      <c r="B186" s="167"/>
      <c r="D186" s="143" t="s">
        <v>1665</v>
      </c>
      <c r="E186" s="168" t="s">
        <v>1</v>
      </c>
      <c r="F186" s="169" t="s">
        <v>5924</v>
      </c>
      <c r="H186" s="170">
        <v>350</v>
      </c>
      <c r="I186" s="171"/>
      <c r="L186" s="167"/>
      <c r="M186" s="172"/>
      <c r="T186" s="173"/>
      <c r="AT186" s="168" t="s">
        <v>1665</v>
      </c>
      <c r="AU186" s="168" t="s">
        <v>89</v>
      </c>
      <c r="AV186" s="13" t="s">
        <v>89</v>
      </c>
      <c r="AW186" s="13" t="s">
        <v>36</v>
      </c>
      <c r="AX186" s="13" t="s">
        <v>80</v>
      </c>
      <c r="AY186" s="168" t="s">
        <v>248</v>
      </c>
    </row>
    <row r="187" spans="2:65" s="14" customFormat="1">
      <c r="B187" s="174"/>
      <c r="D187" s="143" t="s">
        <v>1665</v>
      </c>
      <c r="E187" s="175" t="s">
        <v>1</v>
      </c>
      <c r="F187" s="176" t="s">
        <v>1668</v>
      </c>
      <c r="H187" s="177">
        <v>350</v>
      </c>
      <c r="I187" s="178"/>
      <c r="L187" s="174"/>
      <c r="M187" s="179"/>
      <c r="T187" s="180"/>
      <c r="AT187" s="175" t="s">
        <v>1665</v>
      </c>
      <c r="AU187" s="175" t="s">
        <v>89</v>
      </c>
      <c r="AV187" s="14" t="s">
        <v>264</v>
      </c>
      <c r="AW187" s="14" t="s">
        <v>36</v>
      </c>
      <c r="AX187" s="14" t="s">
        <v>87</v>
      </c>
      <c r="AY187" s="175" t="s">
        <v>248</v>
      </c>
    </row>
    <row r="188" spans="2:65" s="1" customFormat="1" ht="24.2" customHeight="1">
      <c r="B188" s="32"/>
      <c r="C188" s="130" t="s">
        <v>363</v>
      </c>
      <c r="D188" s="130" t="s">
        <v>249</v>
      </c>
      <c r="E188" s="131" t="s">
        <v>5610</v>
      </c>
      <c r="F188" s="132" t="s">
        <v>5611</v>
      </c>
      <c r="G188" s="133" t="s">
        <v>1662</v>
      </c>
      <c r="H188" s="134">
        <v>350</v>
      </c>
      <c r="I188" s="135"/>
      <c r="J188" s="136">
        <f>ROUND(I188*H188,2)</f>
        <v>0</v>
      </c>
      <c r="K188" s="132" t="s">
        <v>1663</v>
      </c>
      <c r="L188" s="32"/>
      <c r="M188" s="137" t="s">
        <v>1</v>
      </c>
      <c r="N188" s="138" t="s">
        <v>45</v>
      </c>
      <c r="P188" s="139">
        <f>O188*H188</f>
        <v>0</v>
      </c>
      <c r="Q188" s="139">
        <v>8.9219999999999994E-2</v>
      </c>
      <c r="R188" s="139">
        <f>Q188*H188</f>
        <v>31.226999999999997</v>
      </c>
      <c r="S188" s="139">
        <v>0</v>
      </c>
      <c r="T188" s="140">
        <f>S188*H188</f>
        <v>0</v>
      </c>
      <c r="AR188" s="141" t="s">
        <v>264</v>
      </c>
      <c r="AT188" s="141" t="s">
        <v>249</v>
      </c>
      <c r="AU188" s="141" t="s">
        <v>89</v>
      </c>
      <c r="AY188" s="17" t="s">
        <v>248</v>
      </c>
      <c r="BE188" s="142">
        <f>IF(N188="základní",J188,0)</f>
        <v>0</v>
      </c>
      <c r="BF188" s="142">
        <f>IF(N188="snížená",J188,0)</f>
        <v>0</v>
      </c>
      <c r="BG188" s="142">
        <f>IF(N188="zákl. přenesená",J188,0)</f>
        <v>0</v>
      </c>
      <c r="BH188" s="142">
        <f>IF(N188="sníž. přenesená",J188,0)</f>
        <v>0</v>
      </c>
      <c r="BI188" s="142">
        <f>IF(N188="nulová",J188,0)</f>
        <v>0</v>
      </c>
      <c r="BJ188" s="17" t="s">
        <v>87</v>
      </c>
      <c r="BK188" s="142">
        <f>ROUND(I188*H188,2)</f>
        <v>0</v>
      </c>
      <c r="BL188" s="17" t="s">
        <v>264</v>
      </c>
      <c r="BM188" s="141" t="s">
        <v>5925</v>
      </c>
    </row>
    <row r="189" spans="2:65" s="1" customFormat="1" ht="19.5">
      <c r="B189" s="32"/>
      <c r="D189" s="143" t="s">
        <v>255</v>
      </c>
      <c r="F189" s="144" t="s">
        <v>5613</v>
      </c>
      <c r="I189" s="145"/>
      <c r="L189" s="32"/>
      <c r="M189" s="146"/>
      <c r="T189" s="56"/>
      <c r="AT189" s="17" t="s">
        <v>255</v>
      </c>
      <c r="AU189" s="17" t="s">
        <v>89</v>
      </c>
    </row>
    <row r="190" spans="2:65" s="12" customFormat="1">
      <c r="B190" s="161"/>
      <c r="D190" s="143" t="s">
        <v>1665</v>
      </c>
      <c r="E190" s="162" t="s">
        <v>1</v>
      </c>
      <c r="F190" s="163" t="s">
        <v>5597</v>
      </c>
      <c r="H190" s="162" t="s">
        <v>1</v>
      </c>
      <c r="I190" s="164"/>
      <c r="L190" s="161"/>
      <c r="M190" s="165"/>
      <c r="T190" s="166"/>
      <c r="AT190" s="162" t="s">
        <v>1665</v>
      </c>
      <c r="AU190" s="162" t="s">
        <v>89</v>
      </c>
      <c r="AV190" s="12" t="s">
        <v>87</v>
      </c>
      <c r="AW190" s="12" t="s">
        <v>36</v>
      </c>
      <c r="AX190" s="12" t="s">
        <v>80</v>
      </c>
      <c r="AY190" s="162" t="s">
        <v>248</v>
      </c>
    </row>
    <row r="191" spans="2:65" s="12" customFormat="1">
      <c r="B191" s="161"/>
      <c r="D191" s="143" t="s">
        <v>1665</v>
      </c>
      <c r="E191" s="162" t="s">
        <v>1</v>
      </c>
      <c r="F191" s="163" t="s">
        <v>5923</v>
      </c>
      <c r="H191" s="162" t="s">
        <v>1</v>
      </c>
      <c r="I191" s="164"/>
      <c r="L191" s="161"/>
      <c r="M191" s="165"/>
      <c r="T191" s="166"/>
      <c r="AT191" s="162" t="s">
        <v>1665</v>
      </c>
      <c r="AU191" s="162" t="s">
        <v>89</v>
      </c>
      <c r="AV191" s="12" t="s">
        <v>87</v>
      </c>
      <c r="AW191" s="12" t="s">
        <v>36</v>
      </c>
      <c r="AX191" s="12" t="s">
        <v>80</v>
      </c>
      <c r="AY191" s="162" t="s">
        <v>248</v>
      </c>
    </row>
    <row r="192" spans="2:65" s="13" customFormat="1" ht="22.5">
      <c r="B192" s="167"/>
      <c r="D192" s="143" t="s">
        <v>1665</v>
      </c>
      <c r="E192" s="168" t="s">
        <v>1</v>
      </c>
      <c r="F192" s="169" t="s">
        <v>5926</v>
      </c>
      <c r="H192" s="170">
        <v>350</v>
      </c>
      <c r="I192" s="171"/>
      <c r="L192" s="167"/>
      <c r="M192" s="172"/>
      <c r="T192" s="173"/>
      <c r="AT192" s="168" t="s">
        <v>1665</v>
      </c>
      <c r="AU192" s="168" t="s">
        <v>89</v>
      </c>
      <c r="AV192" s="13" t="s">
        <v>89</v>
      </c>
      <c r="AW192" s="13" t="s">
        <v>36</v>
      </c>
      <c r="AX192" s="13" t="s">
        <v>80</v>
      </c>
      <c r="AY192" s="168" t="s">
        <v>248</v>
      </c>
    </row>
    <row r="193" spans="2:65" s="14" customFormat="1">
      <c r="B193" s="174"/>
      <c r="D193" s="143" t="s">
        <v>1665</v>
      </c>
      <c r="E193" s="175" t="s">
        <v>1</v>
      </c>
      <c r="F193" s="176" t="s">
        <v>1668</v>
      </c>
      <c r="H193" s="177">
        <v>350</v>
      </c>
      <c r="I193" s="178"/>
      <c r="L193" s="174"/>
      <c r="M193" s="179"/>
      <c r="T193" s="180"/>
      <c r="AT193" s="175" t="s">
        <v>1665</v>
      </c>
      <c r="AU193" s="175" t="s">
        <v>89</v>
      </c>
      <c r="AV193" s="14" t="s">
        <v>264</v>
      </c>
      <c r="AW193" s="14" t="s">
        <v>36</v>
      </c>
      <c r="AX193" s="14" t="s">
        <v>87</v>
      </c>
      <c r="AY193" s="175" t="s">
        <v>248</v>
      </c>
    </row>
    <row r="194" spans="2:65" s="1" customFormat="1" ht="24.2" customHeight="1">
      <c r="B194" s="32"/>
      <c r="C194" s="188" t="s">
        <v>367</v>
      </c>
      <c r="D194" s="188" t="s">
        <v>301</v>
      </c>
      <c r="E194" s="189" t="s">
        <v>5615</v>
      </c>
      <c r="F194" s="190" t="s">
        <v>5616</v>
      </c>
      <c r="G194" s="191" t="s">
        <v>1662</v>
      </c>
      <c r="H194" s="192">
        <v>360.5</v>
      </c>
      <c r="I194" s="193"/>
      <c r="J194" s="194">
        <f>ROUND(I194*H194,2)</f>
        <v>0</v>
      </c>
      <c r="K194" s="190" t="s">
        <v>1663</v>
      </c>
      <c r="L194" s="195"/>
      <c r="M194" s="196" t="s">
        <v>1</v>
      </c>
      <c r="N194" s="197" t="s">
        <v>45</v>
      </c>
      <c r="P194" s="139">
        <f>O194*H194</f>
        <v>0</v>
      </c>
      <c r="Q194" s="139">
        <v>0.113</v>
      </c>
      <c r="R194" s="139">
        <f>Q194*H194</f>
        <v>40.736499999999999</v>
      </c>
      <c r="S194" s="139">
        <v>0</v>
      </c>
      <c r="T194" s="140">
        <f>S194*H194</f>
        <v>0</v>
      </c>
      <c r="AR194" s="141" t="s">
        <v>283</v>
      </c>
      <c r="AT194" s="141" t="s">
        <v>301</v>
      </c>
      <c r="AU194" s="141" t="s">
        <v>89</v>
      </c>
      <c r="AY194" s="17" t="s">
        <v>248</v>
      </c>
      <c r="BE194" s="142">
        <f>IF(N194="základní",J194,0)</f>
        <v>0</v>
      </c>
      <c r="BF194" s="142">
        <f>IF(N194="snížená",J194,0)</f>
        <v>0</v>
      </c>
      <c r="BG194" s="142">
        <f>IF(N194="zákl. přenesená",J194,0)</f>
        <v>0</v>
      </c>
      <c r="BH194" s="142">
        <f>IF(N194="sníž. přenesená",J194,0)</f>
        <v>0</v>
      </c>
      <c r="BI194" s="142">
        <f>IF(N194="nulová",J194,0)</f>
        <v>0</v>
      </c>
      <c r="BJ194" s="17" t="s">
        <v>87</v>
      </c>
      <c r="BK194" s="142">
        <f>ROUND(I194*H194,2)</f>
        <v>0</v>
      </c>
      <c r="BL194" s="17" t="s">
        <v>264</v>
      </c>
      <c r="BM194" s="141" t="s">
        <v>5927</v>
      </c>
    </row>
    <row r="195" spans="2:65" s="12" customFormat="1">
      <c r="B195" s="161"/>
      <c r="D195" s="143" t="s">
        <v>1665</v>
      </c>
      <c r="E195" s="162" t="s">
        <v>1</v>
      </c>
      <c r="F195" s="163" t="s">
        <v>5597</v>
      </c>
      <c r="H195" s="162" t="s">
        <v>1</v>
      </c>
      <c r="I195" s="164"/>
      <c r="L195" s="161"/>
      <c r="M195" s="165"/>
      <c r="T195" s="166"/>
      <c r="AT195" s="162" t="s">
        <v>1665</v>
      </c>
      <c r="AU195" s="162" t="s">
        <v>89</v>
      </c>
      <c r="AV195" s="12" t="s">
        <v>87</v>
      </c>
      <c r="AW195" s="12" t="s">
        <v>36</v>
      </c>
      <c r="AX195" s="12" t="s">
        <v>80</v>
      </c>
      <c r="AY195" s="162" t="s">
        <v>248</v>
      </c>
    </row>
    <row r="196" spans="2:65" s="12" customFormat="1">
      <c r="B196" s="161"/>
      <c r="D196" s="143" t="s">
        <v>1665</v>
      </c>
      <c r="E196" s="162" t="s">
        <v>1</v>
      </c>
      <c r="F196" s="163" t="s">
        <v>5923</v>
      </c>
      <c r="H196" s="162" t="s">
        <v>1</v>
      </c>
      <c r="I196" s="164"/>
      <c r="L196" s="161"/>
      <c r="M196" s="165"/>
      <c r="T196" s="166"/>
      <c r="AT196" s="162" t="s">
        <v>1665</v>
      </c>
      <c r="AU196" s="162" t="s">
        <v>89</v>
      </c>
      <c r="AV196" s="12" t="s">
        <v>87</v>
      </c>
      <c r="AW196" s="12" t="s">
        <v>36</v>
      </c>
      <c r="AX196" s="12" t="s">
        <v>80</v>
      </c>
      <c r="AY196" s="162" t="s">
        <v>248</v>
      </c>
    </row>
    <row r="197" spans="2:65" s="12" customFormat="1">
      <c r="B197" s="161"/>
      <c r="D197" s="143" t="s">
        <v>1665</v>
      </c>
      <c r="E197" s="162" t="s">
        <v>1</v>
      </c>
      <c r="F197" s="163" t="s">
        <v>5618</v>
      </c>
      <c r="H197" s="162" t="s">
        <v>1</v>
      </c>
      <c r="I197" s="164"/>
      <c r="L197" s="161"/>
      <c r="M197" s="165"/>
      <c r="T197" s="166"/>
      <c r="AT197" s="162" t="s">
        <v>1665</v>
      </c>
      <c r="AU197" s="162" t="s">
        <v>89</v>
      </c>
      <c r="AV197" s="12" t="s">
        <v>87</v>
      </c>
      <c r="AW197" s="12" t="s">
        <v>36</v>
      </c>
      <c r="AX197" s="12" t="s">
        <v>80</v>
      </c>
      <c r="AY197" s="162" t="s">
        <v>248</v>
      </c>
    </row>
    <row r="198" spans="2:65" s="13" customFormat="1">
      <c r="B198" s="167"/>
      <c r="D198" s="143" t="s">
        <v>1665</v>
      </c>
      <c r="E198" s="168" t="s">
        <v>1</v>
      </c>
      <c r="F198" s="169" t="s">
        <v>5928</v>
      </c>
      <c r="H198" s="170">
        <v>360.5</v>
      </c>
      <c r="I198" s="171"/>
      <c r="L198" s="167"/>
      <c r="M198" s="172"/>
      <c r="T198" s="173"/>
      <c r="AT198" s="168" t="s">
        <v>1665</v>
      </c>
      <c r="AU198" s="168" t="s">
        <v>89</v>
      </c>
      <c r="AV198" s="13" t="s">
        <v>89</v>
      </c>
      <c r="AW198" s="13" t="s">
        <v>36</v>
      </c>
      <c r="AX198" s="13" t="s">
        <v>80</v>
      </c>
      <c r="AY198" s="168" t="s">
        <v>248</v>
      </c>
    </row>
    <row r="199" spans="2:65" s="14" customFormat="1">
      <c r="B199" s="174"/>
      <c r="D199" s="143" t="s">
        <v>1665</v>
      </c>
      <c r="E199" s="175" t="s">
        <v>1</v>
      </c>
      <c r="F199" s="176" t="s">
        <v>1668</v>
      </c>
      <c r="H199" s="177">
        <v>360.5</v>
      </c>
      <c r="I199" s="178"/>
      <c r="L199" s="174"/>
      <c r="M199" s="179"/>
      <c r="T199" s="180"/>
      <c r="AT199" s="175" t="s">
        <v>1665</v>
      </c>
      <c r="AU199" s="175" t="s">
        <v>89</v>
      </c>
      <c r="AV199" s="14" t="s">
        <v>264</v>
      </c>
      <c r="AW199" s="14" t="s">
        <v>36</v>
      </c>
      <c r="AX199" s="14" t="s">
        <v>87</v>
      </c>
      <c r="AY199" s="175" t="s">
        <v>248</v>
      </c>
    </row>
    <row r="200" spans="2:65" s="1" customFormat="1" ht="24.2" customHeight="1">
      <c r="B200" s="32"/>
      <c r="C200" s="130" t="s">
        <v>371</v>
      </c>
      <c r="D200" s="130" t="s">
        <v>249</v>
      </c>
      <c r="E200" s="131" t="s">
        <v>5620</v>
      </c>
      <c r="F200" s="132" t="s">
        <v>5621</v>
      </c>
      <c r="G200" s="133" t="s">
        <v>528</v>
      </c>
      <c r="H200" s="134">
        <v>70</v>
      </c>
      <c r="I200" s="135"/>
      <c r="J200" s="136">
        <f>ROUND(I200*H200,2)</f>
        <v>0</v>
      </c>
      <c r="K200" s="132" t="s">
        <v>1663</v>
      </c>
      <c r="L200" s="32"/>
      <c r="M200" s="137" t="s">
        <v>1</v>
      </c>
      <c r="N200" s="138" t="s">
        <v>45</v>
      </c>
      <c r="P200" s="139">
        <f>O200*H200</f>
        <v>0</v>
      </c>
      <c r="Q200" s="139">
        <v>1.0000000000000001E-5</v>
      </c>
      <c r="R200" s="139">
        <f>Q200*H200</f>
        <v>7.000000000000001E-4</v>
      </c>
      <c r="S200" s="139">
        <v>0</v>
      </c>
      <c r="T200" s="140">
        <f>S200*H200</f>
        <v>0</v>
      </c>
      <c r="AR200" s="141" t="s">
        <v>264</v>
      </c>
      <c r="AT200" s="141" t="s">
        <v>249</v>
      </c>
      <c r="AU200" s="141" t="s">
        <v>89</v>
      </c>
      <c r="AY200" s="17" t="s">
        <v>248</v>
      </c>
      <c r="BE200" s="142">
        <f>IF(N200="základní",J200,0)</f>
        <v>0</v>
      </c>
      <c r="BF200" s="142">
        <f>IF(N200="snížená",J200,0)</f>
        <v>0</v>
      </c>
      <c r="BG200" s="142">
        <f>IF(N200="zákl. přenesená",J200,0)</f>
        <v>0</v>
      </c>
      <c r="BH200" s="142">
        <f>IF(N200="sníž. přenesená",J200,0)</f>
        <v>0</v>
      </c>
      <c r="BI200" s="142">
        <f>IF(N200="nulová",J200,0)</f>
        <v>0</v>
      </c>
      <c r="BJ200" s="17" t="s">
        <v>87</v>
      </c>
      <c r="BK200" s="142">
        <f>ROUND(I200*H200,2)</f>
        <v>0</v>
      </c>
      <c r="BL200" s="17" t="s">
        <v>264</v>
      </c>
      <c r="BM200" s="141" t="s">
        <v>5929</v>
      </c>
    </row>
    <row r="201" spans="2:65" s="12" customFormat="1">
      <c r="B201" s="161"/>
      <c r="D201" s="143" t="s">
        <v>1665</v>
      </c>
      <c r="E201" s="162" t="s">
        <v>1</v>
      </c>
      <c r="F201" s="163" t="s">
        <v>5623</v>
      </c>
      <c r="H201" s="162" t="s">
        <v>1</v>
      </c>
      <c r="I201" s="164"/>
      <c r="L201" s="161"/>
      <c r="M201" s="165"/>
      <c r="T201" s="166"/>
      <c r="AT201" s="162" t="s">
        <v>1665</v>
      </c>
      <c r="AU201" s="162" t="s">
        <v>89</v>
      </c>
      <c r="AV201" s="12" t="s">
        <v>87</v>
      </c>
      <c r="AW201" s="12" t="s">
        <v>36</v>
      </c>
      <c r="AX201" s="12" t="s">
        <v>80</v>
      </c>
      <c r="AY201" s="162" t="s">
        <v>248</v>
      </c>
    </row>
    <row r="202" spans="2:65" s="13" customFormat="1">
      <c r="B202" s="167"/>
      <c r="D202" s="143" t="s">
        <v>1665</v>
      </c>
      <c r="E202" s="168" t="s">
        <v>1</v>
      </c>
      <c r="F202" s="169" t="s">
        <v>5930</v>
      </c>
      <c r="H202" s="170">
        <v>70</v>
      </c>
      <c r="I202" s="171"/>
      <c r="L202" s="167"/>
      <c r="M202" s="172"/>
      <c r="T202" s="173"/>
      <c r="AT202" s="168" t="s">
        <v>1665</v>
      </c>
      <c r="AU202" s="168" t="s">
        <v>89</v>
      </c>
      <c r="AV202" s="13" t="s">
        <v>89</v>
      </c>
      <c r="AW202" s="13" t="s">
        <v>36</v>
      </c>
      <c r="AX202" s="13" t="s">
        <v>80</v>
      </c>
      <c r="AY202" s="168" t="s">
        <v>248</v>
      </c>
    </row>
    <row r="203" spans="2:65" s="14" customFormat="1">
      <c r="B203" s="174"/>
      <c r="D203" s="143" t="s">
        <v>1665</v>
      </c>
      <c r="E203" s="175" t="s">
        <v>1</v>
      </c>
      <c r="F203" s="176" t="s">
        <v>1668</v>
      </c>
      <c r="H203" s="177">
        <v>70</v>
      </c>
      <c r="I203" s="178"/>
      <c r="L203" s="174"/>
      <c r="M203" s="179"/>
      <c r="T203" s="180"/>
      <c r="AT203" s="175" t="s">
        <v>1665</v>
      </c>
      <c r="AU203" s="175" t="s">
        <v>89</v>
      </c>
      <c r="AV203" s="14" t="s">
        <v>264</v>
      </c>
      <c r="AW203" s="14" t="s">
        <v>36</v>
      </c>
      <c r="AX203" s="14" t="s">
        <v>87</v>
      </c>
      <c r="AY203" s="175" t="s">
        <v>248</v>
      </c>
    </row>
    <row r="204" spans="2:65" s="10" customFormat="1" ht="22.9" customHeight="1">
      <c r="B204" s="120"/>
      <c r="D204" s="121" t="s">
        <v>79</v>
      </c>
      <c r="E204" s="155" t="s">
        <v>288</v>
      </c>
      <c r="F204" s="155" t="s">
        <v>1814</v>
      </c>
      <c r="I204" s="123"/>
      <c r="J204" s="156">
        <f>BK204</f>
        <v>0</v>
      </c>
      <c r="L204" s="120"/>
      <c r="M204" s="125"/>
      <c r="P204" s="126">
        <f>SUM(P205:P213)</f>
        <v>0</v>
      </c>
      <c r="R204" s="126">
        <f>SUM(R205:R213)</f>
        <v>62.480879999999999</v>
      </c>
      <c r="T204" s="127">
        <f>SUM(T205:T213)</f>
        <v>0</v>
      </c>
      <c r="AR204" s="121" t="s">
        <v>87</v>
      </c>
      <c r="AT204" s="128" t="s">
        <v>79</v>
      </c>
      <c r="AU204" s="128" t="s">
        <v>87</v>
      </c>
      <c r="AY204" s="121" t="s">
        <v>248</v>
      </c>
      <c r="BK204" s="129">
        <f>SUM(BK205:BK213)</f>
        <v>0</v>
      </c>
    </row>
    <row r="205" spans="2:65" s="1" customFormat="1" ht="33" customHeight="1">
      <c r="B205" s="32"/>
      <c r="C205" s="130" t="s">
        <v>375</v>
      </c>
      <c r="D205" s="130" t="s">
        <v>249</v>
      </c>
      <c r="E205" s="131" t="s">
        <v>5663</v>
      </c>
      <c r="F205" s="132" t="s">
        <v>5664</v>
      </c>
      <c r="G205" s="133" t="s">
        <v>528</v>
      </c>
      <c r="H205" s="134">
        <v>414</v>
      </c>
      <c r="I205" s="135"/>
      <c r="J205" s="136">
        <f>ROUND(I205*H205,2)</f>
        <v>0</v>
      </c>
      <c r="K205" s="132" t="s">
        <v>1663</v>
      </c>
      <c r="L205" s="32"/>
      <c r="M205" s="137" t="s">
        <v>1</v>
      </c>
      <c r="N205" s="138" t="s">
        <v>45</v>
      </c>
      <c r="P205" s="139">
        <f>O205*H205</f>
        <v>0</v>
      </c>
      <c r="Q205" s="139">
        <v>0.1295</v>
      </c>
      <c r="R205" s="139">
        <f>Q205*H205</f>
        <v>53.613</v>
      </c>
      <c r="S205" s="139">
        <v>0</v>
      </c>
      <c r="T205" s="140">
        <f>S205*H205</f>
        <v>0</v>
      </c>
      <c r="AR205" s="141" t="s">
        <v>264</v>
      </c>
      <c r="AT205" s="141" t="s">
        <v>249</v>
      </c>
      <c r="AU205" s="141" t="s">
        <v>89</v>
      </c>
      <c r="AY205" s="17" t="s">
        <v>248</v>
      </c>
      <c r="BE205" s="142">
        <f>IF(N205="základní",J205,0)</f>
        <v>0</v>
      </c>
      <c r="BF205" s="142">
        <f>IF(N205="snížená",J205,0)</f>
        <v>0</v>
      </c>
      <c r="BG205" s="142">
        <f>IF(N205="zákl. přenesená",J205,0)</f>
        <v>0</v>
      </c>
      <c r="BH205" s="142">
        <f>IF(N205="sníž. přenesená",J205,0)</f>
        <v>0</v>
      </c>
      <c r="BI205" s="142">
        <f>IF(N205="nulová",J205,0)</f>
        <v>0</v>
      </c>
      <c r="BJ205" s="17" t="s">
        <v>87</v>
      </c>
      <c r="BK205" s="142">
        <f>ROUND(I205*H205,2)</f>
        <v>0</v>
      </c>
      <c r="BL205" s="17" t="s">
        <v>264</v>
      </c>
      <c r="BM205" s="141" t="s">
        <v>5931</v>
      </c>
    </row>
    <row r="206" spans="2:65" s="12" customFormat="1">
      <c r="B206" s="161"/>
      <c r="D206" s="143" t="s">
        <v>1665</v>
      </c>
      <c r="E206" s="162" t="s">
        <v>1</v>
      </c>
      <c r="F206" s="163" t="s">
        <v>5891</v>
      </c>
      <c r="H206" s="162" t="s">
        <v>1</v>
      </c>
      <c r="I206" s="164"/>
      <c r="L206" s="161"/>
      <c r="M206" s="165"/>
      <c r="T206" s="166"/>
      <c r="AT206" s="162" t="s">
        <v>1665</v>
      </c>
      <c r="AU206" s="162" t="s">
        <v>89</v>
      </c>
      <c r="AV206" s="12" t="s">
        <v>87</v>
      </c>
      <c r="AW206" s="12" t="s">
        <v>36</v>
      </c>
      <c r="AX206" s="12" t="s">
        <v>80</v>
      </c>
      <c r="AY206" s="162" t="s">
        <v>248</v>
      </c>
    </row>
    <row r="207" spans="2:65" s="13" customFormat="1" ht="22.5">
      <c r="B207" s="167"/>
      <c r="D207" s="143" t="s">
        <v>1665</v>
      </c>
      <c r="E207" s="168" t="s">
        <v>1</v>
      </c>
      <c r="F207" s="169" t="s">
        <v>5932</v>
      </c>
      <c r="H207" s="170">
        <v>414</v>
      </c>
      <c r="I207" s="171"/>
      <c r="L207" s="167"/>
      <c r="M207" s="172"/>
      <c r="T207" s="173"/>
      <c r="AT207" s="168" t="s">
        <v>1665</v>
      </c>
      <c r="AU207" s="168" t="s">
        <v>89</v>
      </c>
      <c r="AV207" s="13" t="s">
        <v>89</v>
      </c>
      <c r="AW207" s="13" t="s">
        <v>36</v>
      </c>
      <c r="AX207" s="13" t="s">
        <v>80</v>
      </c>
      <c r="AY207" s="168" t="s">
        <v>248</v>
      </c>
    </row>
    <row r="208" spans="2:65" s="14" customFormat="1">
      <c r="B208" s="174"/>
      <c r="D208" s="143" t="s">
        <v>1665</v>
      </c>
      <c r="E208" s="175" t="s">
        <v>1</v>
      </c>
      <c r="F208" s="176" t="s">
        <v>1668</v>
      </c>
      <c r="H208" s="177">
        <v>414</v>
      </c>
      <c r="I208" s="178"/>
      <c r="L208" s="174"/>
      <c r="M208" s="179"/>
      <c r="T208" s="180"/>
      <c r="AT208" s="175" t="s">
        <v>1665</v>
      </c>
      <c r="AU208" s="175" t="s">
        <v>89</v>
      </c>
      <c r="AV208" s="14" t="s">
        <v>264</v>
      </c>
      <c r="AW208" s="14" t="s">
        <v>36</v>
      </c>
      <c r="AX208" s="14" t="s">
        <v>87</v>
      </c>
      <c r="AY208" s="175" t="s">
        <v>248</v>
      </c>
    </row>
    <row r="209" spans="2:65" s="1" customFormat="1" ht="21.75" customHeight="1">
      <c r="B209" s="32"/>
      <c r="C209" s="188" t="s">
        <v>7</v>
      </c>
      <c r="D209" s="188" t="s">
        <v>301</v>
      </c>
      <c r="E209" s="189" t="s">
        <v>5933</v>
      </c>
      <c r="F209" s="190" t="s">
        <v>5934</v>
      </c>
      <c r="G209" s="191" t="s">
        <v>528</v>
      </c>
      <c r="H209" s="192">
        <v>422.28</v>
      </c>
      <c r="I209" s="193"/>
      <c r="J209" s="194">
        <f>ROUND(I209*H209,2)</f>
        <v>0</v>
      </c>
      <c r="K209" s="190" t="s">
        <v>1663</v>
      </c>
      <c r="L209" s="195"/>
      <c r="M209" s="196" t="s">
        <v>1</v>
      </c>
      <c r="N209" s="197" t="s">
        <v>45</v>
      </c>
      <c r="P209" s="139">
        <f>O209*H209</f>
        <v>0</v>
      </c>
      <c r="Q209" s="139">
        <v>2.1000000000000001E-2</v>
      </c>
      <c r="R209" s="139">
        <f>Q209*H209</f>
        <v>8.8678799999999995</v>
      </c>
      <c r="S209" s="139">
        <v>0</v>
      </c>
      <c r="T209" s="140">
        <f>S209*H209</f>
        <v>0</v>
      </c>
      <c r="AR209" s="141" t="s">
        <v>283</v>
      </c>
      <c r="AT209" s="141" t="s">
        <v>301</v>
      </c>
      <c r="AU209" s="141" t="s">
        <v>89</v>
      </c>
      <c r="AY209" s="17" t="s">
        <v>248</v>
      </c>
      <c r="BE209" s="142">
        <f>IF(N209="základní",J209,0)</f>
        <v>0</v>
      </c>
      <c r="BF209" s="142">
        <f>IF(N209="snížená",J209,0)</f>
        <v>0</v>
      </c>
      <c r="BG209" s="142">
        <f>IF(N209="zákl. přenesená",J209,0)</f>
        <v>0</v>
      </c>
      <c r="BH209" s="142">
        <f>IF(N209="sníž. přenesená",J209,0)</f>
        <v>0</v>
      </c>
      <c r="BI209" s="142">
        <f>IF(N209="nulová",J209,0)</f>
        <v>0</v>
      </c>
      <c r="BJ209" s="17" t="s">
        <v>87</v>
      </c>
      <c r="BK209" s="142">
        <f>ROUND(I209*H209,2)</f>
        <v>0</v>
      </c>
      <c r="BL209" s="17" t="s">
        <v>264</v>
      </c>
      <c r="BM209" s="141" t="s">
        <v>5935</v>
      </c>
    </row>
    <row r="210" spans="2:65" s="12" customFormat="1">
      <c r="B210" s="161"/>
      <c r="D210" s="143" t="s">
        <v>1665</v>
      </c>
      <c r="E210" s="162" t="s">
        <v>1</v>
      </c>
      <c r="F210" s="163" t="s">
        <v>5891</v>
      </c>
      <c r="H210" s="162" t="s">
        <v>1</v>
      </c>
      <c r="I210" s="164"/>
      <c r="L210" s="161"/>
      <c r="M210" s="165"/>
      <c r="T210" s="166"/>
      <c r="AT210" s="162" t="s">
        <v>1665</v>
      </c>
      <c r="AU210" s="162" t="s">
        <v>89</v>
      </c>
      <c r="AV210" s="12" t="s">
        <v>87</v>
      </c>
      <c r="AW210" s="12" t="s">
        <v>36</v>
      </c>
      <c r="AX210" s="12" t="s">
        <v>80</v>
      </c>
      <c r="AY210" s="162" t="s">
        <v>248</v>
      </c>
    </row>
    <row r="211" spans="2:65" s="12" customFormat="1">
      <c r="B211" s="161"/>
      <c r="D211" s="143" t="s">
        <v>1665</v>
      </c>
      <c r="E211" s="162" t="s">
        <v>1</v>
      </c>
      <c r="F211" s="163" t="s">
        <v>5653</v>
      </c>
      <c r="H211" s="162" t="s">
        <v>1</v>
      </c>
      <c r="I211" s="164"/>
      <c r="L211" s="161"/>
      <c r="M211" s="165"/>
      <c r="T211" s="166"/>
      <c r="AT211" s="162" t="s">
        <v>1665</v>
      </c>
      <c r="AU211" s="162" t="s">
        <v>89</v>
      </c>
      <c r="AV211" s="12" t="s">
        <v>87</v>
      </c>
      <c r="AW211" s="12" t="s">
        <v>36</v>
      </c>
      <c r="AX211" s="12" t="s">
        <v>80</v>
      </c>
      <c r="AY211" s="162" t="s">
        <v>248</v>
      </c>
    </row>
    <row r="212" spans="2:65" s="13" customFormat="1" ht="22.5">
      <c r="B212" s="167"/>
      <c r="D212" s="143" t="s">
        <v>1665</v>
      </c>
      <c r="E212" s="168" t="s">
        <v>1</v>
      </c>
      <c r="F212" s="169" t="s">
        <v>5936</v>
      </c>
      <c r="H212" s="170">
        <v>422.28</v>
      </c>
      <c r="I212" s="171"/>
      <c r="L212" s="167"/>
      <c r="M212" s="172"/>
      <c r="T212" s="173"/>
      <c r="AT212" s="168" t="s">
        <v>1665</v>
      </c>
      <c r="AU212" s="168" t="s">
        <v>89</v>
      </c>
      <c r="AV212" s="13" t="s">
        <v>89</v>
      </c>
      <c r="AW212" s="13" t="s">
        <v>36</v>
      </c>
      <c r="AX212" s="13" t="s">
        <v>80</v>
      </c>
      <c r="AY212" s="168" t="s">
        <v>248</v>
      </c>
    </row>
    <row r="213" spans="2:65" s="14" customFormat="1">
      <c r="B213" s="174"/>
      <c r="D213" s="143" t="s">
        <v>1665</v>
      </c>
      <c r="E213" s="175" t="s">
        <v>1</v>
      </c>
      <c r="F213" s="176" t="s">
        <v>1668</v>
      </c>
      <c r="H213" s="177">
        <v>422.28</v>
      </c>
      <c r="I213" s="178"/>
      <c r="L213" s="174"/>
      <c r="M213" s="179"/>
      <c r="T213" s="180"/>
      <c r="AT213" s="175" t="s">
        <v>1665</v>
      </c>
      <c r="AU213" s="175" t="s">
        <v>89</v>
      </c>
      <c r="AV213" s="14" t="s">
        <v>264</v>
      </c>
      <c r="AW213" s="14" t="s">
        <v>36</v>
      </c>
      <c r="AX213" s="14" t="s">
        <v>87</v>
      </c>
      <c r="AY213" s="175" t="s">
        <v>248</v>
      </c>
    </row>
    <row r="214" spans="2:65" s="10" customFormat="1" ht="22.9" customHeight="1">
      <c r="B214" s="120"/>
      <c r="D214" s="121" t="s">
        <v>79</v>
      </c>
      <c r="E214" s="155" t="s">
        <v>2060</v>
      </c>
      <c r="F214" s="155" t="s">
        <v>2061</v>
      </c>
      <c r="I214" s="123"/>
      <c r="J214" s="156">
        <f>BK214</f>
        <v>0</v>
      </c>
      <c r="L214" s="120"/>
      <c r="M214" s="125"/>
      <c r="P214" s="126">
        <f>SUM(P215:P223)</f>
        <v>0</v>
      </c>
      <c r="R214" s="126">
        <f>SUM(R215:R223)</f>
        <v>0</v>
      </c>
      <c r="T214" s="127">
        <f>SUM(T215:T223)</f>
        <v>0</v>
      </c>
      <c r="AR214" s="121" t="s">
        <v>87</v>
      </c>
      <c r="AT214" s="128" t="s">
        <v>79</v>
      </c>
      <c r="AU214" s="128" t="s">
        <v>87</v>
      </c>
      <c r="AY214" s="121" t="s">
        <v>248</v>
      </c>
      <c r="BK214" s="129">
        <f>SUM(BK215:BK223)</f>
        <v>0</v>
      </c>
    </row>
    <row r="215" spans="2:65" s="1" customFormat="1" ht="49.15" customHeight="1">
      <c r="B215" s="32"/>
      <c r="C215" s="130" t="s">
        <v>382</v>
      </c>
      <c r="D215" s="130" t="s">
        <v>249</v>
      </c>
      <c r="E215" s="131" t="s">
        <v>2079</v>
      </c>
      <c r="F215" s="132" t="s">
        <v>2080</v>
      </c>
      <c r="G215" s="133" t="s">
        <v>1263</v>
      </c>
      <c r="H215" s="134">
        <v>107.81</v>
      </c>
      <c r="I215" s="135"/>
      <c r="J215" s="136">
        <f>ROUND(I215*H215,2)</f>
        <v>0</v>
      </c>
      <c r="K215" s="132" t="s">
        <v>1</v>
      </c>
      <c r="L215" s="32"/>
      <c r="M215" s="137" t="s">
        <v>1</v>
      </c>
      <c r="N215" s="138" t="s">
        <v>45</v>
      </c>
      <c r="P215" s="139">
        <f>O215*H215</f>
        <v>0</v>
      </c>
      <c r="Q215" s="139">
        <v>0</v>
      </c>
      <c r="R215" s="139">
        <f>Q215*H215</f>
        <v>0</v>
      </c>
      <c r="S215" s="139">
        <v>0</v>
      </c>
      <c r="T215" s="140">
        <f>S215*H215</f>
        <v>0</v>
      </c>
      <c r="AR215" s="141" t="s">
        <v>264</v>
      </c>
      <c r="AT215" s="141" t="s">
        <v>249</v>
      </c>
      <c r="AU215" s="141" t="s">
        <v>89</v>
      </c>
      <c r="AY215" s="17" t="s">
        <v>248</v>
      </c>
      <c r="BE215" s="142">
        <f>IF(N215="základní",J215,0)</f>
        <v>0</v>
      </c>
      <c r="BF215" s="142">
        <f>IF(N215="snížená",J215,0)</f>
        <v>0</v>
      </c>
      <c r="BG215" s="142">
        <f>IF(N215="zákl. přenesená",J215,0)</f>
        <v>0</v>
      </c>
      <c r="BH215" s="142">
        <f>IF(N215="sníž. přenesená",J215,0)</f>
        <v>0</v>
      </c>
      <c r="BI215" s="142">
        <f>IF(N215="nulová",J215,0)</f>
        <v>0</v>
      </c>
      <c r="BJ215" s="17" t="s">
        <v>87</v>
      </c>
      <c r="BK215" s="142">
        <f>ROUND(I215*H215,2)</f>
        <v>0</v>
      </c>
      <c r="BL215" s="17" t="s">
        <v>264</v>
      </c>
      <c r="BM215" s="141" t="s">
        <v>5937</v>
      </c>
    </row>
    <row r="216" spans="2:65" s="1" customFormat="1" ht="39">
      <c r="B216" s="32"/>
      <c r="D216" s="143" t="s">
        <v>255</v>
      </c>
      <c r="F216" s="144" t="s">
        <v>1693</v>
      </c>
      <c r="I216" s="145"/>
      <c r="L216" s="32"/>
      <c r="M216" s="146"/>
      <c r="T216" s="56"/>
      <c r="AT216" s="17" t="s">
        <v>255</v>
      </c>
      <c r="AU216" s="17" t="s">
        <v>89</v>
      </c>
    </row>
    <row r="217" spans="2:65" s="13" customFormat="1">
      <c r="B217" s="167"/>
      <c r="D217" s="143" t="s">
        <v>1665</v>
      </c>
      <c r="E217" s="168" t="s">
        <v>1</v>
      </c>
      <c r="F217" s="169" t="s">
        <v>5938</v>
      </c>
      <c r="H217" s="170">
        <v>89.25</v>
      </c>
      <c r="I217" s="171"/>
      <c r="L217" s="167"/>
      <c r="M217" s="172"/>
      <c r="T217" s="173"/>
      <c r="AT217" s="168" t="s">
        <v>1665</v>
      </c>
      <c r="AU217" s="168" t="s">
        <v>89</v>
      </c>
      <c r="AV217" s="13" t="s">
        <v>89</v>
      </c>
      <c r="AW217" s="13" t="s">
        <v>36</v>
      </c>
      <c r="AX217" s="13" t="s">
        <v>80</v>
      </c>
      <c r="AY217" s="168" t="s">
        <v>248</v>
      </c>
    </row>
    <row r="218" spans="2:65" s="13" customFormat="1">
      <c r="B218" s="167"/>
      <c r="D218" s="143" t="s">
        <v>1665</v>
      </c>
      <c r="E218" s="168" t="s">
        <v>1</v>
      </c>
      <c r="F218" s="169" t="s">
        <v>5939</v>
      </c>
      <c r="H218" s="170">
        <v>16.559999999999999</v>
      </c>
      <c r="I218" s="171"/>
      <c r="L218" s="167"/>
      <c r="M218" s="172"/>
      <c r="T218" s="173"/>
      <c r="AT218" s="168" t="s">
        <v>1665</v>
      </c>
      <c r="AU218" s="168" t="s">
        <v>89</v>
      </c>
      <c r="AV218" s="13" t="s">
        <v>89</v>
      </c>
      <c r="AW218" s="13" t="s">
        <v>36</v>
      </c>
      <c r="AX218" s="13" t="s">
        <v>80</v>
      </c>
      <c r="AY218" s="168" t="s">
        <v>248</v>
      </c>
    </row>
    <row r="219" spans="2:65" s="13" customFormat="1" ht="22.5">
      <c r="B219" s="167"/>
      <c r="D219" s="143" t="s">
        <v>1665</v>
      </c>
      <c r="E219" s="168" t="s">
        <v>1</v>
      </c>
      <c r="F219" s="169" t="s">
        <v>5940</v>
      </c>
      <c r="H219" s="170">
        <v>2</v>
      </c>
      <c r="I219" s="171"/>
      <c r="L219" s="167"/>
      <c r="M219" s="172"/>
      <c r="T219" s="173"/>
      <c r="AT219" s="168" t="s">
        <v>1665</v>
      </c>
      <c r="AU219" s="168" t="s">
        <v>89</v>
      </c>
      <c r="AV219" s="13" t="s">
        <v>89</v>
      </c>
      <c r="AW219" s="13" t="s">
        <v>36</v>
      </c>
      <c r="AX219" s="13" t="s">
        <v>80</v>
      </c>
      <c r="AY219" s="168" t="s">
        <v>248</v>
      </c>
    </row>
    <row r="220" spans="2:65" s="14" customFormat="1">
      <c r="B220" s="174"/>
      <c r="D220" s="143" t="s">
        <v>1665</v>
      </c>
      <c r="E220" s="175" t="s">
        <v>1</v>
      </c>
      <c r="F220" s="176" t="s">
        <v>1668</v>
      </c>
      <c r="H220" s="177">
        <v>107.81</v>
      </c>
      <c r="I220" s="178"/>
      <c r="L220" s="174"/>
      <c r="M220" s="179"/>
      <c r="T220" s="180"/>
      <c r="AT220" s="175" t="s">
        <v>1665</v>
      </c>
      <c r="AU220" s="175" t="s">
        <v>89</v>
      </c>
      <c r="AV220" s="14" t="s">
        <v>264</v>
      </c>
      <c r="AW220" s="14" t="s">
        <v>36</v>
      </c>
      <c r="AX220" s="14" t="s">
        <v>87</v>
      </c>
      <c r="AY220" s="175" t="s">
        <v>248</v>
      </c>
    </row>
    <row r="221" spans="2:65" s="1" customFormat="1" ht="49.15" customHeight="1">
      <c r="B221" s="32"/>
      <c r="C221" s="130" t="s">
        <v>386</v>
      </c>
      <c r="D221" s="130" t="s">
        <v>249</v>
      </c>
      <c r="E221" s="131" t="s">
        <v>3245</v>
      </c>
      <c r="F221" s="132" t="s">
        <v>3246</v>
      </c>
      <c r="G221" s="133" t="s">
        <v>1263</v>
      </c>
      <c r="H221" s="134">
        <v>101.5</v>
      </c>
      <c r="I221" s="135"/>
      <c r="J221" s="136">
        <f>ROUND(I221*H221,2)</f>
        <v>0</v>
      </c>
      <c r="K221" s="132" t="s">
        <v>1</v>
      </c>
      <c r="L221" s="32"/>
      <c r="M221" s="137" t="s">
        <v>1</v>
      </c>
      <c r="N221" s="138" t="s">
        <v>45</v>
      </c>
      <c r="P221" s="139">
        <f>O221*H221</f>
        <v>0</v>
      </c>
      <c r="Q221" s="139">
        <v>0</v>
      </c>
      <c r="R221" s="139">
        <f>Q221*H221</f>
        <v>0</v>
      </c>
      <c r="S221" s="139">
        <v>0</v>
      </c>
      <c r="T221" s="140">
        <f>S221*H221</f>
        <v>0</v>
      </c>
      <c r="AR221" s="141" t="s">
        <v>264</v>
      </c>
      <c r="AT221" s="141" t="s">
        <v>249</v>
      </c>
      <c r="AU221" s="141" t="s">
        <v>89</v>
      </c>
      <c r="AY221" s="17" t="s">
        <v>248</v>
      </c>
      <c r="BE221" s="142">
        <f>IF(N221="základní",J221,0)</f>
        <v>0</v>
      </c>
      <c r="BF221" s="142">
        <f>IF(N221="snížená",J221,0)</f>
        <v>0</v>
      </c>
      <c r="BG221" s="142">
        <f>IF(N221="zákl. přenesená",J221,0)</f>
        <v>0</v>
      </c>
      <c r="BH221" s="142">
        <f>IF(N221="sníž. přenesená",J221,0)</f>
        <v>0</v>
      </c>
      <c r="BI221" s="142">
        <f>IF(N221="nulová",J221,0)</f>
        <v>0</v>
      </c>
      <c r="BJ221" s="17" t="s">
        <v>87</v>
      </c>
      <c r="BK221" s="142">
        <f>ROUND(I221*H221,2)</f>
        <v>0</v>
      </c>
      <c r="BL221" s="17" t="s">
        <v>264</v>
      </c>
      <c r="BM221" s="141" t="s">
        <v>5941</v>
      </c>
    </row>
    <row r="222" spans="2:65" s="1" customFormat="1" ht="39">
      <c r="B222" s="32"/>
      <c r="D222" s="143" t="s">
        <v>255</v>
      </c>
      <c r="F222" s="144" t="s">
        <v>1693</v>
      </c>
      <c r="I222" s="145"/>
      <c r="L222" s="32"/>
      <c r="M222" s="146"/>
      <c r="T222" s="56"/>
      <c r="AT222" s="17" t="s">
        <v>255</v>
      </c>
      <c r="AU222" s="17" t="s">
        <v>89</v>
      </c>
    </row>
    <row r="223" spans="2:65" s="13" customFormat="1">
      <c r="B223" s="167"/>
      <c r="D223" s="143" t="s">
        <v>1665</v>
      </c>
      <c r="E223" s="168" t="s">
        <v>1</v>
      </c>
      <c r="F223" s="169" t="s">
        <v>5942</v>
      </c>
      <c r="H223" s="170">
        <v>101.5</v>
      </c>
      <c r="I223" s="171"/>
      <c r="L223" s="167"/>
      <c r="M223" s="172"/>
      <c r="T223" s="173"/>
      <c r="AT223" s="168" t="s">
        <v>1665</v>
      </c>
      <c r="AU223" s="168" t="s">
        <v>89</v>
      </c>
      <c r="AV223" s="13" t="s">
        <v>89</v>
      </c>
      <c r="AW223" s="13" t="s">
        <v>36</v>
      </c>
      <c r="AX223" s="13" t="s">
        <v>87</v>
      </c>
      <c r="AY223" s="168" t="s">
        <v>248</v>
      </c>
    </row>
    <row r="224" spans="2:65" s="10" customFormat="1" ht="22.9" customHeight="1">
      <c r="B224" s="120"/>
      <c r="D224" s="121" t="s">
        <v>79</v>
      </c>
      <c r="E224" s="155" t="s">
        <v>3723</v>
      </c>
      <c r="F224" s="155" t="s">
        <v>2830</v>
      </c>
      <c r="I224" s="123"/>
      <c r="J224" s="156">
        <f>BK224</f>
        <v>0</v>
      </c>
      <c r="L224" s="120"/>
      <c r="M224" s="125"/>
      <c r="P224" s="126">
        <f>P225</f>
        <v>0</v>
      </c>
      <c r="R224" s="126">
        <f>R225</f>
        <v>0</v>
      </c>
      <c r="T224" s="127">
        <f>T225</f>
        <v>0</v>
      </c>
      <c r="AR224" s="121" t="s">
        <v>87</v>
      </c>
      <c r="AT224" s="128" t="s">
        <v>79</v>
      </c>
      <c r="AU224" s="128" t="s">
        <v>87</v>
      </c>
      <c r="AY224" s="121" t="s">
        <v>248</v>
      </c>
      <c r="BK224" s="129">
        <f>BK225</f>
        <v>0</v>
      </c>
    </row>
    <row r="225" spans="2:65" s="1" customFormat="1" ht="24.2" customHeight="1">
      <c r="B225" s="32"/>
      <c r="C225" s="130" t="s">
        <v>390</v>
      </c>
      <c r="D225" s="130" t="s">
        <v>249</v>
      </c>
      <c r="E225" s="131" t="s">
        <v>5943</v>
      </c>
      <c r="F225" s="132" t="s">
        <v>5944</v>
      </c>
      <c r="G225" s="133" t="s">
        <v>1263</v>
      </c>
      <c r="H225" s="134">
        <v>134.453</v>
      </c>
      <c r="I225" s="135"/>
      <c r="J225" s="136">
        <f>ROUND(I225*H225,2)</f>
        <v>0</v>
      </c>
      <c r="K225" s="132" t="s">
        <v>1663</v>
      </c>
      <c r="L225" s="32"/>
      <c r="M225" s="157" t="s">
        <v>1</v>
      </c>
      <c r="N225" s="158" t="s">
        <v>45</v>
      </c>
      <c r="O225" s="149"/>
      <c r="P225" s="159">
        <f>O225*H225</f>
        <v>0</v>
      </c>
      <c r="Q225" s="159">
        <v>0</v>
      </c>
      <c r="R225" s="159">
        <f>Q225*H225</f>
        <v>0</v>
      </c>
      <c r="S225" s="159">
        <v>0</v>
      </c>
      <c r="T225" s="160">
        <f>S225*H225</f>
        <v>0</v>
      </c>
      <c r="AR225" s="141" t="s">
        <v>264</v>
      </c>
      <c r="AT225" s="141" t="s">
        <v>249</v>
      </c>
      <c r="AU225" s="141" t="s">
        <v>89</v>
      </c>
      <c r="AY225" s="17" t="s">
        <v>248</v>
      </c>
      <c r="BE225" s="142">
        <f>IF(N225="základní",J225,0)</f>
        <v>0</v>
      </c>
      <c r="BF225" s="142">
        <f>IF(N225="snížená",J225,0)</f>
        <v>0</v>
      </c>
      <c r="BG225" s="142">
        <f>IF(N225="zákl. přenesená",J225,0)</f>
        <v>0</v>
      </c>
      <c r="BH225" s="142">
        <f>IF(N225="sníž. přenesená",J225,0)</f>
        <v>0</v>
      </c>
      <c r="BI225" s="142">
        <f>IF(N225="nulová",J225,0)</f>
        <v>0</v>
      </c>
      <c r="BJ225" s="17" t="s">
        <v>87</v>
      </c>
      <c r="BK225" s="142">
        <f>ROUND(I225*H225,2)</f>
        <v>0</v>
      </c>
      <c r="BL225" s="17" t="s">
        <v>264</v>
      </c>
      <c r="BM225" s="141" t="s">
        <v>5945</v>
      </c>
    </row>
    <row r="226" spans="2:65" s="1" customFormat="1" ht="6.95" customHeight="1">
      <c r="B226" s="44"/>
      <c r="C226" s="45"/>
      <c r="D226" s="45"/>
      <c r="E226" s="45"/>
      <c r="F226" s="45"/>
      <c r="G226" s="45"/>
      <c r="H226" s="45"/>
      <c r="I226" s="45"/>
      <c r="J226" s="45"/>
      <c r="K226" s="45"/>
      <c r="L226" s="32"/>
    </row>
  </sheetData>
  <sheetProtection algorithmName="SHA-512" hashValue="GovCUr+bHbaZnewC5HM9giPGr9nVME7AiBc4fgicbam6dxpv+XfspP/r/ipEA9i3HHD0+MJH1K9cgTXI1hth1A==" saltValue="5pmFYeghklwL+DVa/AjtyanCYt3J1W7v1S9FWXj7y0UL1L6TrWcRvKHdgXee90dhBws5xIDWHXgXKOduKz3ncw==" spinCount="100000" sheet="1" objects="1" scenarios="1" formatColumns="0" formatRows="0" autoFilter="0"/>
  <autoFilter ref="C125:K225" xr:uid="{00000000-0009-0000-0000-000023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217</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ht="12" customHeight="1">
      <c r="B8" s="20"/>
      <c r="D8" s="27" t="s">
        <v>222</v>
      </c>
      <c r="L8" s="20"/>
    </row>
    <row r="9" spans="2:46" s="1" customFormat="1" ht="16.5" customHeight="1">
      <c r="B9" s="32"/>
      <c r="E9" s="252" t="s">
        <v>5946</v>
      </c>
      <c r="F9" s="251"/>
      <c r="G9" s="251"/>
      <c r="H9" s="251"/>
      <c r="L9" s="32"/>
    </row>
    <row r="10" spans="2:46" s="1" customFormat="1" ht="12" customHeight="1">
      <c r="B10" s="32"/>
      <c r="D10" s="27" t="s">
        <v>224</v>
      </c>
      <c r="L10" s="32"/>
    </row>
    <row r="11" spans="2:46" s="1" customFormat="1" ht="16.5" customHeight="1">
      <c r="B11" s="32"/>
      <c r="E11" s="230" t="s">
        <v>5947</v>
      </c>
      <c r="F11" s="251"/>
      <c r="G11" s="251"/>
      <c r="H11" s="25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30. 10. 2024</v>
      </c>
      <c r="L14" s="32"/>
    </row>
    <row r="15" spans="2:46" s="1" customFormat="1" ht="10.9"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5"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54" t="str">
        <f>'Rekapitulace stavby'!E14</f>
        <v>Vyplň údaj</v>
      </c>
      <c r="F20" s="240"/>
      <c r="G20" s="240"/>
      <c r="H20" s="240"/>
      <c r="I20" s="27" t="s">
        <v>28</v>
      </c>
      <c r="J20" s="28" t="str">
        <f>'Rekapitulace stavby'!AN14</f>
        <v>Vyplň údaj</v>
      </c>
      <c r="L20" s="32"/>
    </row>
    <row r="21" spans="2:12" s="1" customFormat="1" ht="6.95"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5" customHeight="1">
      <c r="B24" s="32"/>
      <c r="L24" s="32"/>
    </row>
    <row r="25" spans="2:12" s="1" customFormat="1" ht="12" customHeight="1">
      <c r="B25" s="32"/>
      <c r="D25" s="27" t="s">
        <v>37</v>
      </c>
      <c r="I25" s="27" t="s">
        <v>25</v>
      </c>
      <c r="J25" s="25" t="s">
        <v>1</v>
      </c>
      <c r="L25" s="32"/>
    </row>
    <row r="26" spans="2:12" s="1" customFormat="1" ht="18" customHeight="1">
      <c r="B26" s="32"/>
      <c r="E26" s="25" t="s">
        <v>38</v>
      </c>
      <c r="I26" s="27" t="s">
        <v>28</v>
      </c>
      <c r="J26" s="25" t="s">
        <v>1</v>
      </c>
      <c r="L26" s="32"/>
    </row>
    <row r="27" spans="2:12" s="1" customFormat="1" ht="6.95" customHeight="1">
      <c r="B27" s="32"/>
      <c r="L27" s="32"/>
    </row>
    <row r="28" spans="2:12" s="1" customFormat="1" ht="12" customHeight="1">
      <c r="B28" s="32"/>
      <c r="D28" s="27" t="s">
        <v>39</v>
      </c>
      <c r="L28" s="32"/>
    </row>
    <row r="29" spans="2:12" s="7" customFormat="1" ht="16.5" customHeight="1">
      <c r="B29" s="94"/>
      <c r="E29" s="244" t="s">
        <v>1</v>
      </c>
      <c r="F29" s="244"/>
      <c r="G29" s="244"/>
      <c r="H29" s="24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ROUND((SUM(BE123:BE137)),  2)</f>
        <v>0</v>
      </c>
      <c r="I35" s="96">
        <v>0.21</v>
      </c>
      <c r="J35" s="86">
        <f>ROUND(((SUM(BE123:BE137))*I35),  2)</f>
        <v>0</v>
      </c>
      <c r="L35" s="32"/>
    </row>
    <row r="36" spans="2:12" s="1" customFormat="1" ht="14.45" customHeight="1">
      <c r="B36" s="32"/>
      <c r="E36" s="27" t="s">
        <v>46</v>
      </c>
      <c r="F36" s="86">
        <f>ROUND((SUM(BF123:BF137)),  2)</f>
        <v>0</v>
      </c>
      <c r="I36" s="96">
        <v>0.12</v>
      </c>
      <c r="J36" s="86">
        <f>ROUND(((SUM(BF123:BF137))*I36),  2)</f>
        <v>0</v>
      </c>
      <c r="L36" s="32"/>
    </row>
    <row r="37" spans="2:12" s="1" customFormat="1" ht="14.45" hidden="1" customHeight="1">
      <c r="B37" s="32"/>
      <c r="E37" s="27" t="s">
        <v>47</v>
      </c>
      <c r="F37" s="86">
        <f>ROUND((SUM(BG123:BG137)),  2)</f>
        <v>0</v>
      </c>
      <c r="I37" s="96">
        <v>0.21</v>
      </c>
      <c r="J37" s="86">
        <f>0</f>
        <v>0</v>
      </c>
      <c r="L37" s="32"/>
    </row>
    <row r="38" spans="2:12" s="1" customFormat="1" ht="14.45" hidden="1" customHeight="1">
      <c r="B38" s="32"/>
      <c r="E38" s="27" t="s">
        <v>48</v>
      </c>
      <c r="F38" s="86">
        <f>ROUND((SUM(BH123:BH137)),  2)</f>
        <v>0</v>
      </c>
      <c r="I38" s="96">
        <v>0.12</v>
      </c>
      <c r="J38" s="86">
        <f>0</f>
        <v>0</v>
      </c>
      <c r="L38" s="32"/>
    </row>
    <row r="39" spans="2:12" s="1" customFormat="1" ht="14.45" hidden="1" customHeight="1">
      <c r="B39" s="32"/>
      <c r="E39" s="27" t="s">
        <v>49</v>
      </c>
      <c r="F39" s="86">
        <f>ROUND((SUM(BI123:BI137)),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227</v>
      </c>
      <c r="L82" s="32"/>
    </row>
    <row r="83" spans="2:12" s="1" customFormat="1" ht="6.95" customHeight="1">
      <c r="B83" s="32"/>
      <c r="L83" s="32"/>
    </row>
    <row r="84" spans="2:12" s="1" customFormat="1" ht="12" customHeight="1">
      <c r="B84" s="32"/>
      <c r="C84" s="27" t="s">
        <v>16</v>
      </c>
      <c r="L84" s="32"/>
    </row>
    <row r="85" spans="2:12" s="1" customFormat="1" ht="16.5" customHeight="1">
      <c r="B85" s="32"/>
      <c r="E85" s="252" t="str">
        <f>E7</f>
        <v>MLADÁ BOLESLAV ČOV II - REKONSTRUKCE</v>
      </c>
      <c r="F85" s="253"/>
      <c r="G85" s="253"/>
      <c r="H85" s="253"/>
      <c r="L85" s="32"/>
    </row>
    <row r="86" spans="2:12" ht="12" customHeight="1">
      <c r="B86" s="20"/>
      <c r="C86" s="27" t="s">
        <v>222</v>
      </c>
      <c r="L86" s="20"/>
    </row>
    <row r="87" spans="2:12" s="1" customFormat="1" ht="16.5" customHeight="1">
      <c r="B87" s="32"/>
      <c r="E87" s="252" t="s">
        <v>5946</v>
      </c>
      <c r="F87" s="251"/>
      <c r="G87" s="251"/>
      <c r="H87" s="251"/>
      <c r="L87" s="32"/>
    </row>
    <row r="88" spans="2:12" s="1" customFormat="1" ht="12" customHeight="1">
      <c r="B88" s="32"/>
      <c r="C88" s="27" t="s">
        <v>224</v>
      </c>
      <c r="L88" s="32"/>
    </row>
    <row r="89" spans="2:12" s="1" customFormat="1" ht="16.5" customHeight="1">
      <c r="B89" s="32"/>
      <c r="E89" s="230" t="str">
        <f>E11</f>
        <v>D.1.01 - Přeložka VO</v>
      </c>
      <c r="F89" s="251"/>
      <c r="G89" s="251"/>
      <c r="H89" s="251"/>
      <c r="L89" s="32"/>
    </row>
    <row r="90" spans="2:12" s="1" customFormat="1" ht="6.95" customHeight="1">
      <c r="B90" s="32"/>
      <c r="L90" s="32"/>
    </row>
    <row r="91" spans="2:12" s="1" customFormat="1" ht="12" customHeight="1">
      <c r="B91" s="32"/>
      <c r="C91" s="27" t="s">
        <v>20</v>
      </c>
      <c r="F91" s="25" t="str">
        <f>F14</f>
        <v>Mladá Boleslav</v>
      </c>
      <c r="I91" s="27" t="s">
        <v>22</v>
      </c>
      <c r="J91" s="52" t="str">
        <f>IF(J14="","",J14)</f>
        <v>30. 10. 2024</v>
      </c>
      <c r="L91" s="32"/>
    </row>
    <row r="92" spans="2:12" s="1" customFormat="1" ht="6.95" customHeight="1">
      <c r="B92" s="32"/>
      <c r="L92" s="32"/>
    </row>
    <row r="93" spans="2:12" s="1" customFormat="1" ht="40.15" customHeight="1">
      <c r="B93" s="32"/>
      <c r="C93" s="27" t="s">
        <v>24</v>
      </c>
      <c r="F93" s="25" t="str">
        <f>E17</f>
        <v>VaK Mladá Boleslav a.s., Čechova 1151, Ml.Boleslav</v>
      </c>
      <c r="I93" s="27" t="s">
        <v>32</v>
      </c>
      <c r="J93" s="30" t="str">
        <f>E23</f>
        <v>Aquaprocon s.r.o. divize Praha, Dukelských hrdinů</v>
      </c>
      <c r="L93" s="32"/>
    </row>
    <row r="94" spans="2:12" s="1" customFormat="1" ht="15.2" customHeight="1">
      <c r="B94" s="32"/>
      <c r="C94" s="27" t="s">
        <v>30</v>
      </c>
      <c r="F94" s="25" t="str">
        <f>IF(E20="","",E20)</f>
        <v>Vyplň údaj</v>
      </c>
      <c r="I94" s="27" t="s">
        <v>37</v>
      </c>
      <c r="J94" s="30" t="str">
        <f>E26</f>
        <v>ing. Iveta Heřmanská</v>
      </c>
      <c r="L94" s="32"/>
    </row>
    <row r="95" spans="2:12" s="1" customFormat="1" ht="10.35" customHeight="1">
      <c r="B95" s="32"/>
      <c r="L95" s="32"/>
    </row>
    <row r="96" spans="2:12" s="1" customFormat="1" ht="29.25" customHeight="1">
      <c r="B96" s="32"/>
      <c r="C96" s="105" t="s">
        <v>228</v>
      </c>
      <c r="D96" s="97"/>
      <c r="E96" s="97"/>
      <c r="F96" s="97"/>
      <c r="G96" s="97"/>
      <c r="H96" s="97"/>
      <c r="I96" s="97"/>
      <c r="J96" s="106" t="s">
        <v>229</v>
      </c>
      <c r="K96" s="97"/>
      <c r="L96" s="32"/>
    </row>
    <row r="97" spans="2:47" s="1" customFormat="1" ht="10.35" customHeight="1">
      <c r="B97" s="32"/>
      <c r="L97" s="32"/>
    </row>
    <row r="98" spans="2:47" s="1" customFormat="1" ht="22.9" customHeight="1">
      <c r="B98" s="32"/>
      <c r="C98" s="107" t="s">
        <v>230</v>
      </c>
      <c r="J98" s="66">
        <f>J123</f>
        <v>0</v>
      </c>
      <c r="L98" s="32"/>
      <c r="AU98" s="17" t="s">
        <v>231</v>
      </c>
    </row>
    <row r="99" spans="2:47" s="8" customFormat="1" ht="24.95" customHeight="1">
      <c r="B99" s="108"/>
      <c r="D99" s="109" t="s">
        <v>5948</v>
      </c>
      <c r="E99" s="110"/>
      <c r="F99" s="110"/>
      <c r="G99" s="110"/>
      <c r="H99" s="110"/>
      <c r="I99" s="110"/>
      <c r="J99" s="111">
        <f>J124</f>
        <v>0</v>
      </c>
      <c r="L99" s="108"/>
    </row>
    <row r="100" spans="2:47" s="11" customFormat="1" ht="19.899999999999999" customHeight="1">
      <c r="B100" s="151"/>
      <c r="D100" s="152" t="s">
        <v>298</v>
      </c>
      <c r="E100" s="153"/>
      <c r="F100" s="153"/>
      <c r="G100" s="153"/>
      <c r="H100" s="153"/>
      <c r="I100" s="153"/>
      <c r="J100" s="154">
        <f>J125</f>
        <v>0</v>
      </c>
      <c r="L100" s="151"/>
    </row>
    <row r="101" spans="2:47" s="11" customFormat="1" ht="19.899999999999999" customHeight="1">
      <c r="B101" s="151"/>
      <c r="D101" s="152" t="s">
        <v>300</v>
      </c>
      <c r="E101" s="153"/>
      <c r="F101" s="153"/>
      <c r="G101" s="153"/>
      <c r="H101" s="153"/>
      <c r="I101" s="153"/>
      <c r="J101" s="154">
        <f>J134</f>
        <v>0</v>
      </c>
      <c r="L101" s="151"/>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233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2" t="str">
        <f>E7</f>
        <v>MLADÁ BOLESLAV ČOV II - REKONSTRUKCE</v>
      </c>
      <c r="F111" s="253"/>
      <c r="G111" s="253"/>
      <c r="H111" s="253"/>
      <c r="L111" s="32"/>
    </row>
    <row r="112" spans="2:47" ht="12" customHeight="1">
      <c r="B112" s="20"/>
      <c r="C112" s="27" t="s">
        <v>222</v>
      </c>
      <c r="L112" s="20"/>
    </row>
    <row r="113" spans="2:65" s="1" customFormat="1" ht="16.5" customHeight="1">
      <c r="B113" s="32"/>
      <c r="E113" s="252" t="s">
        <v>5946</v>
      </c>
      <c r="F113" s="251"/>
      <c r="G113" s="251"/>
      <c r="H113" s="251"/>
      <c r="L113" s="32"/>
    </row>
    <row r="114" spans="2:65" s="1" customFormat="1" ht="12" customHeight="1">
      <c r="B114" s="32"/>
      <c r="C114" s="27" t="s">
        <v>224</v>
      </c>
      <c r="L114" s="32"/>
    </row>
    <row r="115" spans="2:65" s="1" customFormat="1" ht="16.5" customHeight="1">
      <c r="B115" s="32"/>
      <c r="E115" s="230" t="str">
        <f>E11</f>
        <v>D.1.01 - Přeložka VO</v>
      </c>
      <c r="F115" s="251"/>
      <c r="G115" s="251"/>
      <c r="H115" s="251"/>
      <c r="L115" s="32"/>
    </row>
    <row r="116" spans="2:65" s="1" customFormat="1" ht="6.95" customHeight="1">
      <c r="B116" s="32"/>
      <c r="L116" s="32"/>
    </row>
    <row r="117" spans="2:65" s="1" customFormat="1" ht="12" customHeight="1">
      <c r="B117" s="32"/>
      <c r="C117" s="27" t="s">
        <v>20</v>
      </c>
      <c r="F117" s="25" t="str">
        <f>F14</f>
        <v>Mladá Boleslav</v>
      </c>
      <c r="I117" s="27" t="s">
        <v>22</v>
      </c>
      <c r="J117" s="52" t="str">
        <f>IF(J14="","",J14)</f>
        <v>30. 10. 2024</v>
      </c>
      <c r="L117" s="32"/>
    </row>
    <row r="118" spans="2:65" s="1" customFormat="1" ht="6.95" customHeight="1">
      <c r="B118" s="32"/>
      <c r="L118" s="32"/>
    </row>
    <row r="119" spans="2:65" s="1" customFormat="1" ht="40.15" customHeight="1">
      <c r="B119" s="32"/>
      <c r="C119" s="27" t="s">
        <v>24</v>
      </c>
      <c r="F119" s="25" t="str">
        <f>E17</f>
        <v>VaK Mladá Boleslav a.s., Čechova 1151, Ml.Boleslav</v>
      </c>
      <c r="I119" s="27" t="s">
        <v>32</v>
      </c>
      <c r="J119" s="30" t="str">
        <f>E23</f>
        <v>Aquaprocon s.r.o. divize Praha, Dukelských hrdinů</v>
      </c>
      <c r="L119" s="32"/>
    </row>
    <row r="120" spans="2:65" s="1" customFormat="1" ht="15.2" customHeight="1">
      <c r="B120" s="32"/>
      <c r="C120" s="27" t="s">
        <v>30</v>
      </c>
      <c r="F120" s="25" t="str">
        <f>IF(E20="","",E20)</f>
        <v>Vyplň údaj</v>
      </c>
      <c r="I120" s="27" t="s">
        <v>37</v>
      </c>
      <c r="J120" s="30" t="str">
        <f>E26</f>
        <v>ing. Iveta Heřmanská</v>
      </c>
      <c r="L120" s="32"/>
    </row>
    <row r="121" spans="2:65" s="1" customFormat="1" ht="10.35" customHeight="1">
      <c r="B121" s="32"/>
      <c r="L121" s="32"/>
    </row>
    <row r="122" spans="2:65" s="9" customFormat="1" ht="29.25" customHeight="1">
      <c r="B122" s="112"/>
      <c r="C122" s="113" t="s">
        <v>234</v>
      </c>
      <c r="D122" s="114" t="s">
        <v>65</v>
      </c>
      <c r="E122" s="114" t="s">
        <v>61</v>
      </c>
      <c r="F122" s="114" t="s">
        <v>62</v>
      </c>
      <c r="G122" s="114" t="s">
        <v>235</v>
      </c>
      <c r="H122" s="114" t="s">
        <v>236</v>
      </c>
      <c r="I122" s="114" t="s">
        <v>237</v>
      </c>
      <c r="J122" s="114" t="s">
        <v>229</v>
      </c>
      <c r="K122" s="115" t="s">
        <v>238</v>
      </c>
      <c r="L122" s="112"/>
      <c r="M122" s="59" t="s">
        <v>1</v>
      </c>
      <c r="N122" s="60" t="s">
        <v>44</v>
      </c>
      <c r="O122" s="60" t="s">
        <v>239</v>
      </c>
      <c r="P122" s="60" t="s">
        <v>240</v>
      </c>
      <c r="Q122" s="60" t="s">
        <v>241</v>
      </c>
      <c r="R122" s="60" t="s">
        <v>242</v>
      </c>
      <c r="S122" s="60" t="s">
        <v>243</v>
      </c>
      <c r="T122" s="61" t="s">
        <v>244</v>
      </c>
    </row>
    <row r="123" spans="2:65" s="1" customFormat="1" ht="22.9" customHeight="1">
      <c r="B123" s="32"/>
      <c r="C123" s="64" t="s">
        <v>245</v>
      </c>
      <c r="J123" s="116">
        <f>BK123</f>
        <v>0</v>
      </c>
      <c r="L123" s="32"/>
      <c r="M123" s="62"/>
      <c r="N123" s="53"/>
      <c r="O123" s="53"/>
      <c r="P123" s="117">
        <f>P124</f>
        <v>0</v>
      </c>
      <c r="Q123" s="53"/>
      <c r="R123" s="117">
        <f>R124</f>
        <v>0</v>
      </c>
      <c r="S123" s="53"/>
      <c r="T123" s="118">
        <f>T124</f>
        <v>0</v>
      </c>
      <c r="AT123" s="17" t="s">
        <v>79</v>
      </c>
      <c r="AU123" s="17" t="s">
        <v>231</v>
      </c>
      <c r="BK123" s="119">
        <f>BK124</f>
        <v>0</v>
      </c>
    </row>
    <row r="124" spans="2:65" s="10" customFormat="1" ht="25.9" customHeight="1">
      <c r="B124" s="120"/>
      <c r="D124" s="121" t="s">
        <v>79</v>
      </c>
      <c r="E124" s="122" t="s">
        <v>5949</v>
      </c>
      <c r="F124" s="122" t="s">
        <v>5950</v>
      </c>
      <c r="I124" s="123"/>
      <c r="J124" s="124">
        <f>BK124</f>
        <v>0</v>
      </c>
      <c r="L124" s="120"/>
      <c r="M124" s="125"/>
      <c r="P124" s="126">
        <f>P125+P134</f>
        <v>0</v>
      </c>
      <c r="R124" s="126">
        <f>R125+R134</f>
        <v>0</v>
      </c>
      <c r="T124" s="127">
        <f>T125+T134</f>
        <v>0</v>
      </c>
      <c r="AR124" s="121" t="s">
        <v>247</v>
      </c>
      <c r="AT124" s="128" t="s">
        <v>79</v>
      </c>
      <c r="AU124" s="128" t="s">
        <v>80</v>
      </c>
      <c r="AY124" s="121" t="s">
        <v>248</v>
      </c>
      <c r="BK124" s="129">
        <f>BK125+BK134</f>
        <v>0</v>
      </c>
    </row>
    <row r="125" spans="2:65" s="10" customFormat="1" ht="22.9" customHeight="1">
      <c r="B125" s="120"/>
      <c r="D125" s="121" t="s">
        <v>79</v>
      </c>
      <c r="E125" s="155" t="s">
        <v>481</v>
      </c>
      <c r="F125" s="155" t="s">
        <v>482</v>
      </c>
      <c r="I125" s="123"/>
      <c r="J125" s="156">
        <f>BK125</f>
        <v>0</v>
      </c>
      <c r="L125" s="120"/>
      <c r="M125" s="125"/>
      <c r="P125" s="126">
        <f>SUM(P126:P133)</f>
        <v>0</v>
      </c>
      <c r="R125" s="126">
        <f>SUM(R126:R133)</f>
        <v>0</v>
      </c>
      <c r="T125" s="127">
        <f>SUM(T126:T133)</f>
        <v>0</v>
      </c>
      <c r="AR125" s="121" t="s">
        <v>247</v>
      </c>
      <c r="AT125" s="128" t="s">
        <v>79</v>
      </c>
      <c r="AU125" s="128" t="s">
        <v>87</v>
      </c>
      <c r="AY125" s="121" t="s">
        <v>248</v>
      </c>
      <c r="BK125" s="129">
        <f>SUM(BK126:BK133)</f>
        <v>0</v>
      </c>
    </row>
    <row r="126" spans="2:65" s="1" customFormat="1" ht="24.2" customHeight="1">
      <c r="B126" s="32"/>
      <c r="C126" s="130" t="s">
        <v>87</v>
      </c>
      <c r="D126" s="130" t="s">
        <v>249</v>
      </c>
      <c r="E126" s="131" t="s">
        <v>484</v>
      </c>
      <c r="F126" s="132" t="s">
        <v>5951</v>
      </c>
      <c r="G126" s="133" t="s">
        <v>252</v>
      </c>
      <c r="H126" s="134">
        <v>1</v>
      </c>
      <c r="I126" s="135"/>
      <c r="J126" s="136">
        <f>ROUND(I126*H126,2)</f>
        <v>0</v>
      </c>
      <c r="K126" s="132" t="s">
        <v>1</v>
      </c>
      <c r="L126" s="32"/>
      <c r="M126" s="137" t="s">
        <v>1</v>
      </c>
      <c r="N126" s="138" t="s">
        <v>45</v>
      </c>
      <c r="P126" s="139">
        <f>O126*H126</f>
        <v>0</v>
      </c>
      <c r="Q126" s="139">
        <v>0</v>
      </c>
      <c r="R126" s="139">
        <f>Q126*H126</f>
        <v>0</v>
      </c>
      <c r="S126" s="139">
        <v>0</v>
      </c>
      <c r="T126" s="140">
        <f>S126*H126</f>
        <v>0</v>
      </c>
      <c r="AR126" s="141" t="s">
        <v>253</v>
      </c>
      <c r="AT126" s="141" t="s">
        <v>249</v>
      </c>
      <c r="AU126" s="141" t="s">
        <v>89</v>
      </c>
      <c r="AY126" s="17" t="s">
        <v>248</v>
      </c>
      <c r="BE126" s="142">
        <f>IF(N126="základní",J126,0)</f>
        <v>0</v>
      </c>
      <c r="BF126" s="142">
        <f>IF(N126="snížená",J126,0)</f>
        <v>0</v>
      </c>
      <c r="BG126" s="142">
        <f>IF(N126="zákl. přenesená",J126,0)</f>
        <v>0</v>
      </c>
      <c r="BH126" s="142">
        <f>IF(N126="sníž. přenesená",J126,0)</f>
        <v>0</v>
      </c>
      <c r="BI126" s="142">
        <f>IF(N126="nulová",J126,0)</f>
        <v>0</v>
      </c>
      <c r="BJ126" s="17" t="s">
        <v>87</v>
      </c>
      <c r="BK126" s="142">
        <f>ROUND(I126*H126,2)</f>
        <v>0</v>
      </c>
      <c r="BL126" s="17" t="s">
        <v>253</v>
      </c>
      <c r="BM126" s="141" t="s">
        <v>5952</v>
      </c>
    </row>
    <row r="127" spans="2:65" s="1" customFormat="1" ht="16.5" customHeight="1">
      <c r="B127" s="32"/>
      <c r="C127" s="130" t="s">
        <v>89</v>
      </c>
      <c r="D127" s="130" t="s">
        <v>249</v>
      </c>
      <c r="E127" s="131" t="s">
        <v>489</v>
      </c>
      <c r="F127" s="132" t="s">
        <v>5953</v>
      </c>
      <c r="G127" s="133" t="s">
        <v>258</v>
      </c>
      <c r="H127" s="134">
        <v>1</v>
      </c>
      <c r="I127" s="135"/>
      <c r="J127" s="136">
        <f>ROUND(I127*H127,2)</f>
        <v>0</v>
      </c>
      <c r="K127" s="132" t="s">
        <v>1</v>
      </c>
      <c r="L127" s="32"/>
      <c r="M127" s="137" t="s">
        <v>1</v>
      </c>
      <c r="N127" s="138" t="s">
        <v>45</v>
      </c>
      <c r="P127" s="139">
        <f>O127*H127</f>
        <v>0</v>
      </c>
      <c r="Q127" s="139">
        <v>0</v>
      </c>
      <c r="R127" s="139">
        <f>Q127*H127</f>
        <v>0</v>
      </c>
      <c r="S127" s="139">
        <v>0</v>
      </c>
      <c r="T127" s="140">
        <f>S127*H127</f>
        <v>0</v>
      </c>
      <c r="AR127" s="141" t="s">
        <v>253</v>
      </c>
      <c r="AT127" s="141" t="s">
        <v>249</v>
      </c>
      <c r="AU127" s="141" t="s">
        <v>89</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253</v>
      </c>
      <c r="BM127" s="141" t="s">
        <v>5954</v>
      </c>
    </row>
    <row r="128" spans="2:65" s="1" customFormat="1" ht="87.75">
      <c r="B128" s="32"/>
      <c r="D128" s="143" t="s">
        <v>255</v>
      </c>
      <c r="F128" s="144" t="s">
        <v>5955</v>
      </c>
      <c r="I128" s="145"/>
      <c r="L128" s="32"/>
      <c r="M128" s="146"/>
      <c r="T128" s="56"/>
      <c r="AT128" s="17" t="s">
        <v>255</v>
      </c>
      <c r="AU128" s="17" t="s">
        <v>89</v>
      </c>
    </row>
    <row r="129" spans="2:65" s="1" customFormat="1" ht="16.5" customHeight="1">
      <c r="B129" s="32"/>
      <c r="C129" s="130" t="s">
        <v>247</v>
      </c>
      <c r="D129" s="130" t="s">
        <v>249</v>
      </c>
      <c r="E129" s="131" t="s">
        <v>494</v>
      </c>
      <c r="F129" s="132" t="s">
        <v>5956</v>
      </c>
      <c r="G129" s="133" t="s">
        <v>528</v>
      </c>
      <c r="H129" s="134">
        <v>8</v>
      </c>
      <c r="I129" s="135"/>
      <c r="J129" s="136">
        <f>ROUND(I129*H129,2)</f>
        <v>0</v>
      </c>
      <c r="K129" s="132" t="s">
        <v>1</v>
      </c>
      <c r="L129" s="32"/>
      <c r="M129" s="137" t="s">
        <v>1</v>
      </c>
      <c r="N129" s="138" t="s">
        <v>45</v>
      </c>
      <c r="P129" s="139">
        <f>O129*H129</f>
        <v>0</v>
      </c>
      <c r="Q129" s="139">
        <v>0</v>
      </c>
      <c r="R129" s="139">
        <f>Q129*H129</f>
        <v>0</v>
      </c>
      <c r="S129" s="139">
        <v>0</v>
      </c>
      <c r="T129" s="140">
        <f>S129*H129</f>
        <v>0</v>
      </c>
      <c r="AR129" s="141" t="s">
        <v>253</v>
      </c>
      <c r="AT129" s="141" t="s">
        <v>249</v>
      </c>
      <c r="AU129" s="141" t="s">
        <v>89</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253</v>
      </c>
      <c r="BM129" s="141" t="s">
        <v>5957</v>
      </c>
    </row>
    <row r="130" spans="2:65" s="1" customFormat="1" ht="39">
      <c r="B130" s="32"/>
      <c r="D130" s="143" t="s">
        <v>255</v>
      </c>
      <c r="F130" s="144" t="s">
        <v>5958</v>
      </c>
      <c r="I130" s="145"/>
      <c r="L130" s="32"/>
      <c r="M130" s="146"/>
      <c r="T130" s="56"/>
      <c r="AT130" s="17" t="s">
        <v>255</v>
      </c>
      <c r="AU130" s="17" t="s">
        <v>89</v>
      </c>
    </row>
    <row r="131" spans="2:65" s="1" customFormat="1" ht="21.75" customHeight="1">
      <c r="B131" s="32"/>
      <c r="C131" s="130" t="s">
        <v>264</v>
      </c>
      <c r="D131" s="130" t="s">
        <v>249</v>
      </c>
      <c r="E131" s="131" t="s">
        <v>499</v>
      </c>
      <c r="F131" s="132" t="s">
        <v>5959</v>
      </c>
      <c r="G131" s="133" t="s">
        <v>528</v>
      </c>
      <c r="H131" s="134">
        <v>10</v>
      </c>
      <c r="I131" s="135"/>
      <c r="J131" s="136">
        <f>ROUND(I131*H131,2)</f>
        <v>0</v>
      </c>
      <c r="K131" s="132" t="s">
        <v>1</v>
      </c>
      <c r="L131" s="32"/>
      <c r="M131" s="137" t="s">
        <v>1</v>
      </c>
      <c r="N131" s="138" t="s">
        <v>45</v>
      </c>
      <c r="P131" s="139">
        <f>O131*H131</f>
        <v>0</v>
      </c>
      <c r="Q131" s="139">
        <v>0</v>
      </c>
      <c r="R131" s="139">
        <f>Q131*H131</f>
        <v>0</v>
      </c>
      <c r="S131" s="139">
        <v>0</v>
      </c>
      <c r="T131" s="140">
        <f>S131*H131</f>
        <v>0</v>
      </c>
      <c r="AR131" s="141" t="s">
        <v>253</v>
      </c>
      <c r="AT131" s="141" t="s">
        <v>249</v>
      </c>
      <c r="AU131" s="141" t="s">
        <v>89</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253</v>
      </c>
      <c r="BM131" s="141" t="s">
        <v>5960</v>
      </c>
    </row>
    <row r="132" spans="2:65" s="1" customFormat="1" ht="39">
      <c r="B132" s="32"/>
      <c r="D132" s="143" t="s">
        <v>255</v>
      </c>
      <c r="F132" s="144" t="s">
        <v>5961</v>
      </c>
      <c r="I132" s="145"/>
      <c r="L132" s="32"/>
      <c r="M132" s="146"/>
      <c r="T132" s="56"/>
      <c r="AT132" s="17" t="s">
        <v>255</v>
      </c>
      <c r="AU132" s="17" t="s">
        <v>89</v>
      </c>
    </row>
    <row r="133" spans="2:65" s="1" customFormat="1" ht="16.5" customHeight="1">
      <c r="B133" s="32"/>
      <c r="C133" s="130" t="s">
        <v>269</v>
      </c>
      <c r="D133" s="130" t="s">
        <v>249</v>
      </c>
      <c r="E133" s="131" t="s">
        <v>504</v>
      </c>
      <c r="F133" s="132" t="s">
        <v>459</v>
      </c>
      <c r="G133" s="133" t="s">
        <v>258</v>
      </c>
      <c r="H133" s="134">
        <v>1</v>
      </c>
      <c r="I133" s="135"/>
      <c r="J133" s="136">
        <f>ROUND(I133*H133,2)</f>
        <v>0</v>
      </c>
      <c r="K133" s="132" t="s">
        <v>1</v>
      </c>
      <c r="L133" s="32"/>
      <c r="M133" s="137" t="s">
        <v>1</v>
      </c>
      <c r="N133" s="138" t="s">
        <v>45</v>
      </c>
      <c r="P133" s="139">
        <f>O133*H133</f>
        <v>0</v>
      </c>
      <c r="Q133" s="139">
        <v>0</v>
      </c>
      <c r="R133" s="139">
        <f>Q133*H133</f>
        <v>0</v>
      </c>
      <c r="S133" s="139">
        <v>0</v>
      </c>
      <c r="T133" s="140">
        <f>S133*H133</f>
        <v>0</v>
      </c>
      <c r="AR133" s="141" t="s">
        <v>253</v>
      </c>
      <c r="AT133" s="141" t="s">
        <v>249</v>
      </c>
      <c r="AU133" s="141" t="s">
        <v>89</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253</v>
      </c>
      <c r="BM133" s="141" t="s">
        <v>5962</v>
      </c>
    </row>
    <row r="134" spans="2:65" s="10" customFormat="1" ht="22.9" customHeight="1">
      <c r="B134" s="120"/>
      <c r="D134" s="121" t="s">
        <v>79</v>
      </c>
      <c r="E134" s="155" t="s">
        <v>804</v>
      </c>
      <c r="F134" s="155" t="s">
        <v>805</v>
      </c>
      <c r="I134" s="123"/>
      <c r="J134" s="156">
        <f>BK134</f>
        <v>0</v>
      </c>
      <c r="L134" s="120"/>
      <c r="M134" s="125"/>
      <c r="P134" s="126">
        <f>SUM(P135:P137)</f>
        <v>0</v>
      </c>
      <c r="R134" s="126">
        <f>SUM(R135:R137)</f>
        <v>0</v>
      </c>
      <c r="T134" s="127">
        <f>SUM(T135:T137)</f>
        <v>0</v>
      </c>
      <c r="AR134" s="121" t="s">
        <v>247</v>
      </c>
      <c r="AT134" s="128" t="s">
        <v>79</v>
      </c>
      <c r="AU134" s="128" t="s">
        <v>87</v>
      </c>
      <c r="AY134" s="121" t="s">
        <v>248</v>
      </c>
      <c r="BK134" s="129">
        <f>SUM(BK135:BK137)</f>
        <v>0</v>
      </c>
    </row>
    <row r="135" spans="2:65" s="1" customFormat="1" ht="16.5" customHeight="1">
      <c r="B135" s="32"/>
      <c r="C135" s="130" t="s">
        <v>274</v>
      </c>
      <c r="D135" s="130" t="s">
        <v>249</v>
      </c>
      <c r="E135" s="131" t="s">
        <v>807</v>
      </c>
      <c r="F135" s="132" t="s">
        <v>5352</v>
      </c>
      <c r="G135" s="133" t="s">
        <v>258</v>
      </c>
      <c r="H135" s="134">
        <v>1</v>
      </c>
      <c r="I135" s="135"/>
      <c r="J135" s="136">
        <f>ROUND(I135*H135,2)</f>
        <v>0</v>
      </c>
      <c r="K135" s="132" t="s">
        <v>1</v>
      </c>
      <c r="L135" s="32"/>
      <c r="M135" s="137" t="s">
        <v>1</v>
      </c>
      <c r="N135" s="138" t="s">
        <v>45</v>
      </c>
      <c r="P135" s="139">
        <f>O135*H135</f>
        <v>0</v>
      </c>
      <c r="Q135" s="139">
        <v>0</v>
      </c>
      <c r="R135" s="139">
        <f>Q135*H135</f>
        <v>0</v>
      </c>
      <c r="S135" s="139">
        <v>0</v>
      </c>
      <c r="T135" s="140">
        <f>S135*H135</f>
        <v>0</v>
      </c>
      <c r="AR135" s="141" t="s">
        <v>253</v>
      </c>
      <c r="AT135" s="141" t="s">
        <v>249</v>
      </c>
      <c r="AU135" s="141" t="s">
        <v>89</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253</v>
      </c>
      <c r="BM135" s="141" t="s">
        <v>5963</v>
      </c>
    </row>
    <row r="136" spans="2:65" s="1" customFormat="1" ht="29.25">
      <c r="B136" s="32"/>
      <c r="D136" s="143" t="s">
        <v>255</v>
      </c>
      <c r="F136" s="144" t="s">
        <v>5354</v>
      </c>
      <c r="I136" s="145"/>
      <c r="L136" s="32"/>
      <c r="M136" s="146"/>
      <c r="T136" s="56"/>
      <c r="AT136" s="17" t="s">
        <v>255</v>
      </c>
      <c r="AU136" s="17" t="s">
        <v>89</v>
      </c>
    </row>
    <row r="137" spans="2:65" s="1" customFormat="1" ht="16.5" customHeight="1">
      <c r="B137" s="32"/>
      <c r="C137" s="130" t="s">
        <v>278</v>
      </c>
      <c r="D137" s="130" t="s">
        <v>249</v>
      </c>
      <c r="E137" s="131" t="s">
        <v>812</v>
      </c>
      <c r="F137" s="132" t="s">
        <v>2621</v>
      </c>
      <c r="G137" s="133" t="s">
        <v>258</v>
      </c>
      <c r="H137" s="134">
        <v>1</v>
      </c>
      <c r="I137" s="135"/>
      <c r="J137" s="136">
        <f>ROUND(I137*H137,2)</f>
        <v>0</v>
      </c>
      <c r="K137" s="132" t="s">
        <v>1</v>
      </c>
      <c r="L137" s="32"/>
      <c r="M137" s="157" t="s">
        <v>1</v>
      </c>
      <c r="N137" s="158" t="s">
        <v>45</v>
      </c>
      <c r="O137" s="149"/>
      <c r="P137" s="159">
        <f>O137*H137</f>
        <v>0</v>
      </c>
      <c r="Q137" s="159">
        <v>0</v>
      </c>
      <c r="R137" s="159">
        <f>Q137*H137</f>
        <v>0</v>
      </c>
      <c r="S137" s="159">
        <v>0</v>
      </c>
      <c r="T137" s="160">
        <f>S137*H137</f>
        <v>0</v>
      </c>
      <c r="AR137" s="141" t="s">
        <v>253</v>
      </c>
      <c r="AT137" s="141" t="s">
        <v>249</v>
      </c>
      <c r="AU137" s="141" t="s">
        <v>89</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253</v>
      </c>
      <c r="BM137" s="141" t="s">
        <v>5964</v>
      </c>
    </row>
    <row r="138" spans="2:65" s="1" customFormat="1" ht="6.95" customHeight="1">
      <c r="B138" s="44"/>
      <c r="C138" s="45"/>
      <c r="D138" s="45"/>
      <c r="E138" s="45"/>
      <c r="F138" s="45"/>
      <c r="G138" s="45"/>
      <c r="H138" s="45"/>
      <c r="I138" s="45"/>
      <c r="J138" s="45"/>
      <c r="K138" s="45"/>
      <c r="L138" s="32"/>
    </row>
  </sheetData>
  <sheetProtection algorithmName="SHA-512" hashValue="uPpeFYn5N2Vy9fpLH2pJugbQy1ZSdWOV2CsOKThdvqcyk0FgXH/NU2CHAlm1g0DNvZaj4LPMl63Ysi5vtp1mjg==" saltValue="rkwH7C7hLqieEkQwvxINZNIcdqjfPlyjegjipvgrWCCkKHplfi3KirX8phQFbSDXPGwY4Yugr10NdsO/o1t1bA==" spinCount="100000" sheet="1" objects="1" scenarios="1" formatColumns="0" formatRows="0" autoFilter="0"/>
  <autoFilter ref="C122:K137" xr:uid="{00000000-0009-0000-0000-000024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61"/>
  <sheetViews>
    <sheetView showGridLines="0" tabSelected="1" topLeftCell="A150" workbookViewId="0">
      <selection activeCell="G167" sqref="G16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7" t="s">
        <v>220</v>
      </c>
    </row>
    <row r="3" spans="2:46" ht="6.95" customHeight="1">
      <c r="B3" s="18"/>
      <c r="C3" s="19"/>
      <c r="D3" s="19"/>
      <c r="E3" s="19"/>
      <c r="F3" s="19"/>
      <c r="G3" s="19"/>
      <c r="H3" s="19"/>
      <c r="I3" s="19"/>
      <c r="J3" s="19"/>
      <c r="K3" s="19"/>
      <c r="L3" s="20"/>
      <c r="AT3" s="17" t="s">
        <v>89</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2" t="str">
        <f>'Rekapitulace stavby'!K6</f>
        <v>MLADÁ BOLESLAV ČOV II - REKONSTRUKCE</v>
      </c>
      <c r="F7" s="253"/>
      <c r="G7" s="253"/>
      <c r="H7" s="253"/>
      <c r="L7" s="20"/>
    </row>
    <row r="8" spans="2:46" s="1" customFormat="1" ht="12" customHeight="1">
      <c r="B8" s="32"/>
      <c r="D8" s="27" t="s">
        <v>222</v>
      </c>
      <c r="L8" s="32"/>
    </row>
    <row r="9" spans="2:46" s="1" customFormat="1" ht="16.5" customHeight="1">
      <c r="B9" s="32"/>
      <c r="E9" s="230" t="s">
        <v>5965</v>
      </c>
      <c r="F9" s="251"/>
      <c r="G9" s="251"/>
      <c r="H9" s="251"/>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30. 10. 2024</v>
      </c>
      <c r="L12" s="32"/>
    </row>
    <row r="13" spans="2:46" s="1" customFormat="1" ht="10.9" customHeight="1">
      <c r="B13" s="32"/>
      <c r="L13" s="32"/>
    </row>
    <row r="14" spans="2:46" s="1" customFormat="1" ht="12" customHeight="1">
      <c r="B14" s="32"/>
      <c r="D14" s="27" t="s">
        <v>24</v>
      </c>
      <c r="I14" s="27" t="s">
        <v>25</v>
      </c>
      <c r="J14" s="25" t="s">
        <v>26</v>
      </c>
      <c r="L14" s="32"/>
    </row>
    <row r="15" spans="2:46" s="1" customFormat="1" ht="18" customHeight="1">
      <c r="B15" s="32"/>
      <c r="E15" s="25" t="s">
        <v>27</v>
      </c>
      <c r="I15" s="27" t="s">
        <v>28</v>
      </c>
      <c r="J15" s="25" t="s">
        <v>29</v>
      </c>
      <c r="L15" s="32"/>
    </row>
    <row r="16" spans="2:46" s="1" customFormat="1" ht="6.95"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54" t="str">
        <f>'Rekapitulace stavby'!E14</f>
        <v>Vyplň údaj</v>
      </c>
      <c r="F18" s="240"/>
      <c r="G18" s="240"/>
      <c r="H18" s="240"/>
      <c r="I18" s="27" t="s">
        <v>28</v>
      </c>
      <c r="J18" s="28" t="str">
        <f>'Rekapitulace stavby'!AN14</f>
        <v>Vyplň údaj</v>
      </c>
      <c r="L18" s="32"/>
    </row>
    <row r="19" spans="2:12" s="1" customFormat="1" ht="6.95"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5" customHeight="1">
      <c r="B22" s="32"/>
      <c r="L22" s="32"/>
    </row>
    <row r="23" spans="2:12" s="1" customFormat="1" ht="12" customHeight="1">
      <c r="B23" s="32"/>
      <c r="D23" s="27" t="s">
        <v>37</v>
      </c>
      <c r="I23" s="27" t="s">
        <v>25</v>
      </c>
      <c r="J23" s="25" t="s">
        <v>1</v>
      </c>
      <c r="L23" s="32"/>
    </row>
    <row r="24" spans="2:12" s="1" customFormat="1" ht="18" customHeight="1">
      <c r="B24" s="32"/>
      <c r="E24" s="25" t="s">
        <v>38</v>
      </c>
      <c r="I24" s="27" t="s">
        <v>28</v>
      </c>
      <c r="J24" s="25" t="s">
        <v>1</v>
      </c>
      <c r="L24" s="32"/>
    </row>
    <row r="25" spans="2:12" s="1" customFormat="1" ht="6.95" customHeight="1">
      <c r="B25" s="32"/>
      <c r="L25" s="32"/>
    </row>
    <row r="26" spans="2:12" s="1" customFormat="1" ht="12" customHeight="1">
      <c r="B26" s="32"/>
      <c r="D26" s="27" t="s">
        <v>39</v>
      </c>
      <c r="L26" s="32"/>
    </row>
    <row r="27" spans="2:12" s="7" customFormat="1" ht="16.5" customHeight="1">
      <c r="B27" s="94"/>
      <c r="E27" s="244" t="s">
        <v>1</v>
      </c>
      <c r="F27" s="244"/>
      <c r="G27" s="244"/>
      <c r="H27" s="244"/>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40</v>
      </c>
      <c r="J30" s="66">
        <f>ROUND(J117, 2)</f>
        <v>1500000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86">
        <f>ROUND((SUM(BE117:BE160)),  2)</f>
        <v>1500000</v>
      </c>
      <c r="I33" s="96">
        <v>0.21</v>
      </c>
      <c r="J33" s="86">
        <f>ROUND(((SUM(BE117:BE160))*I33),  2)</f>
        <v>315000</v>
      </c>
      <c r="L33" s="32"/>
    </row>
    <row r="34" spans="2:12" s="1" customFormat="1" ht="14.45" customHeight="1">
      <c r="B34" s="32"/>
      <c r="E34" s="27" t="s">
        <v>46</v>
      </c>
      <c r="F34" s="86">
        <f>ROUND((SUM(BF117:BF160)),  2)</f>
        <v>0</v>
      </c>
      <c r="I34" s="96">
        <v>0.12</v>
      </c>
      <c r="J34" s="86">
        <f>ROUND(((SUM(BF117:BF160))*I34),  2)</f>
        <v>0</v>
      </c>
      <c r="L34" s="32"/>
    </row>
    <row r="35" spans="2:12" s="1" customFormat="1" ht="14.45" hidden="1" customHeight="1">
      <c r="B35" s="32"/>
      <c r="E35" s="27" t="s">
        <v>47</v>
      </c>
      <c r="F35" s="86">
        <f>ROUND((SUM(BG117:BG160)),  2)</f>
        <v>0</v>
      </c>
      <c r="I35" s="96">
        <v>0.21</v>
      </c>
      <c r="J35" s="86">
        <f>0</f>
        <v>0</v>
      </c>
      <c r="L35" s="32"/>
    </row>
    <row r="36" spans="2:12" s="1" customFormat="1" ht="14.45" hidden="1" customHeight="1">
      <c r="B36" s="32"/>
      <c r="E36" s="27" t="s">
        <v>48</v>
      </c>
      <c r="F36" s="86">
        <f>ROUND((SUM(BH117:BH160)),  2)</f>
        <v>0</v>
      </c>
      <c r="I36" s="96">
        <v>0.12</v>
      </c>
      <c r="J36" s="86">
        <f>0</f>
        <v>0</v>
      </c>
      <c r="L36" s="32"/>
    </row>
    <row r="37" spans="2:12" s="1" customFormat="1" ht="14.45" hidden="1" customHeight="1">
      <c r="B37" s="32"/>
      <c r="E37" s="27" t="s">
        <v>49</v>
      </c>
      <c r="F37" s="86">
        <f>ROUND((SUM(BI117:BI160)),  2)</f>
        <v>0</v>
      </c>
      <c r="I37" s="96">
        <v>0</v>
      </c>
      <c r="J37" s="86">
        <f>0</f>
        <v>0</v>
      </c>
      <c r="L37" s="32"/>
    </row>
    <row r="38" spans="2:12" s="1" customFormat="1" ht="6.95" customHeight="1">
      <c r="B38" s="32"/>
      <c r="L38" s="32"/>
    </row>
    <row r="39" spans="2:12" s="1" customFormat="1" ht="25.35" customHeight="1">
      <c r="B39" s="32"/>
      <c r="C39" s="97"/>
      <c r="D39" s="98" t="s">
        <v>50</v>
      </c>
      <c r="E39" s="57"/>
      <c r="F39" s="57"/>
      <c r="G39" s="99" t="s">
        <v>51</v>
      </c>
      <c r="H39" s="100" t="s">
        <v>52</v>
      </c>
      <c r="I39" s="57"/>
      <c r="J39" s="101">
        <f>SUM(J30:J37)</f>
        <v>1815000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55</v>
      </c>
      <c r="E61" s="34"/>
      <c r="F61" s="103" t="s">
        <v>56</v>
      </c>
      <c r="G61" s="43" t="s">
        <v>55</v>
      </c>
      <c r="H61" s="34"/>
      <c r="I61" s="34"/>
      <c r="J61" s="104" t="s">
        <v>56</v>
      </c>
      <c r="K61" s="34"/>
      <c r="L61" s="32"/>
    </row>
    <row r="62" spans="2:12">
      <c r="B62" s="20"/>
      <c r="L62" s="20"/>
    </row>
    <row r="63" spans="2:12">
      <c r="B63" s="20"/>
      <c r="L63" s="20"/>
    </row>
    <row r="64" spans="2:12">
      <c r="B64" s="20"/>
      <c r="L64" s="20"/>
    </row>
    <row r="65" spans="2:12" s="1" customFormat="1" ht="12.75">
      <c r="B65" s="32"/>
      <c r="D65" s="41" t="s">
        <v>57</v>
      </c>
      <c r="E65" s="42"/>
      <c r="F65" s="42"/>
      <c r="G65" s="41" t="s">
        <v>58</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227</v>
      </c>
      <c r="L82" s="32"/>
    </row>
    <row r="83" spans="2:47" s="1" customFormat="1" ht="6.95" customHeight="1">
      <c r="B83" s="32"/>
      <c r="L83" s="32"/>
    </row>
    <row r="84" spans="2:47" s="1" customFormat="1" ht="12" customHeight="1">
      <c r="B84" s="32"/>
      <c r="C84" s="27" t="s">
        <v>16</v>
      </c>
      <c r="L84" s="32"/>
    </row>
    <row r="85" spans="2:47" s="1" customFormat="1" ht="16.5" customHeight="1">
      <c r="B85" s="32"/>
      <c r="E85" s="252" t="str">
        <f>E7</f>
        <v>MLADÁ BOLESLAV ČOV II - REKONSTRUKCE</v>
      </c>
      <c r="F85" s="253"/>
      <c r="G85" s="253"/>
      <c r="H85" s="253"/>
      <c r="L85" s="32"/>
    </row>
    <row r="86" spans="2:47" s="1" customFormat="1" ht="12" customHeight="1">
      <c r="B86" s="32"/>
      <c r="C86" s="27" t="s">
        <v>222</v>
      </c>
      <c r="L86" s="32"/>
    </row>
    <row r="87" spans="2:47" s="1" customFormat="1" ht="16.5" customHeight="1">
      <c r="B87" s="32"/>
      <c r="E87" s="230" t="str">
        <f>E9</f>
        <v>VRN - Ostatní a vedlejší rozpočtové náklady</v>
      </c>
      <c r="F87" s="251"/>
      <c r="G87" s="251"/>
      <c r="H87" s="251"/>
      <c r="L87" s="32"/>
    </row>
    <row r="88" spans="2:47" s="1" customFormat="1" ht="6.95" customHeight="1">
      <c r="B88" s="32"/>
      <c r="L88" s="32"/>
    </row>
    <row r="89" spans="2:47" s="1" customFormat="1" ht="12" customHeight="1">
      <c r="B89" s="32"/>
      <c r="C89" s="27" t="s">
        <v>20</v>
      </c>
      <c r="F89" s="25" t="str">
        <f>F12</f>
        <v>Mladá Boleslav</v>
      </c>
      <c r="I89" s="27" t="s">
        <v>22</v>
      </c>
      <c r="J89" s="52" t="str">
        <f>IF(J12="","",J12)</f>
        <v>30. 10. 2024</v>
      </c>
      <c r="L89" s="32"/>
    </row>
    <row r="90" spans="2:47" s="1" customFormat="1" ht="6.95" customHeight="1">
      <c r="B90" s="32"/>
      <c r="L90" s="32"/>
    </row>
    <row r="91" spans="2:47" s="1" customFormat="1" ht="40.15" customHeight="1">
      <c r="B91" s="32"/>
      <c r="C91" s="27" t="s">
        <v>24</v>
      </c>
      <c r="F91" s="25" t="str">
        <f>E15</f>
        <v>VaK Mladá Boleslav a.s., Čechova 1151, Ml.Boleslav</v>
      </c>
      <c r="I91" s="27" t="s">
        <v>32</v>
      </c>
      <c r="J91" s="30" t="str">
        <f>E21</f>
        <v>Aquaprocon s.r.o. divize Praha, Dukelských hrdinů</v>
      </c>
      <c r="L91" s="32"/>
    </row>
    <row r="92" spans="2:47" s="1" customFormat="1" ht="15.2" customHeight="1">
      <c r="B92" s="32"/>
      <c r="C92" s="27" t="s">
        <v>30</v>
      </c>
      <c r="F92" s="25" t="str">
        <f>IF(E18="","",E18)</f>
        <v>Vyplň údaj</v>
      </c>
      <c r="I92" s="27" t="s">
        <v>37</v>
      </c>
      <c r="J92" s="30" t="str">
        <f>E24</f>
        <v>ing. Iveta Heřmanská</v>
      </c>
      <c r="L92" s="32"/>
    </row>
    <row r="93" spans="2:47" s="1" customFormat="1" ht="10.35" customHeight="1">
      <c r="B93" s="32"/>
      <c r="L93" s="32"/>
    </row>
    <row r="94" spans="2:47" s="1" customFormat="1" ht="29.25" customHeight="1">
      <c r="B94" s="32"/>
      <c r="C94" s="105" t="s">
        <v>228</v>
      </c>
      <c r="D94" s="97"/>
      <c r="E94" s="97"/>
      <c r="F94" s="97"/>
      <c r="G94" s="97"/>
      <c r="H94" s="97"/>
      <c r="I94" s="97"/>
      <c r="J94" s="106" t="s">
        <v>229</v>
      </c>
      <c r="K94" s="97"/>
      <c r="L94" s="32"/>
    </row>
    <row r="95" spans="2:47" s="1" customFormat="1" ht="10.35" customHeight="1">
      <c r="B95" s="32"/>
      <c r="L95" s="32"/>
    </row>
    <row r="96" spans="2:47" s="1" customFormat="1" ht="22.9" customHeight="1">
      <c r="B96" s="32"/>
      <c r="C96" s="107" t="s">
        <v>230</v>
      </c>
      <c r="J96" s="66">
        <f>J117</f>
        <v>1500000</v>
      </c>
      <c r="L96" s="32"/>
      <c r="AU96" s="17" t="s">
        <v>231</v>
      </c>
    </row>
    <row r="97" spans="2:12" s="8" customFormat="1" ht="24.95" customHeight="1">
      <c r="B97" s="108"/>
      <c r="D97" s="109" t="s">
        <v>5966</v>
      </c>
      <c r="E97" s="110"/>
      <c r="F97" s="110"/>
      <c r="G97" s="110"/>
      <c r="H97" s="110"/>
      <c r="I97" s="110"/>
      <c r="J97" s="111">
        <f>J118</f>
        <v>1500000</v>
      </c>
      <c r="L97" s="108"/>
    </row>
    <row r="98" spans="2:12" s="1" customFormat="1" ht="21.75" customHeight="1">
      <c r="B98" s="32"/>
      <c r="L98" s="32"/>
    </row>
    <row r="99" spans="2:12" s="1" customFormat="1" ht="6.95" customHeight="1">
      <c r="B99" s="44"/>
      <c r="C99" s="45"/>
      <c r="D99" s="45"/>
      <c r="E99" s="45"/>
      <c r="F99" s="45"/>
      <c r="G99" s="45"/>
      <c r="H99" s="45"/>
      <c r="I99" s="45"/>
      <c r="J99" s="45"/>
      <c r="K99" s="45"/>
      <c r="L99" s="32"/>
    </row>
    <row r="103" spans="2:12" s="1" customFormat="1" ht="6.95" customHeight="1">
      <c r="B103" s="46"/>
      <c r="C103" s="47"/>
      <c r="D103" s="47"/>
      <c r="E103" s="47"/>
      <c r="F103" s="47"/>
      <c r="G103" s="47"/>
      <c r="H103" s="47"/>
      <c r="I103" s="47"/>
      <c r="J103" s="47"/>
      <c r="K103" s="47"/>
      <c r="L103" s="32"/>
    </row>
    <row r="104" spans="2:12" s="1" customFormat="1" ht="24.95" customHeight="1">
      <c r="B104" s="32"/>
      <c r="C104" s="21" t="s">
        <v>233</v>
      </c>
      <c r="L104" s="32"/>
    </row>
    <row r="105" spans="2:12" s="1" customFormat="1" ht="6.95" customHeight="1">
      <c r="B105" s="32"/>
      <c r="L105" s="32"/>
    </row>
    <row r="106" spans="2:12" s="1" customFormat="1" ht="12" customHeight="1">
      <c r="B106" s="32"/>
      <c r="C106" s="27" t="s">
        <v>16</v>
      </c>
      <c r="L106" s="32"/>
    </row>
    <row r="107" spans="2:12" s="1" customFormat="1" ht="16.5" customHeight="1">
      <c r="B107" s="32"/>
      <c r="E107" s="252" t="str">
        <f>E7</f>
        <v>MLADÁ BOLESLAV ČOV II - REKONSTRUKCE</v>
      </c>
      <c r="F107" s="253"/>
      <c r="G107" s="253"/>
      <c r="H107" s="253"/>
      <c r="L107" s="32"/>
    </row>
    <row r="108" spans="2:12" s="1" customFormat="1" ht="12" customHeight="1">
      <c r="B108" s="32"/>
      <c r="C108" s="27" t="s">
        <v>222</v>
      </c>
      <c r="L108" s="32"/>
    </row>
    <row r="109" spans="2:12" s="1" customFormat="1" ht="16.5" customHeight="1">
      <c r="B109" s="32"/>
      <c r="E109" s="230" t="str">
        <f>E9</f>
        <v>VRN - Ostatní a vedlejší rozpočtové náklady</v>
      </c>
      <c r="F109" s="251"/>
      <c r="G109" s="251"/>
      <c r="H109" s="251"/>
      <c r="L109" s="32"/>
    </row>
    <row r="110" spans="2:12" s="1" customFormat="1" ht="6.95" customHeight="1">
      <c r="B110" s="32"/>
      <c r="L110" s="32"/>
    </row>
    <row r="111" spans="2:12" s="1" customFormat="1" ht="12" customHeight="1">
      <c r="B111" s="32"/>
      <c r="C111" s="27" t="s">
        <v>20</v>
      </c>
      <c r="F111" s="25" t="str">
        <f>F12</f>
        <v>Mladá Boleslav</v>
      </c>
      <c r="I111" s="27" t="s">
        <v>22</v>
      </c>
      <c r="J111" s="52" t="str">
        <f>IF(J12="","",J12)</f>
        <v>30. 10. 2024</v>
      </c>
      <c r="L111" s="32"/>
    </row>
    <row r="112" spans="2:12" s="1" customFormat="1" ht="6.95" customHeight="1">
      <c r="B112" s="32"/>
      <c r="L112" s="32"/>
    </row>
    <row r="113" spans="2:65" s="1" customFormat="1" ht="40.15" customHeight="1">
      <c r="B113" s="32"/>
      <c r="C113" s="27" t="s">
        <v>24</v>
      </c>
      <c r="F113" s="25" t="str">
        <f>E15</f>
        <v>VaK Mladá Boleslav a.s., Čechova 1151, Ml.Boleslav</v>
      </c>
      <c r="I113" s="27" t="s">
        <v>32</v>
      </c>
      <c r="J113" s="30" t="str">
        <f>E21</f>
        <v>Aquaprocon s.r.o. divize Praha, Dukelských hrdinů</v>
      </c>
      <c r="L113" s="32"/>
    </row>
    <row r="114" spans="2:65" s="1" customFormat="1" ht="15.2" customHeight="1">
      <c r="B114" s="32"/>
      <c r="C114" s="27" t="s">
        <v>30</v>
      </c>
      <c r="F114" s="25" t="str">
        <f>IF(E18="","",E18)</f>
        <v>Vyplň údaj</v>
      </c>
      <c r="I114" s="27" t="s">
        <v>37</v>
      </c>
      <c r="J114" s="30" t="str">
        <f>E24</f>
        <v>ing. Iveta Heřmanská</v>
      </c>
      <c r="L114" s="32"/>
    </row>
    <row r="115" spans="2:65" s="1" customFormat="1" ht="10.35" customHeight="1">
      <c r="B115" s="32"/>
      <c r="L115" s="32"/>
    </row>
    <row r="116" spans="2:65" s="9" customFormat="1" ht="29.25" customHeight="1">
      <c r="B116" s="112"/>
      <c r="C116" s="113" t="s">
        <v>234</v>
      </c>
      <c r="D116" s="114" t="s">
        <v>65</v>
      </c>
      <c r="E116" s="114" t="s">
        <v>61</v>
      </c>
      <c r="F116" s="114" t="s">
        <v>62</v>
      </c>
      <c r="G116" s="114" t="s">
        <v>235</v>
      </c>
      <c r="H116" s="114" t="s">
        <v>236</v>
      </c>
      <c r="I116" s="114" t="s">
        <v>237</v>
      </c>
      <c r="J116" s="114" t="s">
        <v>229</v>
      </c>
      <c r="K116" s="115" t="s">
        <v>238</v>
      </c>
      <c r="L116" s="112"/>
      <c r="M116" s="59" t="s">
        <v>1</v>
      </c>
      <c r="N116" s="60" t="s">
        <v>44</v>
      </c>
      <c r="O116" s="60" t="s">
        <v>239</v>
      </c>
      <c r="P116" s="60" t="s">
        <v>240</v>
      </c>
      <c r="Q116" s="60" t="s">
        <v>241</v>
      </c>
      <c r="R116" s="60" t="s">
        <v>242</v>
      </c>
      <c r="S116" s="60" t="s">
        <v>243</v>
      </c>
      <c r="T116" s="61" t="s">
        <v>244</v>
      </c>
    </row>
    <row r="117" spans="2:65" s="1" customFormat="1" ht="22.9" customHeight="1">
      <c r="B117" s="32"/>
      <c r="C117" s="64" t="s">
        <v>245</v>
      </c>
      <c r="J117" s="116">
        <f>BK117</f>
        <v>1500000</v>
      </c>
      <c r="L117" s="32"/>
      <c r="M117" s="62"/>
      <c r="N117" s="53"/>
      <c r="O117" s="53"/>
      <c r="P117" s="117">
        <f>P118</f>
        <v>0</v>
      </c>
      <c r="Q117" s="53"/>
      <c r="R117" s="117">
        <f>R118</f>
        <v>0</v>
      </c>
      <c r="S117" s="53"/>
      <c r="T117" s="118">
        <f>T118</f>
        <v>0</v>
      </c>
      <c r="AT117" s="17" t="s">
        <v>79</v>
      </c>
      <c r="AU117" s="17" t="s">
        <v>231</v>
      </c>
      <c r="BK117" s="119">
        <f>BK118</f>
        <v>1500000</v>
      </c>
    </row>
    <row r="118" spans="2:65" s="10" customFormat="1" ht="25.9" customHeight="1">
      <c r="B118" s="120"/>
      <c r="D118" s="121" t="s">
        <v>79</v>
      </c>
      <c r="E118" s="122" t="s">
        <v>218</v>
      </c>
      <c r="F118" s="122" t="s">
        <v>5967</v>
      </c>
      <c r="I118" s="123"/>
      <c r="J118" s="124">
        <f>BK118</f>
        <v>1500000</v>
      </c>
      <c r="L118" s="120"/>
      <c r="M118" s="125"/>
      <c r="P118" s="126">
        <f>SUM(P119:P160)</f>
        <v>0</v>
      </c>
      <c r="R118" s="126">
        <f>SUM(R119:R160)</f>
        <v>0</v>
      </c>
      <c r="T118" s="127">
        <f>SUM(T119:T160)</f>
        <v>0</v>
      </c>
      <c r="AR118" s="121" t="s">
        <v>269</v>
      </c>
      <c r="AT118" s="128" t="s">
        <v>79</v>
      </c>
      <c r="AU118" s="128" t="s">
        <v>80</v>
      </c>
      <c r="AY118" s="121" t="s">
        <v>248</v>
      </c>
      <c r="BK118" s="129">
        <f>SUM(BK119:BK160)</f>
        <v>1500000</v>
      </c>
    </row>
    <row r="119" spans="2:65" s="1" customFormat="1" ht="16.5" customHeight="1">
      <c r="B119" s="32"/>
      <c r="C119" s="130" t="s">
        <v>87</v>
      </c>
      <c r="D119" s="130" t="s">
        <v>249</v>
      </c>
      <c r="E119" s="131" t="s">
        <v>5968</v>
      </c>
      <c r="F119" s="132" t="s">
        <v>5969</v>
      </c>
      <c r="G119" s="133" t="s">
        <v>447</v>
      </c>
      <c r="H119" s="134">
        <v>1</v>
      </c>
      <c r="I119" s="135"/>
      <c r="J119" s="136">
        <f>ROUND(I119*H119,2)</f>
        <v>0</v>
      </c>
      <c r="K119" s="132" t="s">
        <v>1</v>
      </c>
      <c r="L119" s="32"/>
      <c r="M119" s="137" t="s">
        <v>1</v>
      </c>
      <c r="N119" s="138" t="s">
        <v>45</v>
      </c>
      <c r="P119" s="139">
        <f>O119*H119</f>
        <v>0</v>
      </c>
      <c r="Q119" s="139">
        <v>0</v>
      </c>
      <c r="R119" s="139">
        <f>Q119*H119</f>
        <v>0</v>
      </c>
      <c r="S119" s="139">
        <v>0</v>
      </c>
      <c r="T119" s="140">
        <f>S119*H119</f>
        <v>0</v>
      </c>
      <c r="AR119" s="141" t="s">
        <v>5970</v>
      </c>
      <c r="AT119" s="141" t="s">
        <v>249</v>
      </c>
      <c r="AU119" s="141" t="s">
        <v>87</v>
      </c>
      <c r="AY119" s="17" t="s">
        <v>248</v>
      </c>
      <c r="BE119" s="142">
        <f>IF(N119="základní",J119,0)</f>
        <v>0</v>
      </c>
      <c r="BF119" s="142">
        <f>IF(N119="snížená",J119,0)</f>
        <v>0</v>
      </c>
      <c r="BG119" s="142">
        <f>IF(N119="zákl. přenesená",J119,0)</f>
        <v>0</v>
      </c>
      <c r="BH119" s="142">
        <f>IF(N119="sníž. přenesená",J119,0)</f>
        <v>0</v>
      </c>
      <c r="BI119" s="142">
        <f>IF(N119="nulová",J119,0)</f>
        <v>0</v>
      </c>
      <c r="BJ119" s="17" t="s">
        <v>87</v>
      </c>
      <c r="BK119" s="142">
        <f>ROUND(I119*H119,2)</f>
        <v>0</v>
      </c>
      <c r="BL119" s="17" t="s">
        <v>5970</v>
      </c>
      <c r="BM119" s="141" t="s">
        <v>5971</v>
      </c>
    </row>
    <row r="120" spans="2:65" s="1" customFormat="1" ht="126.75">
      <c r="B120" s="32"/>
      <c r="D120" s="143" t="s">
        <v>255</v>
      </c>
      <c r="F120" s="144" t="s">
        <v>5972</v>
      </c>
      <c r="I120" s="145"/>
      <c r="L120" s="32"/>
      <c r="M120" s="146"/>
      <c r="T120" s="56"/>
      <c r="AT120" s="17" t="s">
        <v>255</v>
      </c>
      <c r="AU120" s="17" t="s">
        <v>87</v>
      </c>
    </row>
    <row r="121" spans="2:65" s="1" customFormat="1" ht="16.5" customHeight="1">
      <c r="B121" s="32"/>
      <c r="C121" s="130" t="s">
        <v>89</v>
      </c>
      <c r="D121" s="130" t="s">
        <v>249</v>
      </c>
      <c r="E121" s="131" t="s">
        <v>5973</v>
      </c>
      <c r="F121" s="132" t="s">
        <v>5974</v>
      </c>
      <c r="G121" s="133" t="s">
        <v>447</v>
      </c>
      <c r="H121" s="134">
        <v>1</v>
      </c>
      <c r="I121" s="135"/>
      <c r="J121" s="136">
        <f>ROUND(I121*H121,2)</f>
        <v>0</v>
      </c>
      <c r="K121" s="132" t="s">
        <v>1</v>
      </c>
      <c r="L121" s="32"/>
      <c r="M121" s="137" t="s">
        <v>1</v>
      </c>
      <c r="N121" s="138" t="s">
        <v>45</v>
      </c>
      <c r="P121" s="139">
        <f>O121*H121</f>
        <v>0</v>
      </c>
      <c r="Q121" s="139">
        <v>0</v>
      </c>
      <c r="R121" s="139">
        <f>Q121*H121</f>
        <v>0</v>
      </c>
      <c r="S121" s="139">
        <v>0</v>
      </c>
      <c r="T121" s="140">
        <f>S121*H121</f>
        <v>0</v>
      </c>
      <c r="AR121" s="141" t="s">
        <v>5970</v>
      </c>
      <c r="AT121" s="141" t="s">
        <v>249</v>
      </c>
      <c r="AU121" s="141" t="s">
        <v>87</v>
      </c>
      <c r="AY121" s="17" t="s">
        <v>248</v>
      </c>
      <c r="BE121" s="142">
        <f>IF(N121="základní",J121,0)</f>
        <v>0</v>
      </c>
      <c r="BF121" s="142">
        <f>IF(N121="snížená",J121,0)</f>
        <v>0</v>
      </c>
      <c r="BG121" s="142">
        <f>IF(N121="zákl. přenesená",J121,0)</f>
        <v>0</v>
      </c>
      <c r="BH121" s="142">
        <f>IF(N121="sníž. přenesená",J121,0)</f>
        <v>0</v>
      </c>
      <c r="BI121" s="142">
        <f>IF(N121="nulová",J121,0)</f>
        <v>0</v>
      </c>
      <c r="BJ121" s="17" t="s">
        <v>87</v>
      </c>
      <c r="BK121" s="142">
        <f>ROUND(I121*H121,2)</f>
        <v>0</v>
      </c>
      <c r="BL121" s="17" t="s">
        <v>5970</v>
      </c>
      <c r="BM121" s="141" t="s">
        <v>5975</v>
      </c>
    </row>
    <row r="122" spans="2:65" s="1" customFormat="1" ht="58.5">
      <c r="B122" s="32"/>
      <c r="D122" s="143" t="s">
        <v>255</v>
      </c>
      <c r="F122" s="144" t="s">
        <v>5976</v>
      </c>
      <c r="I122" s="145"/>
      <c r="L122" s="32"/>
      <c r="M122" s="146"/>
      <c r="T122" s="56"/>
      <c r="AT122" s="17" t="s">
        <v>255</v>
      </c>
      <c r="AU122" s="17" t="s">
        <v>87</v>
      </c>
    </row>
    <row r="123" spans="2:65" s="1" customFormat="1" ht="16.5" customHeight="1">
      <c r="B123" s="32"/>
      <c r="C123" s="130" t="s">
        <v>247</v>
      </c>
      <c r="D123" s="130" t="s">
        <v>249</v>
      </c>
      <c r="E123" s="131" t="s">
        <v>5977</v>
      </c>
      <c r="F123" s="132" t="s">
        <v>5978</v>
      </c>
      <c r="G123" s="133" t="s">
        <v>447</v>
      </c>
      <c r="H123" s="134">
        <v>1</v>
      </c>
      <c r="I123" s="135"/>
      <c r="J123" s="136">
        <f>ROUND(I123*H123,2)</f>
        <v>0</v>
      </c>
      <c r="K123" s="132" t="s">
        <v>1</v>
      </c>
      <c r="L123" s="32"/>
      <c r="M123" s="137" t="s">
        <v>1</v>
      </c>
      <c r="N123" s="138" t="s">
        <v>45</v>
      </c>
      <c r="P123" s="139">
        <f>O123*H123</f>
        <v>0</v>
      </c>
      <c r="Q123" s="139">
        <v>0</v>
      </c>
      <c r="R123" s="139">
        <f>Q123*H123</f>
        <v>0</v>
      </c>
      <c r="S123" s="139">
        <v>0</v>
      </c>
      <c r="T123" s="140">
        <f>S123*H123</f>
        <v>0</v>
      </c>
      <c r="AR123" s="141" t="s">
        <v>5970</v>
      </c>
      <c r="AT123" s="141" t="s">
        <v>249</v>
      </c>
      <c r="AU123" s="141" t="s">
        <v>87</v>
      </c>
      <c r="AY123" s="17" t="s">
        <v>248</v>
      </c>
      <c r="BE123" s="142">
        <f>IF(N123="základní",J123,0)</f>
        <v>0</v>
      </c>
      <c r="BF123" s="142">
        <f>IF(N123="snížená",J123,0)</f>
        <v>0</v>
      </c>
      <c r="BG123" s="142">
        <f>IF(N123="zákl. přenesená",J123,0)</f>
        <v>0</v>
      </c>
      <c r="BH123" s="142">
        <f>IF(N123="sníž. přenesená",J123,0)</f>
        <v>0</v>
      </c>
      <c r="BI123" s="142">
        <f>IF(N123="nulová",J123,0)</f>
        <v>0</v>
      </c>
      <c r="BJ123" s="17" t="s">
        <v>87</v>
      </c>
      <c r="BK123" s="142">
        <f>ROUND(I123*H123,2)</f>
        <v>0</v>
      </c>
      <c r="BL123" s="17" t="s">
        <v>5970</v>
      </c>
      <c r="BM123" s="141" t="s">
        <v>5979</v>
      </c>
    </row>
    <row r="124" spans="2:65" s="1" customFormat="1" ht="78">
      <c r="B124" s="32"/>
      <c r="D124" s="143" t="s">
        <v>255</v>
      </c>
      <c r="F124" s="144" t="s">
        <v>5980</v>
      </c>
      <c r="I124" s="145"/>
      <c r="L124" s="32"/>
      <c r="M124" s="146"/>
      <c r="T124" s="56"/>
      <c r="AT124" s="17" t="s">
        <v>255</v>
      </c>
      <c r="AU124" s="17" t="s">
        <v>87</v>
      </c>
    </row>
    <row r="125" spans="2:65" s="1" customFormat="1" ht="24.2" customHeight="1">
      <c r="B125" s="32"/>
      <c r="C125" s="130" t="s">
        <v>264</v>
      </c>
      <c r="D125" s="130" t="s">
        <v>249</v>
      </c>
      <c r="E125" s="131" t="s">
        <v>5981</v>
      </c>
      <c r="F125" s="132" t="s">
        <v>5982</v>
      </c>
      <c r="G125" s="133" t="s">
        <v>447</v>
      </c>
      <c r="H125" s="134">
        <v>1</v>
      </c>
      <c r="I125" s="135"/>
      <c r="J125" s="136">
        <f>ROUND(I125*H125,2)</f>
        <v>0</v>
      </c>
      <c r="K125" s="132" t="s">
        <v>1</v>
      </c>
      <c r="L125" s="32"/>
      <c r="M125" s="137" t="s">
        <v>1</v>
      </c>
      <c r="N125" s="138" t="s">
        <v>45</v>
      </c>
      <c r="P125" s="139">
        <f>O125*H125</f>
        <v>0</v>
      </c>
      <c r="Q125" s="139">
        <v>0</v>
      </c>
      <c r="R125" s="139">
        <f>Q125*H125</f>
        <v>0</v>
      </c>
      <c r="S125" s="139">
        <v>0</v>
      </c>
      <c r="T125" s="140">
        <f>S125*H125</f>
        <v>0</v>
      </c>
      <c r="AR125" s="141" t="s">
        <v>5970</v>
      </c>
      <c r="AT125" s="141" t="s">
        <v>249</v>
      </c>
      <c r="AU125" s="141" t="s">
        <v>87</v>
      </c>
      <c r="AY125" s="17" t="s">
        <v>248</v>
      </c>
      <c r="BE125" s="142">
        <f>IF(N125="základní",J125,0)</f>
        <v>0</v>
      </c>
      <c r="BF125" s="142">
        <f>IF(N125="snížená",J125,0)</f>
        <v>0</v>
      </c>
      <c r="BG125" s="142">
        <f>IF(N125="zákl. přenesená",J125,0)</f>
        <v>0</v>
      </c>
      <c r="BH125" s="142">
        <f>IF(N125="sníž. přenesená",J125,0)</f>
        <v>0</v>
      </c>
      <c r="BI125" s="142">
        <f>IF(N125="nulová",J125,0)</f>
        <v>0</v>
      </c>
      <c r="BJ125" s="17" t="s">
        <v>87</v>
      </c>
      <c r="BK125" s="142">
        <f>ROUND(I125*H125,2)</f>
        <v>0</v>
      </c>
      <c r="BL125" s="17" t="s">
        <v>5970</v>
      </c>
      <c r="BM125" s="141" t="s">
        <v>5983</v>
      </c>
    </row>
    <row r="126" spans="2:65" s="1" customFormat="1" ht="78">
      <c r="B126" s="32"/>
      <c r="D126" s="143" t="s">
        <v>255</v>
      </c>
      <c r="F126" s="144" t="s">
        <v>5984</v>
      </c>
      <c r="I126" s="145"/>
      <c r="L126" s="32"/>
      <c r="M126" s="146"/>
      <c r="T126" s="56"/>
      <c r="AT126" s="17" t="s">
        <v>255</v>
      </c>
      <c r="AU126" s="17" t="s">
        <v>87</v>
      </c>
    </row>
    <row r="127" spans="2:65" s="1" customFormat="1" ht="16.5" customHeight="1">
      <c r="B127" s="32"/>
      <c r="C127" s="130" t="s">
        <v>269</v>
      </c>
      <c r="D127" s="130" t="s">
        <v>249</v>
      </c>
      <c r="E127" s="131" t="s">
        <v>5985</v>
      </c>
      <c r="F127" s="132" t="s">
        <v>5986</v>
      </c>
      <c r="G127" s="133" t="s">
        <v>447</v>
      </c>
      <c r="H127" s="134">
        <v>1</v>
      </c>
      <c r="I127" s="135"/>
      <c r="J127" s="136">
        <f>ROUND(I127*H127,2)</f>
        <v>0</v>
      </c>
      <c r="K127" s="132" t="s">
        <v>1</v>
      </c>
      <c r="L127" s="32"/>
      <c r="M127" s="137" t="s">
        <v>1</v>
      </c>
      <c r="N127" s="138" t="s">
        <v>45</v>
      </c>
      <c r="P127" s="139">
        <f>O127*H127</f>
        <v>0</v>
      </c>
      <c r="Q127" s="139">
        <v>0</v>
      </c>
      <c r="R127" s="139">
        <f>Q127*H127</f>
        <v>0</v>
      </c>
      <c r="S127" s="139">
        <v>0</v>
      </c>
      <c r="T127" s="140">
        <f>S127*H127</f>
        <v>0</v>
      </c>
      <c r="AR127" s="141" t="s">
        <v>5970</v>
      </c>
      <c r="AT127" s="141" t="s">
        <v>249</v>
      </c>
      <c r="AU127" s="141" t="s">
        <v>87</v>
      </c>
      <c r="AY127" s="17" t="s">
        <v>248</v>
      </c>
      <c r="BE127" s="142">
        <f>IF(N127="základní",J127,0)</f>
        <v>0</v>
      </c>
      <c r="BF127" s="142">
        <f>IF(N127="snížená",J127,0)</f>
        <v>0</v>
      </c>
      <c r="BG127" s="142">
        <f>IF(N127="zákl. přenesená",J127,0)</f>
        <v>0</v>
      </c>
      <c r="BH127" s="142">
        <f>IF(N127="sníž. přenesená",J127,0)</f>
        <v>0</v>
      </c>
      <c r="BI127" s="142">
        <f>IF(N127="nulová",J127,0)</f>
        <v>0</v>
      </c>
      <c r="BJ127" s="17" t="s">
        <v>87</v>
      </c>
      <c r="BK127" s="142">
        <f>ROUND(I127*H127,2)</f>
        <v>0</v>
      </c>
      <c r="BL127" s="17" t="s">
        <v>5970</v>
      </c>
      <c r="BM127" s="141" t="s">
        <v>5987</v>
      </c>
    </row>
    <row r="128" spans="2:65" s="1" customFormat="1" ht="58.5">
      <c r="B128" s="32"/>
      <c r="D128" s="143" t="s">
        <v>255</v>
      </c>
      <c r="F128" s="144" t="s">
        <v>5988</v>
      </c>
      <c r="I128" s="145"/>
      <c r="L128" s="32"/>
      <c r="M128" s="146"/>
      <c r="T128" s="56"/>
      <c r="AT128" s="17" t="s">
        <v>255</v>
      </c>
      <c r="AU128" s="17" t="s">
        <v>87</v>
      </c>
    </row>
    <row r="129" spans="2:65" s="1" customFormat="1" ht="16.5" customHeight="1">
      <c r="B129" s="32"/>
      <c r="C129" s="130" t="s">
        <v>274</v>
      </c>
      <c r="D129" s="130" t="s">
        <v>249</v>
      </c>
      <c r="E129" s="131" t="s">
        <v>5989</v>
      </c>
      <c r="F129" s="132" t="s">
        <v>5990</v>
      </c>
      <c r="G129" s="133" t="s">
        <v>447</v>
      </c>
      <c r="H129" s="134">
        <v>1</v>
      </c>
      <c r="I129" s="135"/>
      <c r="J129" s="136">
        <f>ROUND(I129*H129,2)</f>
        <v>0</v>
      </c>
      <c r="K129" s="132" t="s">
        <v>1</v>
      </c>
      <c r="L129" s="32"/>
      <c r="M129" s="137" t="s">
        <v>1</v>
      </c>
      <c r="N129" s="138" t="s">
        <v>45</v>
      </c>
      <c r="P129" s="139">
        <f>O129*H129</f>
        <v>0</v>
      </c>
      <c r="Q129" s="139">
        <v>0</v>
      </c>
      <c r="R129" s="139">
        <f>Q129*H129</f>
        <v>0</v>
      </c>
      <c r="S129" s="139">
        <v>0</v>
      </c>
      <c r="T129" s="140">
        <f>S129*H129</f>
        <v>0</v>
      </c>
      <c r="AR129" s="141" t="s">
        <v>5970</v>
      </c>
      <c r="AT129" s="141" t="s">
        <v>249</v>
      </c>
      <c r="AU129" s="141" t="s">
        <v>87</v>
      </c>
      <c r="AY129" s="17" t="s">
        <v>248</v>
      </c>
      <c r="BE129" s="142">
        <f>IF(N129="základní",J129,0)</f>
        <v>0</v>
      </c>
      <c r="BF129" s="142">
        <f>IF(N129="snížená",J129,0)</f>
        <v>0</v>
      </c>
      <c r="BG129" s="142">
        <f>IF(N129="zákl. přenesená",J129,0)</f>
        <v>0</v>
      </c>
      <c r="BH129" s="142">
        <f>IF(N129="sníž. přenesená",J129,0)</f>
        <v>0</v>
      </c>
      <c r="BI129" s="142">
        <f>IF(N129="nulová",J129,0)</f>
        <v>0</v>
      </c>
      <c r="BJ129" s="17" t="s">
        <v>87</v>
      </c>
      <c r="BK129" s="142">
        <f>ROUND(I129*H129,2)</f>
        <v>0</v>
      </c>
      <c r="BL129" s="17" t="s">
        <v>5970</v>
      </c>
      <c r="BM129" s="141" t="s">
        <v>5991</v>
      </c>
    </row>
    <row r="130" spans="2:65" s="1" customFormat="1" ht="58.5">
      <c r="B130" s="32"/>
      <c r="D130" s="143" t="s">
        <v>255</v>
      </c>
      <c r="F130" s="144" t="s">
        <v>5992</v>
      </c>
      <c r="I130" s="145"/>
      <c r="L130" s="32"/>
      <c r="M130" s="146"/>
      <c r="T130" s="56"/>
      <c r="AT130" s="17" t="s">
        <v>255</v>
      </c>
      <c r="AU130" s="17" t="s">
        <v>87</v>
      </c>
    </row>
    <row r="131" spans="2:65" s="1" customFormat="1" ht="16.5" customHeight="1">
      <c r="B131" s="32"/>
      <c r="C131" s="130" t="s">
        <v>278</v>
      </c>
      <c r="D131" s="130" t="s">
        <v>249</v>
      </c>
      <c r="E131" s="131" t="s">
        <v>5993</v>
      </c>
      <c r="F131" s="132" t="s">
        <v>5994</v>
      </c>
      <c r="G131" s="133" t="s">
        <v>447</v>
      </c>
      <c r="H131" s="134">
        <v>1</v>
      </c>
      <c r="I131" s="135"/>
      <c r="J131" s="136">
        <f>ROUND(I131*H131,2)</f>
        <v>0</v>
      </c>
      <c r="K131" s="132" t="s">
        <v>1</v>
      </c>
      <c r="L131" s="32"/>
      <c r="M131" s="137" t="s">
        <v>1</v>
      </c>
      <c r="N131" s="138" t="s">
        <v>45</v>
      </c>
      <c r="P131" s="139">
        <f>O131*H131</f>
        <v>0</v>
      </c>
      <c r="Q131" s="139">
        <v>0</v>
      </c>
      <c r="R131" s="139">
        <f>Q131*H131</f>
        <v>0</v>
      </c>
      <c r="S131" s="139">
        <v>0</v>
      </c>
      <c r="T131" s="140">
        <f>S131*H131</f>
        <v>0</v>
      </c>
      <c r="AR131" s="141" t="s">
        <v>5970</v>
      </c>
      <c r="AT131" s="141" t="s">
        <v>249</v>
      </c>
      <c r="AU131" s="141" t="s">
        <v>87</v>
      </c>
      <c r="AY131" s="17" t="s">
        <v>248</v>
      </c>
      <c r="BE131" s="142">
        <f>IF(N131="základní",J131,0)</f>
        <v>0</v>
      </c>
      <c r="BF131" s="142">
        <f>IF(N131="snížená",J131,0)</f>
        <v>0</v>
      </c>
      <c r="BG131" s="142">
        <f>IF(N131="zákl. přenesená",J131,0)</f>
        <v>0</v>
      </c>
      <c r="BH131" s="142">
        <f>IF(N131="sníž. přenesená",J131,0)</f>
        <v>0</v>
      </c>
      <c r="BI131" s="142">
        <f>IF(N131="nulová",J131,0)</f>
        <v>0</v>
      </c>
      <c r="BJ131" s="17" t="s">
        <v>87</v>
      </c>
      <c r="BK131" s="142">
        <f>ROUND(I131*H131,2)</f>
        <v>0</v>
      </c>
      <c r="BL131" s="17" t="s">
        <v>5970</v>
      </c>
      <c r="BM131" s="141" t="s">
        <v>5995</v>
      </c>
    </row>
    <row r="132" spans="2:65" s="1" customFormat="1" ht="107.25">
      <c r="B132" s="32"/>
      <c r="D132" s="143" t="s">
        <v>255</v>
      </c>
      <c r="F132" s="144" t="s">
        <v>5996</v>
      </c>
      <c r="I132" s="145"/>
      <c r="L132" s="32"/>
      <c r="M132" s="146"/>
      <c r="T132" s="56"/>
      <c r="AT132" s="17" t="s">
        <v>255</v>
      </c>
      <c r="AU132" s="17" t="s">
        <v>87</v>
      </c>
    </row>
    <row r="133" spans="2:65" s="1" customFormat="1" ht="24.2" customHeight="1">
      <c r="B133" s="32"/>
      <c r="C133" s="130" t="s">
        <v>283</v>
      </c>
      <c r="D133" s="130" t="s">
        <v>249</v>
      </c>
      <c r="E133" s="131" t="s">
        <v>5997</v>
      </c>
      <c r="F133" s="132" t="s">
        <v>5998</v>
      </c>
      <c r="G133" s="133" t="s">
        <v>447</v>
      </c>
      <c r="H133" s="134">
        <v>1</v>
      </c>
      <c r="I133" s="135"/>
      <c r="J133" s="136">
        <f>ROUND(I133*H133,2)</f>
        <v>0</v>
      </c>
      <c r="K133" s="132" t="s">
        <v>1</v>
      </c>
      <c r="L133" s="32"/>
      <c r="M133" s="137" t="s">
        <v>1</v>
      </c>
      <c r="N133" s="138" t="s">
        <v>45</v>
      </c>
      <c r="P133" s="139">
        <f>O133*H133</f>
        <v>0</v>
      </c>
      <c r="Q133" s="139">
        <v>0</v>
      </c>
      <c r="R133" s="139">
        <f>Q133*H133</f>
        <v>0</v>
      </c>
      <c r="S133" s="139">
        <v>0</v>
      </c>
      <c r="T133" s="140">
        <f>S133*H133</f>
        <v>0</v>
      </c>
      <c r="AR133" s="141" t="s">
        <v>5970</v>
      </c>
      <c r="AT133" s="141" t="s">
        <v>249</v>
      </c>
      <c r="AU133" s="141" t="s">
        <v>87</v>
      </c>
      <c r="AY133" s="17" t="s">
        <v>248</v>
      </c>
      <c r="BE133" s="142">
        <f>IF(N133="základní",J133,0)</f>
        <v>0</v>
      </c>
      <c r="BF133" s="142">
        <f>IF(N133="snížená",J133,0)</f>
        <v>0</v>
      </c>
      <c r="BG133" s="142">
        <f>IF(N133="zákl. přenesená",J133,0)</f>
        <v>0</v>
      </c>
      <c r="BH133" s="142">
        <f>IF(N133="sníž. přenesená",J133,0)</f>
        <v>0</v>
      </c>
      <c r="BI133" s="142">
        <f>IF(N133="nulová",J133,0)</f>
        <v>0</v>
      </c>
      <c r="BJ133" s="17" t="s">
        <v>87</v>
      </c>
      <c r="BK133" s="142">
        <f>ROUND(I133*H133,2)</f>
        <v>0</v>
      </c>
      <c r="BL133" s="17" t="s">
        <v>5970</v>
      </c>
      <c r="BM133" s="141" t="s">
        <v>5999</v>
      </c>
    </row>
    <row r="134" spans="2:65" s="1" customFormat="1" ht="97.5">
      <c r="B134" s="32"/>
      <c r="D134" s="143" t="s">
        <v>255</v>
      </c>
      <c r="F134" s="144" t="s">
        <v>6000</v>
      </c>
      <c r="I134" s="145"/>
      <c r="L134" s="32"/>
      <c r="M134" s="146"/>
      <c r="T134" s="56"/>
      <c r="AT134" s="17" t="s">
        <v>255</v>
      </c>
      <c r="AU134" s="17" t="s">
        <v>87</v>
      </c>
    </row>
    <row r="135" spans="2:65" s="1" customFormat="1" ht="16.5" customHeight="1">
      <c r="B135" s="32"/>
      <c r="C135" s="130" t="s">
        <v>288</v>
      </c>
      <c r="D135" s="130" t="s">
        <v>249</v>
      </c>
      <c r="E135" s="131" t="s">
        <v>6001</v>
      </c>
      <c r="F135" s="132" t="s">
        <v>6002</v>
      </c>
      <c r="G135" s="133" t="s">
        <v>447</v>
      </c>
      <c r="H135" s="134">
        <v>1</v>
      </c>
      <c r="I135" s="135"/>
      <c r="J135" s="136">
        <f>ROUND(I135*H135,2)</f>
        <v>0</v>
      </c>
      <c r="K135" s="132" t="s">
        <v>1</v>
      </c>
      <c r="L135" s="32"/>
      <c r="M135" s="137" t="s">
        <v>1</v>
      </c>
      <c r="N135" s="138" t="s">
        <v>45</v>
      </c>
      <c r="P135" s="139">
        <f>O135*H135</f>
        <v>0</v>
      </c>
      <c r="Q135" s="139">
        <v>0</v>
      </c>
      <c r="R135" s="139">
        <f>Q135*H135</f>
        <v>0</v>
      </c>
      <c r="S135" s="139">
        <v>0</v>
      </c>
      <c r="T135" s="140">
        <f>S135*H135</f>
        <v>0</v>
      </c>
      <c r="AR135" s="141" t="s">
        <v>5970</v>
      </c>
      <c r="AT135" s="141" t="s">
        <v>249</v>
      </c>
      <c r="AU135" s="141" t="s">
        <v>87</v>
      </c>
      <c r="AY135" s="17" t="s">
        <v>248</v>
      </c>
      <c r="BE135" s="142">
        <f>IF(N135="základní",J135,0)</f>
        <v>0</v>
      </c>
      <c r="BF135" s="142">
        <f>IF(N135="snížená",J135,0)</f>
        <v>0</v>
      </c>
      <c r="BG135" s="142">
        <f>IF(N135="zákl. přenesená",J135,0)</f>
        <v>0</v>
      </c>
      <c r="BH135" s="142">
        <f>IF(N135="sníž. přenesená",J135,0)</f>
        <v>0</v>
      </c>
      <c r="BI135" s="142">
        <f>IF(N135="nulová",J135,0)</f>
        <v>0</v>
      </c>
      <c r="BJ135" s="17" t="s">
        <v>87</v>
      </c>
      <c r="BK135" s="142">
        <f>ROUND(I135*H135,2)</f>
        <v>0</v>
      </c>
      <c r="BL135" s="17" t="s">
        <v>5970</v>
      </c>
      <c r="BM135" s="141" t="s">
        <v>6003</v>
      </c>
    </row>
    <row r="136" spans="2:65" s="1" customFormat="1" ht="58.5">
      <c r="B136" s="32"/>
      <c r="D136" s="143" t="s">
        <v>255</v>
      </c>
      <c r="F136" s="144" t="s">
        <v>6004</v>
      </c>
      <c r="I136" s="145"/>
      <c r="L136" s="32"/>
      <c r="M136" s="146"/>
      <c r="T136" s="56"/>
      <c r="AT136" s="17" t="s">
        <v>255</v>
      </c>
      <c r="AU136" s="17" t="s">
        <v>87</v>
      </c>
    </row>
    <row r="137" spans="2:65" s="1" customFormat="1" ht="24.2" customHeight="1">
      <c r="B137" s="32"/>
      <c r="C137" s="130" t="s">
        <v>336</v>
      </c>
      <c r="D137" s="130" t="s">
        <v>249</v>
      </c>
      <c r="E137" s="131" t="s">
        <v>6005</v>
      </c>
      <c r="F137" s="132" t="s">
        <v>6006</v>
      </c>
      <c r="G137" s="133" t="s">
        <v>447</v>
      </c>
      <c r="H137" s="134">
        <v>1</v>
      </c>
      <c r="I137" s="135"/>
      <c r="J137" s="136">
        <f>ROUND(I137*H137,2)</f>
        <v>0</v>
      </c>
      <c r="K137" s="132" t="s">
        <v>1</v>
      </c>
      <c r="L137" s="32"/>
      <c r="M137" s="137" t="s">
        <v>1</v>
      </c>
      <c r="N137" s="138" t="s">
        <v>45</v>
      </c>
      <c r="P137" s="139">
        <f>O137*H137</f>
        <v>0</v>
      </c>
      <c r="Q137" s="139">
        <v>0</v>
      </c>
      <c r="R137" s="139">
        <f>Q137*H137</f>
        <v>0</v>
      </c>
      <c r="S137" s="139">
        <v>0</v>
      </c>
      <c r="T137" s="140">
        <f>S137*H137</f>
        <v>0</v>
      </c>
      <c r="AR137" s="141" t="s">
        <v>5970</v>
      </c>
      <c r="AT137" s="141" t="s">
        <v>249</v>
      </c>
      <c r="AU137" s="141" t="s">
        <v>87</v>
      </c>
      <c r="AY137" s="17" t="s">
        <v>248</v>
      </c>
      <c r="BE137" s="142">
        <f>IF(N137="základní",J137,0)</f>
        <v>0</v>
      </c>
      <c r="BF137" s="142">
        <f>IF(N137="snížená",J137,0)</f>
        <v>0</v>
      </c>
      <c r="BG137" s="142">
        <f>IF(N137="zákl. přenesená",J137,0)</f>
        <v>0</v>
      </c>
      <c r="BH137" s="142">
        <f>IF(N137="sníž. přenesená",J137,0)</f>
        <v>0</v>
      </c>
      <c r="BI137" s="142">
        <f>IF(N137="nulová",J137,0)</f>
        <v>0</v>
      </c>
      <c r="BJ137" s="17" t="s">
        <v>87</v>
      </c>
      <c r="BK137" s="142">
        <f>ROUND(I137*H137,2)</f>
        <v>0</v>
      </c>
      <c r="BL137" s="17" t="s">
        <v>5970</v>
      </c>
      <c r="BM137" s="141" t="s">
        <v>6007</v>
      </c>
    </row>
    <row r="138" spans="2:65" s="1" customFormat="1" ht="97.5">
      <c r="B138" s="32"/>
      <c r="D138" s="143" t="s">
        <v>255</v>
      </c>
      <c r="F138" s="144" t="s">
        <v>6008</v>
      </c>
      <c r="I138" s="145"/>
      <c r="L138" s="32"/>
      <c r="M138" s="146"/>
      <c r="T138" s="56"/>
      <c r="AT138" s="17" t="s">
        <v>255</v>
      </c>
      <c r="AU138" s="17" t="s">
        <v>87</v>
      </c>
    </row>
    <row r="139" spans="2:65" s="1" customFormat="1" ht="21.75" customHeight="1">
      <c r="B139" s="32"/>
      <c r="C139" s="130" t="s">
        <v>340</v>
      </c>
      <c r="D139" s="130" t="s">
        <v>249</v>
      </c>
      <c r="E139" s="131" t="s">
        <v>829</v>
      </c>
      <c r="F139" s="132" t="s">
        <v>6009</v>
      </c>
      <c r="G139" s="133" t="s">
        <v>447</v>
      </c>
      <c r="H139" s="134">
        <v>1</v>
      </c>
      <c r="I139" s="135"/>
      <c r="J139" s="136">
        <f>ROUND(I139*H139,2)</f>
        <v>0</v>
      </c>
      <c r="K139" s="132" t="s">
        <v>1</v>
      </c>
      <c r="L139" s="32"/>
      <c r="M139" s="137" t="s">
        <v>1</v>
      </c>
      <c r="N139" s="138" t="s">
        <v>45</v>
      </c>
      <c r="P139" s="139">
        <f>O139*H139</f>
        <v>0</v>
      </c>
      <c r="Q139" s="139">
        <v>0</v>
      </c>
      <c r="R139" s="139">
        <f>Q139*H139</f>
        <v>0</v>
      </c>
      <c r="S139" s="139">
        <v>0</v>
      </c>
      <c r="T139" s="140">
        <f>S139*H139</f>
        <v>0</v>
      </c>
      <c r="AR139" s="141" t="s">
        <v>5970</v>
      </c>
      <c r="AT139" s="141" t="s">
        <v>249</v>
      </c>
      <c r="AU139" s="141" t="s">
        <v>87</v>
      </c>
      <c r="AY139" s="17" t="s">
        <v>248</v>
      </c>
      <c r="BE139" s="142">
        <f>IF(N139="základní",J139,0)</f>
        <v>0</v>
      </c>
      <c r="BF139" s="142">
        <f>IF(N139="snížená",J139,0)</f>
        <v>0</v>
      </c>
      <c r="BG139" s="142">
        <f>IF(N139="zákl. přenesená",J139,0)</f>
        <v>0</v>
      </c>
      <c r="BH139" s="142">
        <f>IF(N139="sníž. přenesená",J139,0)</f>
        <v>0</v>
      </c>
      <c r="BI139" s="142">
        <f>IF(N139="nulová",J139,0)</f>
        <v>0</v>
      </c>
      <c r="BJ139" s="17" t="s">
        <v>87</v>
      </c>
      <c r="BK139" s="142">
        <f>ROUND(I139*H139,2)</f>
        <v>0</v>
      </c>
      <c r="BL139" s="17" t="s">
        <v>5970</v>
      </c>
      <c r="BM139" s="141" t="s">
        <v>6010</v>
      </c>
    </row>
    <row r="140" spans="2:65" s="1" customFormat="1" ht="58.5">
      <c r="B140" s="32"/>
      <c r="D140" s="143" t="s">
        <v>255</v>
      </c>
      <c r="F140" s="144" t="s">
        <v>6011</v>
      </c>
      <c r="I140" s="145"/>
      <c r="L140" s="32"/>
      <c r="M140" s="146"/>
      <c r="T140" s="56"/>
      <c r="AT140" s="17" t="s">
        <v>255</v>
      </c>
      <c r="AU140" s="17" t="s">
        <v>87</v>
      </c>
    </row>
    <row r="141" spans="2:65" s="1" customFormat="1" ht="16.5" customHeight="1">
      <c r="B141" s="32"/>
      <c r="C141" s="130" t="s">
        <v>8</v>
      </c>
      <c r="D141" s="130" t="s">
        <v>249</v>
      </c>
      <c r="E141" s="131" t="s">
        <v>833</v>
      </c>
      <c r="F141" s="132" t="s">
        <v>6012</v>
      </c>
      <c r="G141" s="133" t="s">
        <v>447</v>
      </c>
      <c r="H141" s="134">
        <v>1</v>
      </c>
      <c r="I141" s="135"/>
      <c r="J141" s="136">
        <f>ROUND(I141*H141,2)</f>
        <v>0</v>
      </c>
      <c r="K141" s="132" t="s">
        <v>1</v>
      </c>
      <c r="L141" s="32"/>
      <c r="M141" s="137" t="s">
        <v>1</v>
      </c>
      <c r="N141" s="138" t="s">
        <v>45</v>
      </c>
      <c r="P141" s="139">
        <f>O141*H141</f>
        <v>0</v>
      </c>
      <c r="Q141" s="139">
        <v>0</v>
      </c>
      <c r="R141" s="139">
        <f>Q141*H141</f>
        <v>0</v>
      </c>
      <c r="S141" s="139">
        <v>0</v>
      </c>
      <c r="T141" s="140">
        <f>S141*H141</f>
        <v>0</v>
      </c>
      <c r="AR141" s="141" t="s">
        <v>5970</v>
      </c>
      <c r="AT141" s="141" t="s">
        <v>249</v>
      </c>
      <c r="AU141" s="141" t="s">
        <v>87</v>
      </c>
      <c r="AY141" s="17" t="s">
        <v>248</v>
      </c>
      <c r="BE141" s="142">
        <f>IF(N141="základní",J141,0)</f>
        <v>0</v>
      </c>
      <c r="BF141" s="142">
        <f>IF(N141="snížená",J141,0)</f>
        <v>0</v>
      </c>
      <c r="BG141" s="142">
        <f>IF(N141="zákl. přenesená",J141,0)</f>
        <v>0</v>
      </c>
      <c r="BH141" s="142">
        <f>IF(N141="sníž. přenesená",J141,0)</f>
        <v>0</v>
      </c>
      <c r="BI141" s="142">
        <f>IF(N141="nulová",J141,0)</f>
        <v>0</v>
      </c>
      <c r="BJ141" s="17" t="s">
        <v>87</v>
      </c>
      <c r="BK141" s="142">
        <f>ROUND(I141*H141,2)</f>
        <v>0</v>
      </c>
      <c r="BL141" s="17" t="s">
        <v>5970</v>
      </c>
      <c r="BM141" s="141" t="s">
        <v>6013</v>
      </c>
    </row>
    <row r="142" spans="2:65" s="1" customFormat="1" ht="39">
      <c r="B142" s="32"/>
      <c r="D142" s="143" t="s">
        <v>255</v>
      </c>
      <c r="F142" s="144" t="s">
        <v>6014</v>
      </c>
      <c r="I142" s="145"/>
      <c r="L142" s="32"/>
      <c r="M142" s="146"/>
      <c r="T142" s="56"/>
      <c r="AT142" s="17" t="s">
        <v>255</v>
      </c>
      <c r="AU142" s="17" t="s">
        <v>87</v>
      </c>
    </row>
    <row r="143" spans="2:65" s="1" customFormat="1" ht="24.2" customHeight="1">
      <c r="B143" s="32"/>
      <c r="C143" s="130" t="s">
        <v>347</v>
      </c>
      <c r="D143" s="130" t="s">
        <v>249</v>
      </c>
      <c r="E143" s="131" t="s">
        <v>6015</v>
      </c>
      <c r="F143" s="132" t="s">
        <v>6016</v>
      </c>
      <c r="G143" s="133" t="s">
        <v>447</v>
      </c>
      <c r="H143" s="134">
        <v>1</v>
      </c>
      <c r="I143" s="135"/>
      <c r="J143" s="136">
        <f>ROUND(I143*H143,2)</f>
        <v>0</v>
      </c>
      <c r="K143" s="132" t="s">
        <v>1</v>
      </c>
      <c r="L143" s="32"/>
      <c r="M143" s="137" t="s">
        <v>1</v>
      </c>
      <c r="N143" s="138" t="s">
        <v>45</v>
      </c>
      <c r="P143" s="139">
        <f>O143*H143</f>
        <v>0</v>
      </c>
      <c r="Q143" s="139">
        <v>0</v>
      </c>
      <c r="R143" s="139">
        <f>Q143*H143</f>
        <v>0</v>
      </c>
      <c r="S143" s="139">
        <v>0</v>
      </c>
      <c r="T143" s="140">
        <f>S143*H143</f>
        <v>0</v>
      </c>
      <c r="AR143" s="141" t="s">
        <v>5970</v>
      </c>
      <c r="AT143" s="141" t="s">
        <v>249</v>
      </c>
      <c r="AU143" s="141" t="s">
        <v>87</v>
      </c>
      <c r="AY143" s="17" t="s">
        <v>248</v>
      </c>
      <c r="BE143" s="142">
        <f>IF(N143="základní",J143,0)</f>
        <v>0</v>
      </c>
      <c r="BF143" s="142">
        <f>IF(N143="snížená",J143,0)</f>
        <v>0</v>
      </c>
      <c r="BG143" s="142">
        <f>IF(N143="zákl. přenesená",J143,0)</f>
        <v>0</v>
      </c>
      <c r="BH143" s="142">
        <f>IF(N143="sníž. přenesená",J143,0)</f>
        <v>0</v>
      </c>
      <c r="BI143" s="142">
        <f>IF(N143="nulová",J143,0)</f>
        <v>0</v>
      </c>
      <c r="BJ143" s="17" t="s">
        <v>87</v>
      </c>
      <c r="BK143" s="142">
        <f>ROUND(I143*H143,2)</f>
        <v>0</v>
      </c>
      <c r="BL143" s="17" t="s">
        <v>5970</v>
      </c>
      <c r="BM143" s="141" t="s">
        <v>6017</v>
      </c>
    </row>
    <row r="144" spans="2:65" s="1" customFormat="1" ht="58.5">
      <c r="B144" s="32"/>
      <c r="D144" s="143" t="s">
        <v>255</v>
      </c>
      <c r="F144" s="144" t="s">
        <v>6018</v>
      </c>
      <c r="I144" s="145"/>
      <c r="L144" s="32"/>
      <c r="M144" s="146"/>
      <c r="T144" s="56"/>
      <c r="AT144" s="17" t="s">
        <v>255</v>
      </c>
      <c r="AU144" s="17" t="s">
        <v>87</v>
      </c>
    </row>
    <row r="145" spans="2:65" s="1" customFormat="1" ht="16.5" customHeight="1">
      <c r="B145" s="32"/>
      <c r="C145" s="130" t="s">
        <v>351</v>
      </c>
      <c r="D145" s="130" t="s">
        <v>249</v>
      </c>
      <c r="E145" s="131" t="s">
        <v>837</v>
      </c>
      <c r="F145" s="132" t="s">
        <v>6019</v>
      </c>
      <c r="G145" s="133" t="s">
        <v>447</v>
      </c>
      <c r="H145" s="134">
        <v>1</v>
      </c>
      <c r="I145" s="135"/>
      <c r="J145" s="136">
        <f>ROUND(I145*H145,2)</f>
        <v>0</v>
      </c>
      <c r="K145" s="132" t="s">
        <v>1</v>
      </c>
      <c r="L145" s="32"/>
      <c r="M145" s="137" t="s">
        <v>1</v>
      </c>
      <c r="N145" s="138" t="s">
        <v>45</v>
      </c>
      <c r="P145" s="139">
        <f>O145*H145</f>
        <v>0</v>
      </c>
      <c r="Q145" s="139">
        <v>0</v>
      </c>
      <c r="R145" s="139">
        <f>Q145*H145</f>
        <v>0</v>
      </c>
      <c r="S145" s="139">
        <v>0</v>
      </c>
      <c r="T145" s="140">
        <f>S145*H145</f>
        <v>0</v>
      </c>
      <c r="AR145" s="141" t="s">
        <v>5970</v>
      </c>
      <c r="AT145" s="141" t="s">
        <v>249</v>
      </c>
      <c r="AU145" s="141" t="s">
        <v>87</v>
      </c>
      <c r="AY145" s="17" t="s">
        <v>248</v>
      </c>
      <c r="BE145" s="142">
        <f>IF(N145="základní",J145,0)</f>
        <v>0</v>
      </c>
      <c r="BF145" s="142">
        <f>IF(N145="snížená",J145,0)</f>
        <v>0</v>
      </c>
      <c r="BG145" s="142">
        <f>IF(N145="zákl. přenesená",J145,0)</f>
        <v>0</v>
      </c>
      <c r="BH145" s="142">
        <f>IF(N145="sníž. přenesená",J145,0)</f>
        <v>0</v>
      </c>
      <c r="BI145" s="142">
        <f>IF(N145="nulová",J145,0)</f>
        <v>0</v>
      </c>
      <c r="BJ145" s="17" t="s">
        <v>87</v>
      </c>
      <c r="BK145" s="142">
        <f>ROUND(I145*H145,2)</f>
        <v>0</v>
      </c>
      <c r="BL145" s="17" t="s">
        <v>5970</v>
      </c>
      <c r="BM145" s="141" t="s">
        <v>6020</v>
      </c>
    </row>
    <row r="146" spans="2:65" s="1" customFormat="1" ht="68.25">
      <c r="B146" s="32"/>
      <c r="D146" s="143" t="s">
        <v>255</v>
      </c>
      <c r="F146" s="144" t="s">
        <v>6021</v>
      </c>
      <c r="I146" s="145"/>
      <c r="L146" s="32"/>
      <c r="M146" s="146"/>
      <c r="T146" s="56"/>
      <c r="AT146" s="17" t="s">
        <v>255</v>
      </c>
      <c r="AU146" s="17" t="s">
        <v>87</v>
      </c>
    </row>
    <row r="147" spans="2:65" s="1" customFormat="1" ht="16.5" customHeight="1">
      <c r="B147" s="32"/>
      <c r="C147" s="130" t="s">
        <v>355</v>
      </c>
      <c r="D147" s="130" t="s">
        <v>249</v>
      </c>
      <c r="E147" s="131" t="s">
        <v>841</v>
      </c>
      <c r="F147" s="132" t="s">
        <v>6022</v>
      </c>
      <c r="G147" s="133" t="s">
        <v>447</v>
      </c>
      <c r="H147" s="134">
        <v>1</v>
      </c>
      <c r="I147" s="135"/>
      <c r="J147" s="136">
        <f>ROUND(I147*H147,2)</f>
        <v>0</v>
      </c>
      <c r="K147" s="132" t="s">
        <v>1</v>
      </c>
      <c r="L147" s="32"/>
      <c r="M147" s="137" t="s">
        <v>1</v>
      </c>
      <c r="N147" s="138" t="s">
        <v>45</v>
      </c>
      <c r="P147" s="139">
        <f>O147*H147</f>
        <v>0</v>
      </c>
      <c r="Q147" s="139">
        <v>0</v>
      </c>
      <c r="R147" s="139">
        <f>Q147*H147</f>
        <v>0</v>
      </c>
      <c r="S147" s="139">
        <v>0</v>
      </c>
      <c r="T147" s="140">
        <f>S147*H147</f>
        <v>0</v>
      </c>
      <c r="AR147" s="141" t="s">
        <v>5970</v>
      </c>
      <c r="AT147" s="141" t="s">
        <v>249</v>
      </c>
      <c r="AU147" s="141" t="s">
        <v>87</v>
      </c>
      <c r="AY147" s="17" t="s">
        <v>248</v>
      </c>
      <c r="BE147" s="142">
        <f>IF(N147="základní",J147,0)</f>
        <v>0</v>
      </c>
      <c r="BF147" s="142">
        <f>IF(N147="snížená",J147,0)</f>
        <v>0</v>
      </c>
      <c r="BG147" s="142">
        <f>IF(N147="zákl. přenesená",J147,0)</f>
        <v>0</v>
      </c>
      <c r="BH147" s="142">
        <f>IF(N147="sníž. přenesená",J147,0)</f>
        <v>0</v>
      </c>
      <c r="BI147" s="142">
        <f>IF(N147="nulová",J147,0)</f>
        <v>0</v>
      </c>
      <c r="BJ147" s="17" t="s">
        <v>87</v>
      </c>
      <c r="BK147" s="142">
        <f>ROUND(I147*H147,2)</f>
        <v>0</v>
      </c>
      <c r="BL147" s="17" t="s">
        <v>5970</v>
      </c>
      <c r="BM147" s="141" t="s">
        <v>6023</v>
      </c>
    </row>
    <row r="148" spans="2:65" s="1" customFormat="1" ht="68.25">
      <c r="B148" s="32"/>
      <c r="D148" s="143" t="s">
        <v>255</v>
      </c>
      <c r="F148" s="144" t="s">
        <v>6024</v>
      </c>
      <c r="I148" s="145"/>
      <c r="L148" s="32"/>
      <c r="M148" s="146"/>
      <c r="T148" s="56"/>
      <c r="AT148" s="17" t="s">
        <v>255</v>
      </c>
      <c r="AU148" s="17" t="s">
        <v>87</v>
      </c>
    </row>
    <row r="149" spans="2:65" s="1" customFormat="1" ht="16.5" customHeight="1">
      <c r="B149" s="32"/>
      <c r="C149" s="130" t="s">
        <v>359</v>
      </c>
      <c r="D149" s="130" t="s">
        <v>249</v>
      </c>
      <c r="E149" s="131" t="s">
        <v>6025</v>
      </c>
      <c r="F149" s="132" t="s">
        <v>6026</v>
      </c>
      <c r="G149" s="133" t="s">
        <v>447</v>
      </c>
      <c r="H149" s="134">
        <v>1</v>
      </c>
      <c r="I149" s="135"/>
      <c r="J149" s="136">
        <f>ROUND(I149*H149,2)</f>
        <v>0</v>
      </c>
      <c r="K149" s="132" t="s">
        <v>1</v>
      </c>
      <c r="L149" s="32"/>
      <c r="M149" s="137" t="s">
        <v>1</v>
      </c>
      <c r="N149" s="138" t="s">
        <v>45</v>
      </c>
      <c r="P149" s="139">
        <f>O149*H149</f>
        <v>0</v>
      </c>
      <c r="Q149" s="139">
        <v>0</v>
      </c>
      <c r="R149" s="139">
        <f>Q149*H149</f>
        <v>0</v>
      </c>
      <c r="S149" s="139">
        <v>0</v>
      </c>
      <c r="T149" s="140">
        <f>S149*H149</f>
        <v>0</v>
      </c>
      <c r="AR149" s="141" t="s">
        <v>5970</v>
      </c>
      <c r="AT149" s="141" t="s">
        <v>249</v>
      </c>
      <c r="AU149" s="141" t="s">
        <v>87</v>
      </c>
      <c r="AY149" s="17" t="s">
        <v>248</v>
      </c>
      <c r="BE149" s="142">
        <f>IF(N149="základní",J149,0)</f>
        <v>0</v>
      </c>
      <c r="BF149" s="142">
        <f>IF(N149="snížená",J149,0)</f>
        <v>0</v>
      </c>
      <c r="BG149" s="142">
        <f>IF(N149="zákl. přenesená",J149,0)</f>
        <v>0</v>
      </c>
      <c r="BH149" s="142">
        <f>IF(N149="sníž. přenesená",J149,0)</f>
        <v>0</v>
      </c>
      <c r="BI149" s="142">
        <f>IF(N149="nulová",J149,0)</f>
        <v>0</v>
      </c>
      <c r="BJ149" s="17" t="s">
        <v>87</v>
      </c>
      <c r="BK149" s="142">
        <f>ROUND(I149*H149,2)</f>
        <v>0</v>
      </c>
      <c r="BL149" s="17" t="s">
        <v>5970</v>
      </c>
      <c r="BM149" s="141" t="s">
        <v>6027</v>
      </c>
    </row>
    <row r="150" spans="2:65" s="1" customFormat="1" ht="78">
      <c r="B150" s="32"/>
      <c r="D150" s="143" t="s">
        <v>255</v>
      </c>
      <c r="F150" s="144" t="s">
        <v>6028</v>
      </c>
      <c r="I150" s="145"/>
      <c r="L150" s="32"/>
      <c r="M150" s="146"/>
      <c r="T150" s="56"/>
      <c r="AT150" s="17" t="s">
        <v>255</v>
      </c>
      <c r="AU150" s="17" t="s">
        <v>87</v>
      </c>
    </row>
    <row r="151" spans="2:65" s="1" customFormat="1" ht="16.5" customHeight="1">
      <c r="B151" s="32"/>
      <c r="C151" s="130" t="s">
        <v>363</v>
      </c>
      <c r="D151" s="130" t="s">
        <v>249</v>
      </c>
      <c r="E151" s="131" t="s">
        <v>845</v>
      </c>
      <c r="F151" s="132" t="s">
        <v>6029</v>
      </c>
      <c r="G151" s="133" t="s">
        <v>447</v>
      </c>
      <c r="H151" s="134">
        <v>1</v>
      </c>
      <c r="I151" s="135"/>
      <c r="J151" s="136">
        <f>ROUND(I151*H151,2)</f>
        <v>0</v>
      </c>
      <c r="K151" s="132" t="s">
        <v>1</v>
      </c>
      <c r="L151" s="32"/>
      <c r="M151" s="137" t="s">
        <v>1</v>
      </c>
      <c r="N151" s="138" t="s">
        <v>45</v>
      </c>
      <c r="P151" s="139">
        <f>O151*H151</f>
        <v>0</v>
      </c>
      <c r="Q151" s="139">
        <v>0</v>
      </c>
      <c r="R151" s="139">
        <f>Q151*H151</f>
        <v>0</v>
      </c>
      <c r="S151" s="139">
        <v>0</v>
      </c>
      <c r="T151" s="140">
        <f>S151*H151</f>
        <v>0</v>
      </c>
      <c r="AR151" s="141" t="s">
        <v>5970</v>
      </c>
      <c r="AT151" s="141" t="s">
        <v>249</v>
      </c>
      <c r="AU151" s="141" t="s">
        <v>87</v>
      </c>
      <c r="AY151" s="17" t="s">
        <v>248</v>
      </c>
      <c r="BE151" s="142">
        <f>IF(N151="základní",J151,0)</f>
        <v>0</v>
      </c>
      <c r="BF151" s="142">
        <f>IF(N151="snížená",J151,0)</f>
        <v>0</v>
      </c>
      <c r="BG151" s="142">
        <f>IF(N151="zákl. přenesená",J151,0)</f>
        <v>0</v>
      </c>
      <c r="BH151" s="142">
        <f>IF(N151="sníž. přenesená",J151,0)</f>
        <v>0</v>
      </c>
      <c r="BI151" s="142">
        <f>IF(N151="nulová",J151,0)</f>
        <v>0</v>
      </c>
      <c r="BJ151" s="17" t="s">
        <v>87</v>
      </c>
      <c r="BK151" s="142">
        <f>ROUND(I151*H151,2)</f>
        <v>0</v>
      </c>
      <c r="BL151" s="17" t="s">
        <v>5970</v>
      </c>
      <c r="BM151" s="141" t="s">
        <v>6030</v>
      </c>
    </row>
    <row r="152" spans="2:65" s="1" customFormat="1" ht="58.5">
      <c r="B152" s="32"/>
      <c r="D152" s="143" t="s">
        <v>255</v>
      </c>
      <c r="F152" s="144" t="s">
        <v>6031</v>
      </c>
      <c r="I152" s="145"/>
      <c r="L152" s="32"/>
      <c r="M152" s="146"/>
      <c r="T152" s="56"/>
      <c r="AT152" s="17" t="s">
        <v>255</v>
      </c>
      <c r="AU152" s="17" t="s">
        <v>87</v>
      </c>
    </row>
    <row r="153" spans="2:65" s="1" customFormat="1" ht="33" customHeight="1">
      <c r="B153" s="32"/>
      <c r="C153" s="130" t="s">
        <v>367</v>
      </c>
      <c r="D153" s="130" t="s">
        <v>249</v>
      </c>
      <c r="E153" s="131" t="s">
        <v>849</v>
      </c>
      <c r="F153" s="132" t="s">
        <v>6032</v>
      </c>
      <c r="G153" s="133" t="s">
        <v>447</v>
      </c>
      <c r="H153" s="134">
        <v>1</v>
      </c>
      <c r="I153" s="135"/>
      <c r="J153" s="136">
        <f>ROUND(I153*H153,2)</f>
        <v>0</v>
      </c>
      <c r="K153" s="132" t="s">
        <v>1</v>
      </c>
      <c r="L153" s="32"/>
      <c r="M153" s="137" t="s">
        <v>1</v>
      </c>
      <c r="N153" s="138" t="s">
        <v>45</v>
      </c>
      <c r="P153" s="139">
        <f>O153*H153</f>
        <v>0</v>
      </c>
      <c r="Q153" s="139">
        <v>0</v>
      </c>
      <c r="R153" s="139">
        <f>Q153*H153</f>
        <v>0</v>
      </c>
      <c r="S153" s="139">
        <v>0</v>
      </c>
      <c r="T153" s="140">
        <f>S153*H153</f>
        <v>0</v>
      </c>
      <c r="AR153" s="141" t="s">
        <v>5970</v>
      </c>
      <c r="AT153" s="141" t="s">
        <v>249</v>
      </c>
      <c r="AU153" s="141" t="s">
        <v>87</v>
      </c>
      <c r="AY153" s="17" t="s">
        <v>248</v>
      </c>
      <c r="BE153" s="142">
        <f>IF(N153="základní",J153,0)</f>
        <v>0</v>
      </c>
      <c r="BF153" s="142">
        <f>IF(N153="snížená",J153,0)</f>
        <v>0</v>
      </c>
      <c r="BG153" s="142">
        <f>IF(N153="zákl. přenesená",J153,0)</f>
        <v>0</v>
      </c>
      <c r="BH153" s="142">
        <f>IF(N153="sníž. přenesená",J153,0)</f>
        <v>0</v>
      </c>
      <c r="BI153" s="142">
        <f>IF(N153="nulová",J153,0)</f>
        <v>0</v>
      </c>
      <c r="BJ153" s="17" t="s">
        <v>87</v>
      </c>
      <c r="BK153" s="142">
        <f>ROUND(I153*H153,2)</f>
        <v>0</v>
      </c>
      <c r="BL153" s="17" t="s">
        <v>5970</v>
      </c>
      <c r="BM153" s="141" t="s">
        <v>6033</v>
      </c>
    </row>
    <row r="154" spans="2:65" s="1" customFormat="1" ht="68.25">
      <c r="B154" s="32"/>
      <c r="D154" s="143" t="s">
        <v>255</v>
      </c>
      <c r="F154" s="144" t="s">
        <v>6034</v>
      </c>
      <c r="I154" s="145"/>
      <c r="L154" s="32"/>
      <c r="M154" s="146"/>
      <c r="T154" s="56"/>
      <c r="AT154" s="17" t="s">
        <v>255</v>
      </c>
      <c r="AU154" s="17" t="s">
        <v>87</v>
      </c>
    </row>
    <row r="155" spans="2:65" s="1" customFormat="1" ht="21.75" customHeight="1">
      <c r="B155" s="32"/>
      <c r="C155" s="130" t="s">
        <v>371</v>
      </c>
      <c r="D155" s="130" t="s">
        <v>249</v>
      </c>
      <c r="E155" s="131" t="s">
        <v>853</v>
      </c>
      <c r="F155" s="132" t="s">
        <v>6035</v>
      </c>
      <c r="G155" s="133" t="s">
        <v>447</v>
      </c>
      <c r="H155" s="134">
        <v>1</v>
      </c>
      <c r="I155" s="135"/>
      <c r="J155" s="136">
        <f>ROUND(I155*H155,2)</f>
        <v>0</v>
      </c>
      <c r="K155" s="132" t="s">
        <v>1</v>
      </c>
      <c r="L155" s="32"/>
      <c r="M155" s="137" t="s">
        <v>1</v>
      </c>
      <c r="N155" s="138" t="s">
        <v>45</v>
      </c>
      <c r="P155" s="139">
        <f>O155*H155</f>
        <v>0</v>
      </c>
      <c r="Q155" s="139">
        <v>0</v>
      </c>
      <c r="R155" s="139">
        <f>Q155*H155</f>
        <v>0</v>
      </c>
      <c r="S155" s="139">
        <v>0</v>
      </c>
      <c r="T155" s="140">
        <f>S155*H155</f>
        <v>0</v>
      </c>
      <c r="AR155" s="141" t="s">
        <v>5970</v>
      </c>
      <c r="AT155" s="141" t="s">
        <v>249</v>
      </c>
      <c r="AU155" s="141" t="s">
        <v>87</v>
      </c>
      <c r="AY155" s="17" t="s">
        <v>248</v>
      </c>
      <c r="BE155" s="142">
        <f>IF(N155="základní",J155,0)</f>
        <v>0</v>
      </c>
      <c r="BF155" s="142">
        <f>IF(N155="snížená",J155,0)</f>
        <v>0</v>
      </c>
      <c r="BG155" s="142">
        <f>IF(N155="zákl. přenesená",J155,0)</f>
        <v>0</v>
      </c>
      <c r="BH155" s="142">
        <f>IF(N155="sníž. přenesená",J155,0)</f>
        <v>0</v>
      </c>
      <c r="BI155" s="142">
        <f>IF(N155="nulová",J155,0)</f>
        <v>0</v>
      </c>
      <c r="BJ155" s="17" t="s">
        <v>87</v>
      </c>
      <c r="BK155" s="142">
        <f>ROUND(I155*H155,2)</f>
        <v>0</v>
      </c>
      <c r="BL155" s="17" t="s">
        <v>5970</v>
      </c>
      <c r="BM155" s="141" t="s">
        <v>6036</v>
      </c>
    </row>
    <row r="156" spans="2:65" s="1" customFormat="1" ht="19.5">
      <c r="B156" s="32"/>
      <c r="D156" s="143" t="s">
        <v>255</v>
      </c>
      <c r="F156" s="144" t="s">
        <v>6037</v>
      </c>
      <c r="I156" s="145"/>
      <c r="L156" s="32"/>
      <c r="M156" s="146"/>
      <c r="T156" s="56"/>
      <c r="AT156" s="17" t="s">
        <v>255</v>
      </c>
      <c r="AU156" s="17" t="s">
        <v>87</v>
      </c>
    </row>
    <row r="157" spans="2:65" s="1" customFormat="1" ht="16.5" customHeight="1">
      <c r="B157" s="32"/>
      <c r="C157" s="130" t="s">
        <v>375</v>
      </c>
      <c r="D157" s="130" t="s">
        <v>249</v>
      </c>
      <c r="E157" s="131" t="s">
        <v>6038</v>
      </c>
      <c r="F157" s="132" t="s">
        <v>6039</v>
      </c>
      <c r="G157" s="133" t="s">
        <v>447</v>
      </c>
      <c r="H157" s="134">
        <v>1</v>
      </c>
      <c r="I157" s="135"/>
      <c r="J157" s="136">
        <f>ROUND(I157*H157,2)</f>
        <v>0</v>
      </c>
      <c r="K157" s="132" t="s">
        <v>1</v>
      </c>
      <c r="L157" s="32"/>
      <c r="M157" s="137" t="s">
        <v>1</v>
      </c>
      <c r="N157" s="138" t="s">
        <v>45</v>
      </c>
      <c r="P157" s="139">
        <f>O157*H157</f>
        <v>0</v>
      </c>
      <c r="Q157" s="139">
        <v>0</v>
      </c>
      <c r="R157" s="139">
        <f>Q157*H157</f>
        <v>0</v>
      </c>
      <c r="S157" s="139">
        <v>0</v>
      </c>
      <c r="T157" s="140">
        <f>S157*H157</f>
        <v>0</v>
      </c>
      <c r="AR157" s="141" t="s">
        <v>5970</v>
      </c>
      <c r="AT157" s="141" t="s">
        <v>249</v>
      </c>
      <c r="AU157" s="141" t="s">
        <v>87</v>
      </c>
      <c r="AY157" s="17" t="s">
        <v>248</v>
      </c>
      <c r="BE157" s="142">
        <f>IF(N157="základní",J157,0)</f>
        <v>0</v>
      </c>
      <c r="BF157" s="142">
        <f>IF(N157="snížená",J157,0)</f>
        <v>0</v>
      </c>
      <c r="BG157" s="142">
        <f>IF(N157="zákl. přenesená",J157,0)</f>
        <v>0</v>
      </c>
      <c r="BH157" s="142">
        <f>IF(N157="sníž. přenesená",J157,0)</f>
        <v>0</v>
      </c>
      <c r="BI157" s="142">
        <f>IF(N157="nulová",J157,0)</f>
        <v>0</v>
      </c>
      <c r="BJ157" s="17" t="s">
        <v>87</v>
      </c>
      <c r="BK157" s="142">
        <f>ROUND(I157*H157,2)</f>
        <v>0</v>
      </c>
      <c r="BL157" s="17" t="s">
        <v>5970</v>
      </c>
      <c r="BM157" s="141" t="s">
        <v>6040</v>
      </c>
    </row>
    <row r="158" spans="2:65" s="1" customFormat="1" ht="19.5">
      <c r="B158" s="32"/>
      <c r="D158" s="143" t="s">
        <v>255</v>
      </c>
      <c r="F158" s="144" t="s">
        <v>6041</v>
      </c>
      <c r="I158" s="145"/>
      <c r="L158" s="32"/>
      <c r="M158" s="146"/>
      <c r="T158" s="56"/>
      <c r="AT158" s="17" t="s">
        <v>255</v>
      </c>
      <c r="AU158" s="17" t="s">
        <v>87</v>
      </c>
    </row>
    <row r="159" spans="2:65" s="1" customFormat="1" ht="24.2" customHeight="1">
      <c r="B159" s="32"/>
      <c r="C159" s="130" t="s">
        <v>7</v>
      </c>
      <c r="D159" s="130" t="s">
        <v>249</v>
      </c>
      <c r="E159" s="131" t="s">
        <v>6042</v>
      </c>
      <c r="F159" s="132" t="s">
        <v>6043</v>
      </c>
      <c r="G159" s="133" t="s">
        <v>447</v>
      </c>
      <c r="H159" s="134">
        <v>1</v>
      </c>
      <c r="I159" s="135">
        <v>1500000</v>
      </c>
      <c r="J159" s="136">
        <f>ROUND(I159*H159,2)</f>
        <v>1500000</v>
      </c>
      <c r="K159" s="132" t="s">
        <v>1</v>
      </c>
      <c r="L159" s="32"/>
      <c r="M159" s="137" t="s">
        <v>1</v>
      </c>
      <c r="N159" s="138" t="s">
        <v>45</v>
      </c>
      <c r="P159" s="139">
        <f>O159*H159</f>
        <v>0</v>
      </c>
      <c r="Q159" s="139">
        <v>0</v>
      </c>
      <c r="R159" s="139">
        <f>Q159*H159</f>
        <v>0</v>
      </c>
      <c r="S159" s="139">
        <v>0</v>
      </c>
      <c r="T159" s="140">
        <f>S159*H159</f>
        <v>0</v>
      </c>
      <c r="AR159" s="141" t="s">
        <v>5970</v>
      </c>
      <c r="AT159" s="141" t="s">
        <v>249</v>
      </c>
      <c r="AU159" s="141" t="s">
        <v>87</v>
      </c>
      <c r="AY159" s="17" t="s">
        <v>248</v>
      </c>
      <c r="BE159" s="142">
        <f>IF(N159="základní",J159,0)</f>
        <v>1500000</v>
      </c>
      <c r="BF159" s="142">
        <f>IF(N159="snížená",J159,0)</f>
        <v>0</v>
      </c>
      <c r="BG159" s="142">
        <f>IF(N159="zákl. přenesená",J159,0)</f>
        <v>0</v>
      </c>
      <c r="BH159" s="142">
        <f>IF(N159="sníž. přenesená",J159,0)</f>
        <v>0</v>
      </c>
      <c r="BI159" s="142">
        <f>IF(N159="nulová",J159,0)</f>
        <v>0</v>
      </c>
      <c r="BJ159" s="17" t="s">
        <v>87</v>
      </c>
      <c r="BK159" s="142">
        <f>ROUND(I159*H159,2)</f>
        <v>1500000</v>
      </c>
      <c r="BL159" s="17" t="s">
        <v>5970</v>
      </c>
      <c r="BM159" s="141" t="s">
        <v>6044</v>
      </c>
    </row>
    <row r="160" spans="2:65" s="1" customFormat="1" ht="29.25">
      <c r="B160" s="32"/>
      <c r="D160" s="143" t="s">
        <v>255</v>
      </c>
      <c r="F160" s="144" t="s">
        <v>6045</v>
      </c>
      <c r="I160" s="145"/>
      <c r="L160" s="32"/>
      <c r="M160" s="148"/>
      <c r="N160" s="149"/>
      <c r="O160" s="149"/>
      <c r="P160" s="149"/>
      <c r="Q160" s="149"/>
      <c r="R160" s="149"/>
      <c r="S160" s="149"/>
      <c r="T160" s="150"/>
      <c r="AT160" s="17" t="s">
        <v>255</v>
      </c>
      <c r="AU160" s="17" t="s">
        <v>87</v>
      </c>
    </row>
    <row r="161" spans="2:12" s="1" customFormat="1" ht="6.95" customHeight="1">
      <c r="B161" s="44"/>
      <c r="C161" s="45"/>
      <c r="D161" s="45"/>
      <c r="E161" s="45"/>
      <c r="F161" s="45"/>
      <c r="G161" s="45"/>
      <c r="H161" s="45"/>
      <c r="I161" s="45"/>
      <c r="J161" s="45"/>
      <c r="K161" s="45"/>
      <c r="L161" s="32"/>
    </row>
  </sheetData>
  <sheetProtection algorithmName="SHA-512" hashValue="FuP5BdmbBFbeKRQh0Rw7iCVfv73MSCBT01T8hdi2xj3LpM1kqFozxSvf3jqRygH1OwIZzIEugFCq1Vy9EPwJlg==" saltValue="ExM0ltSSGClFXarXcUtCFKIMxT68Pj7nSr/0WDQnDssMEjNIsAoCYm5Wj3W6CpqI2QZBuKtetv7VobuaKYWU8w==" spinCount="100000" sheet="1" objects="1" scenarios="1" formatColumns="0" formatRows="0" autoFilter="0"/>
  <autoFilter ref="C116:K160" xr:uid="{00000000-0009-0000-0000-000025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D.2.101.1 - Strojně-techn...</vt:lpstr>
      <vt:lpstr>D.2.101.2 - Elektro-techn...</vt:lpstr>
      <vt:lpstr>D.2.102.1 - Strojně-techn...</vt:lpstr>
      <vt:lpstr>D.2.102.2 - Elektro-techn...</vt:lpstr>
      <vt:lpstr>F.2.103.1 - Strojně-techn...</vt:lpstr>
      <vt:lpstr>F.2.103.2 - Elektro-techn...</vt:lpstr>
      <vt:lpstr>D.2.104.1 - Strojně-techn...</vt:lpstr>
      <vt:lpstr>D.2.104.2 - Elektro-techn...</vt:lpstr>
      <vt:lpstr>D.1.403.1 - Architektonic...</vt:lpstr>
      <vt:lpstr>D.1.403.2 - Stavebně-kons...</vt:lpstr>
      <vt:lpstr>D.1.403.3 - Stavební elek...</vt:lpstr>
      <vt:lpstr>D.1.403.4 - Vzduchotechnika</vt:lpstr>
      <vt:lpstr>D.1.403.5 - Vytápění</vt:lpstr>
      <vt:lpstr>D.1.403.6 - ZTI</vt:lpstr>
      <vt:lpstr>D.1.404.1 - Architektonic...</vt:lpstr>
      <vt:lpstr>D.1.404.2 - Stavebně-kons...</vt:lpstr>
      <vt:lpstr>D.1.404.3 - Stavební elek...</vt:lpstr>
      <vt:lpstr>D.1.404.4 - ZTI</vt:lpstr>
      <vt:lpstr>D.1.404.5 - Vzduchotechnika</vt:lpstr>
      <vt:lpstr>F.1.408.1.1 - Architekton...</vt:lpstr>
      <vt:lpstr>F.1.408.1.2 - NEOCEŇOVAT ...</vt:lpstr>
      <vt:lpstr>D.1.409.1 - Architektonic...</vt:lpstr>
      <vt:lpstr>D.1.409.2 - Stavebně-kons...</vt:lpstr>
      <vt:lpstr>D.1.409.3 - Stavební elek...</vt:lpstr>
      <vt:lpstr>D.1.409.4 - Vzduchotechnika</vt:lpstr>
      <vt:lpstr>D.1.409.5 - Vytápění</vt:lpstr>
      <vt:lpstr>D.1.409.6 - ZTI</vt:lpstr>
      <vt:lpstr>D.1.419.1 - Architektonic...</vt:lpstr>
      <vt:lpstr>D.1.419.2 - Stavebně-kons...</vt:lpstr>
      <vt:lpstr>D.1.419.3 - Stavební elek...</vt:lpstr>
      <vt:lpstr>D.1.419.4 - Vzduchotechnika</vt:lpstr>
      <vt:lpstr>F.1.422.1 - Venkovní rozv...</vt:lpstr>
      <vt:lpstr>D.1.431.1 - Architektonic...</vt:lpstr>
      <vt:lpstr>D.1.431.2 - ZTI - kanalizace</vt:lpstr>
      <vt:lpstr>F.1.431.1 - Architektonic...</vt:lpstr>
      <vt:lpstr>D.1.01 - Přeložka VO</vt:lpstr>
      <vt:lpstr>VRN - Ostatní a vedlejší ...</vt:lpstr>
      <vt:lpstr>'D.1.01 - Přeložka VO'!Názvy_tisku</vt:lpstr>
      <vt:lpstr>'D.1.403.1 - Architektonic...'!Názvy_tisku</vt:lpstr>
      <vt:lpstr>'D.1.403.2 - Stavebně-kons...'!Názvy_tisku</vt:lpstr>
      <vt:lpstr>'D.1.403.3 - Stavební elek...'!Názvy_tisku</vt:lpstr>
      <vt:lpstr>'D.1.403.4 - Vzduchotechnika'!Názvy_tisku</vt:lpstr>
      <vt:lpstr>'D.1.403.5 - Vytápění'!Názvy_tisku</vt:lpstr>
      <vt:lpstr>'D.1.403.6 - ZTI'!Názvy_tisku</vt:lpstr>
      <vt:lpstr>'D.1.404.1 - Architektonic...'!Názvy_tisku</vt:lpstr>
      <vt:lpstr>'D.1.404.2 - Stavebně-kons...'!Názvy_tisku</vt:lpstr>
      <vt:lpstr>'D.1.404.3 - Stavební elek...'!Názvy_tisku</vt:lpstr>
      <vt:lpstr>'D.1.404.4 - ZTI'!Názvy_tisku</vt:lpstr>
      <vt:lpstr>'D.1.404.5 - Vzduchotechnika'!Názvy_tisku</vt:lpstr>
      <vt:lpstr>'D.1.409.1 - Architektonic...'!Názvy_tisku</vt:lpstr>
      <vt:lpstr>'D.1.409.2 - Stavebně-kons...'!Názvy_tisku</vt:lpstr>
      <vt:lpstr>'D.1.409.3 - Stavební elek...'!Názvy_tisku</vt:lpstr>
      <vt:lpstr>'D.1.409.4 - Vzduchotechnika'!Názvy_tisku</vt:lpstr>
      <vt:lpstr>'D.1.409.5 - Vytápění'!Názvy_tisku</vt:lpstr>
      <vt:lpstr>'D.1.409.6 - ZTI'!Názvy_tisku</vt:lpstr>
      <vt:lpstr>'D.1.419.1 - Architektonic...'!Názvy_tisku</vt:lpstr>
      <vt:lpstr>'D.1.419.2 - Stavebně-kons...'!Názvy_tisku</vt:lpstr>
      <vt:lpstr>'D.1.419.3 - Stavební elek...'!Názvy_tisku</vt:lpstr>
      <vt:lpstr>'D.1.419.4 - Vzduchotechnika'!Názvy_tisku</vt:lpstr>
      <vt:lpstr>'D.1.431.1 - Architektonic...'!Názvy_tisku</vt:lpstr>
      <vt:lpstr>'D.1.431.2 - ZTI - kanalizace'!Názvy_tisku</vt:lpstr>
      <vt:lpstr>'D.2.101.1 - Strojně-techn...'!Názvy_tisku</vt:lpstr>
      <vt:lpstr>'D.2.101.2 - Elektro-techn...'!Názvy_tisku</vt:lpstr>
      <vt:lpstr>'D.2.102.1 - Strojně-techn...'!Názvy_tisku</vt:lpstr>
      <vt:lpstr>'D.2.102.2 - Elektro-techn...'!Názvy_tisku</vt:lpstr>
      <vt:lpstr>'D.2.104.1 - Strojně-techn...'!Názvy_tisku</vt:lpstr>
      <vt:lpstr>'D.2.104.2 - Elektro-techn...'!Názvy_tisku</vt:lpstr>
      <vt:lpstr>'F.1.408.1.1 - Architekton...'!Názvy_tisku</vt:lpstr>
      <vt:lpstr>'F.1.408.1.2 - NEOCEŇOVAT ...'!Názvy_tisku</vt:lpstr>
      <vt:lpstr>'F.1.422.1 - Venkovní rozv...'!Názvy_tisku</vt:lpstr>
      <vt:lpstr>'F.1.431.1 - Architektonic...'!Názvy_tisku</vt:lpstr>
      <vt:lpstr>'F.2.103.1 - Strojně-techn...'!Názvy_tisku</vt:lpstr>
      <vt:lpstr>'F.2.103.2 - Elektro-techn...'!Názvy_tisku</vt:lpstr>
      <vt:lpstr>'Rekapitulace stavby'!Názvy_tisku</vt:lpstr>
      <vt:lpstr>'VRN - Ostatní a vedlejší ...'!Názvy_tisku</vt:lpstr>
      <vt:lpstr>'D.1.01 - Přeložka VO'!Oblast_tisku</vt:lpstr>
      <vt:lpstr>'D.1.403.1 - Architektonic...'!Oblast_tisku</vt:lpstr>
      <vt:lpstr>'D.1.403.2 - Stavebně-kons...'!Oblast_tisku</vt:lpstr>
      <vt:lpstr>'D.1.403.3 - Stavební elek...'!Oblast_tisku</vt:lpstr>
      <vt:lpstr>'D.1.403.4 - Vzduchotechnika'!Oblast_tisku</vt:lpstr>
      <vt:lpstr>'D.1.403.5 - Vytápění'!Oblast_tisku</vt:lpstr>
      <vt:lpstr>'D.1.403.6 - ZTI'!Oblast_tisku</vt:lpstr>
      <vt:lpstr>'D.1.404.1 - Architektonic...'!Oblast_tisku</vt:lpstr>
      <vt:lpstr>'D.1.404.2 - Stavebně-kons...'!Oblast_tisku</vt:lpstr>
      <vt:lpstr>'D.1.404.3 - Stavební elek...'!Oblast_tisku</vt:lpstr>
      <vt:lpstr>'D.1.404.4 - ZTI'!Oblast_tisku</vt:lpstr>
      <vt:lpstr>'D.1.404.5 - Vzduchotechnika'!Oblast_tisku</vt:lpstr>
      <vt:lpstr>'D.1.409.1 - Architektonic...'!Oblast_tisku</vt:lpstr>
      <vt:lpstr>'D.1.409.2 - Stavebně-kons...'!Oblast_tisku</vt:lpstr>
      <vt:lpstr>'D.1.409.3 - Stavební elek...'!Oblast_tisku</vt:lpstr>
      <vt:lpstr>'D.1.409.4 - Vzduchotechnika'!Oblast_tisku</vt:lpstr>
      <vt:lpstr>'D.1.409.5 - Vytápění'!Oblast_tisku</vt:lpstr>
      <vt:lpstr>'D.1.409.6 - ZTI'!Oblast_tisku</vt:lpstr>
      <vt:lpstr>'D.1.419.1 - Architektonic...'!Oblast_tisku</vt:lpstr>
      <vt:lpstr>'D.1.419.2 - Stavebně-kons...'!Oblast_tisku</vt:lpstr>
      <vt:lpstr>'D.1.419.3 - Stavební elek...'!Oblast_tisku</vt:lpstr>
      <vt:lpstr>'D.1.419.4 - Vzduchotechnika'!Oblast_tisku</vt:lpstr>
      <vt:lpstr>'D.1.431.1 - Architektonic...'!Oblast_tisku</vt:lpstr>
      <vt:lpstr>'D.1.431.2 - ZTI - kanalizace'!Oblast_tisku</vt:lpstr>
      <vt:lpstr>'D.2.101.1 - Strojně-techn...'!Oblast_tisku</vt:lpstr>
      <vt:lpstr>'D.2.101.2 - Elektro-techn...'!Oblast_tisku</vt:lpstr>
      <vt:lpstr>'D.2.102.1 - Strojně-techn...'!Oblast_tisku</vt:lpstr>
      <vt:lpstr>'D.2.102.2 - Elektro-techn...'!Oblast_tisku</vt:lpstr>
      <vt:lpstr>'D.2.104.1 - Strojně-techn...'!Oblast_tisku</vt:lpstr>
      <vt:lpstr>'D.2.104.2 - Elektro-techn...'!Oblast_tisku</vt:lpstr>
      <vt:lpstr>'F.1.408.1.1 - Architekton...'!Oblast_tisku</vt:lpstr>
      <vt:lpstr>'F.1.408.1.2 - NEOCEŇOVAT ...'!Oblast_tisku</vt:lpstr>
      <vt:lpstr>'F.1.422.1 - Venkovní rozv...'!Oblast_tisku</vt:lpstr>
      <vt:lpstr>'F.1.431.1 - Architektonic...'!Oblast_tisku</vt:lpstr>
      <vt:lpstr>'F.2.103.1 - Strojně-techn...'!Oblast_tisku</vt:lpstr>
      <vt:lpstr>'F.2.103.2 - Elektro-techn...'!Oblast_tisku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Heřmanská Iveta</dc:creator>
  <cp:lastModifiedBy>Vrbka Boris</cp:lastModifiedBy>
  <dcterms:created xsi:type="dcterms:W3CDTF">2025-02-25T09:35:25Z</dcterms:created>
  <dcterms:modified xsi:type="dcterms:W3CDTF">2025-02-26T08:19:31Z</dcterms:modified>
</cp:coreProperties>
</file>