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47-1 - IO 01.1-Vodovod" sheetId="2" r:id="rId2"/>
    <sheet name="2347-2 - IO 01.1-Vodovodn..." sheetId="3" r:id="rId3"/>
    <sheet name="2347-3 - IO 01.2-Kanalizace" sheetId="4" r:id="rId4"/>
    <sheet name="2347-4 - IO 01.2-Kanaliza..." sheetId="5" r:id="rId5"/>
    <sheet name="Seznam figur" sheetId="6" r:id="rId6"/>
  </sheets>
  <definedNames>
    <definedName name="_xlnm.Print_Area" localSheetId="0">'Rekapitulace stavby'!$D$4:$AO$76,'Rekapitulace stavby'!$C$82:$AQ$101</definedName>
    <definedName name="_xlnm._FilterDatabase" localSheetId="1" hidden="1">'2347-1 - IO 01.1-Vodovod'!$C$127:$K$390</definedName>
    <definedName name="_xlnm.Print_Area" localSheetId="1">'2347-1 - IO 01.1-Vodovod'!$C$4:$J$75,'2347-1 - IO 01.1-Vodovod'!$C$81:$J$109,'2347-1 - IO 01.1-Vodovod'!$C$115:$J$390</definedName>
    <definedName name="_xlnm._FilterDatabase" localSheetId="2" hidden="1">'2347-2 - IO 01.1-Vodovodn...'!$C$127:$K$313</definedName>
    <definedName name="_xlnm.Print_Area" localSheetId="2">'2347-2 - IO 01.1-Vodovodn...'!$C$4:$J$76,'2347-2 - IO 01.1-Vodovodn...'!$C$82:$J$107,'2347-2 - IO 01.1-Vodovodn...'!$C$113:$J$313</definedName>
    <definedName name="_xlnm._FilterDatabase" localSheetId="3" hidden="1">'2347-3 - IO 01.2-Kanalizace'!$C$117:$K$143</definedName>
    <definedName name="_xlnm.Print_Area" localSheetId="3">'2347-3 - IO 01.2-Kanalizace'!$C$4:$J$76,'2347-3 - IO 01.2-Kanalizace'!$C$82:$J$99,'2347-3 - IO 01.2-Kanalizace'!$C$105:$J$143</definedName>
    <definedName name="_xlnm._FilterDatabase" localSheetId="4" hidden="1">'2347-4 - IO 01.2-Kanaliza...'!$C$125:$K$223</definedName>
    <definedName name="_xlnm.Print_Area" localSheetId="4">'2347-4 - IO 01.2-Kanaliza...'!$C$4:$J$75,'2347-4 - IO 01.2-Kanaliza...'!$C$81:$J$105,'2347-4 - IO 01.2-Kanaliza...'!$C$111:$J$223</definedName>
    <definedName name="_xlnm.Print_Area" localSheetId="5">'Seznam figur'!$C$4:$G$775</definedName>
    <definedName name="_xlnm.Print_Titles" localSheetId="0">'Rekapitulace stavby'!$92:$92</definedName>
    <definedName name="_xlnm.Print_Titles" localSheetId="1">'2347-1 - IO 01.1-Vodovod'!$127:$127</definedName>
    <definedName name="_xlnm.Print_Titles" localSheetId="2">'2347-2 - IO 01.1-Vodovodn...'!$127:$127</definedName>
    <definedName name="_xlnm.Print_Titles" localSheetId="3">'2347-3 - IO 01.2-Kanalizace'!$117:$117</definedName>
    <definedName name="_xlnm.Print_Titles" localSheetId="4">'2347-4 - IO 01.2-Kanaliza...'!$125:$125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<sst xmlns="http://schemas.openxmlformats.org/spreadsheetml/2006/main" count="9458" uniqueCount="1132">
  <si>
    <t>Export Komplet</t>
  </si>
  <si>
    <t/>
  </si>
  <si>
    <t>2.0</t>
  </si>
  <si>
    <t>ZAMOK</t>
  </si>
  <si>
    <t>False</t>
  </si>
  <si>
    <t>{d36acf52-8bf6-4b8d-a4a0-02847ab12bc8}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</si>
  <si>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</si>
  <si>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</si>
  <si>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</si>
  <si>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</si>
  <si>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</si>
  <si>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</si>
  <si>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</si>
  <si>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</si>
  <si>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2347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</si>
  <si>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</si>
  <si>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</si>
  <si>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MB Máchova, obnova vodovodu a kanalizace</t>
  </si>
  <si>
    <t>KSO:</t>
  </si>
  <si>
    <t>827</t>
  </si>
  <si>
    <t>CC-CZ:</t>
  </si>
  <si>
    <t>222</t>
  </si>
  <si>
    <t>Místo:</t>
  </si>
  <si>
    <t>Mladá Boleslav</t>
  </si>
  <si>
    <t>Datum:</t>
  </si>
  <si>
    <t>22. 11. 2023</t>
  </si>
  <si>
    <t>CZ-CPV:</t>
  </si>
  <si>
    <t>45231300-8</t>
  </si>
  <si>
    <t>CZ-CPA:</t>
  </si>
  <si>
    <t>42.21.12</t>
  </si>
  <si>
    <t>Zadavatel:</t>
  </si>
  <si>
    <t>IČ:</t>
  </si>
  <si>
    <t>46356983</t>
  </si>
  <si>
    <t>Vodovody a kanalizace Mladá Boleslav, a.s.</t>
  </si>
  <si>
    <t>DIČ:</t>
  </si>
  <si>
    <t>CZ46356983</t>
  </si>
  <si>
    <t>Uchazeč:</t>
  </si>
  <si>
    <t>Vyplň údaj</t>
  </si>
  <si>
    <t>Projektant:</t>
  </si>
  <si>
    <t>49297945</t>
  </si>
  <si>
    <t>Ing. Petr Čepický</t>
  </si>
  <si>
    <t>CZ7003153432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</si>
  <si>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</si>
  <si>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</si>
  <si>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</si>
  <si>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</si>
  <si>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</si>
  <si>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</si>
  <si>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</si>
  <si>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</si>
  <si>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</si>
  <si>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</si>
  <si>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</si>
  <si>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</si>
  <si>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</si>
  <si>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</si>
  <si>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</si>
  <si>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</si>
  <si>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</si>
  <si>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</si>
  <si>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</si>
  <si>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</si>
  <si>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</si>
  <si>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</si>
  <si>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</si>
  <si>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</si>
  <si>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</si>
  <si>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</si>
  <si>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</si>
  <si>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</si>
  <si>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</si>
  <si>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</si>
  <si>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</si>
  <si>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</si>
  <si>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</si>
  <si>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</si>
  <si>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</si>
  <si>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</si>
  <si>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</si>
  <si>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</si>
  <si>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</si>
  <si>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</si>
  <si>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</si>
  <si>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</si>
  <si>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</si>
  <si>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</si>
  <si>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</si>
  <si>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</si>
  <si>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</si>
  <si>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2347-1</t>
  </si>
  <si>
    <t>IO 01.1-Vodovod</t>
  </si>
  <si>
    <t>ING</t>
  </si>
  <si>
    <t>1</t>
  </si>
  <si>
    <t>{84357164-d946-4c51-9b8d-eefab01ced60}</t>
  </si>
  <si>
    <t>827 13 32</t>
  </si>
  <si>
    <t>2</t>
  </si>
  <si>
    <t>/</t>
  </si>
  <si>
    <t>Soupis</t>
  </si>
  <si>
    <t>###NOINSERT###</t>
  </si>
  <si>
    <t>2347-2</t>
  </si>
  <si>
    <t>IO 01.1-Vodovodní přípojky</t>
  </si>
  <si>
    <t>{59d387bf-68a7-4162-aa52-16e458d51564}</t>
  </si>
  <si>
    <t>2347-3</t>
  </si>
  <si>
    <t>IO 01.2-Kanalizace</t>
  </si>
  <si>
    <t>STA</t>
  </si>
  <si>
    <t>{6992ad8d-2277-4425-a79a-8c6938ceba28}</t>
  </si>
  <si>
    <t>2347-4</t>
  </si>
  <si>
    <t>IO 01.2-Kanalizace-Šachty</t>
  </si>
  <si>
    <t>{065a9d93-af99-4bae-ac72-a0f276c152fd}</t>
  </si>
  <si>
    <t>827 21 43</t>
  </si>
  <si>
    <t>DEL80_Ž1</t>
  </si>
  <si>
    <t>153,75</t>
  </si>
  <si>
    <t>DEL80_D2</t>
  </si>
  <si>
    <t>17,11</t>
  </si>
  <si>
    <t>KRYCÍ LIST SOUPISU PRACÍ</t>
  </si>
  <si>
    <t>DEL80_N2</t>
  </si>
  <si>
    <t>1,5</t>
  </si>
  <si>
    <t>DEL80_CE</t>
  </si>
  <si>
    <t>172,36</t>
  </si>
  <si>
    <t>DEL32_Ž1</t>
  </si>
  <si>
    <t>5</t>
  </si>
  <si>
    <t>DEL32_D2</t>
  </si>
  <si>
    <t>Objekt:</t>
  </si>
  <si>
    <t>DEL32_CE</t>
  </si>
  <si>
    <t>2347-1 - IO 01.1-Vodovod</t>
  </si>
  <si>
    <t>DEL50_Ž1</t>
  </si>
  <si>
    <t>3</t>
  </si>
  <si>
    <t>DEL32_N2</t>
  </si>
  <si>
    <t>22221</t>
  </si>
  <si>
    <t>DEL50_D2</t>
  </si>
  <si>
    <t>DEL50_CE</t>
  </si>
  <si>
    <t>KUB80_Ž1</t>
  </si>
  <si>
    <t>217,69</t>
  </si>
  <si>
    <t>KUB80_D2</t>
  </si>
  <si>
    <t>23,98</t>
  </si>
  <si>
    <t>KUB80_N2</t>
  </si>
  <si>
    <t>2,06</t>
  </si>
  <si>
    <t>KUB80_CE</t>
  </si>
  <si>
    <t>245,511</t>
  </si>
  <si>
    <t>KUB32_Ž1</t>
  </si>
  <si>
    <t>7,124</t>
  </si>
  <si>
    <t>KUB32_D2</t>
  </si>
  <si>
    <t>KUB32_N2</t>
  </si>
  <si>
    <t>KUB50_Ž1</t>
  </si>
  <si>
    <t>4,274</t>
  </si>
  <si>
    <t>KUB50_D2</t>
  </si>
  <si>
    <t>DLAŽ_D2_ZPĚT</t>
  </si>
  <si>
    <t>30,798</t>
  </si>
  <si>
    <t>PRUMHL_80</t>
  </si>
  <si>
    <t>1,781</t>
  </si>
  <si>
    <t>ODSTRPODK_Ž1</t>
  </si>
  <si>
    <t>129,4</t>
  </si>
  <si>
    <t>ODSTRPODK_D2</t>
  </si>
  <si>
    <t>13,688</t>
  </si>
  <si>
    <t>ODSTRRÝH_Ž1</t>
  </si>
  <si>
    <t>ODSTRZÁM_Ž1</t>
  </si>
  <si>
    <t>1076,6</t>
  </si>
  <si>
    <t>OBRUBSIL_ZPĚT</t>
  </si>
  <si>
    <t>12,6</t>
  </si>
  <si>
    <t>ZAJPOTR200</t>
  </si>
  <si>
    <t>16</t>
  </si>
  <si>
    <t>ZAJPOTR500</t>
  </si>
  <si>
    <t>1,6</t>
  </si>
  <si>
    <t>ZAJKAB3</t>
  </si>
  <si>
    <t>8</t>
  </si>
  <si>
    <t>ORNIC250_RÝH</t>
  </si>
  <si>
    <t>1,2</t>
  </si>
  <si>
    <t>ORNIC250_CE</t>
  </si>
  <si>
    <t>5,7</t>
  </si>
  <si>
    <t>VYKOP_Z</t>
  </si>
  <si>
    <t>171,458</t>
  </si>
  <si>
    <t>VYKOP_N</t>
  </si>
  <si>
    <t>1,76</t>
  </si>
  <si>
    <t>VYKOP_CE</t>
  </si>
  <si>
    <t>173,218</t>
  </si>
  <si>
    <t>VYKOP3</t>
  </si>
  <si>
    <t>86,609</t>
  </si>
  <si>
    <t>VYKOP4</t>
  </si>
  <si>
    <t>PAŽCELK4_12</t>
  </si>
  <si>
    <t>642,442</t>
  </si>
  <si>
    <t>VYTLAČ_Z</t>
  </si>
  <si>
    <t>71,053</t>
  </si>
  <si>
    <t>VYTLAČ_N</t>
  </si>
  <si>
    <t>0,599</t>
  </si>
  <si>
    <t>ODVOZ13</t>
  </si>
  <si>
    <t>80,621</t>
  </si>
  <si>
    <t>ODVOZ45</t>
  </si>
  <si>
    <t>ODVOZ_CE</t>
  </si>
  <si>
    <t>161,242</t>
  </si>
  <si>
    <t>ZASYP_Z</t>
  </si>
  <si>
    <t>111,221</t>
  </si>
  <si>
    <t>OBSYP_CE</t>
  </si>
  <si>
    <t>48,614</t>
  </si>
  <si>
    <t>POSTŘIK_SPOJ</t>
  </si>
  <si>
    <t>1206</t>
  </si>
  <si>
    <t>TĚS_SPAR_Ž1</t>
  </si>
  <si>
    <t>219,2</t>
  </si>
  <si>
    <t>SUŤ_ŠTĚRK_T</t>
  </si>
  <si>
    <t>101,02</t>
  </si>
  <si>
    <t>SUŤ_ŽIVICE_T</t>
  </si>
  <si>
    <t>183,333</t>
  </si>
  <si>
    <t>SUŤ_SYP</t>
  </si>
  <si>
    <t>284,353</t>
  </si>
  <si>
    <t>SUŤ_ŽBETON_T</t>
  </si>
  <si>
    <t>11,328</t>
  </si>
  <si>
    <t>PŘESUN_HMT</t>
  </si>
  <si>
    <t>4,083</t>
  </si>
  <si>
    <t>BOUR_AŠ_CE</t>
  </si>
  <si>
    <t>5,664</t>
  </si>
  <si>
    <t>VYTLAČ_AŠ_CE</t>
  </si>
  <si>
    <t>10,816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</si>
  <si>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</si>
  <si>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</si>
  <si>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</si>
  <si>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</si>
  <si>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</si>
  <si>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</si>
  <si>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</si>
  <si>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</si>
  <si>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</si>
  <si>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</si>
  <si>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</si>
  <si>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900 - Ostatní práce a konstrukce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</si>
  <si>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</si>
  <si>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</si>
  <si>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</si>
  <si>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</si>
  <si>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</si>
  <si>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</si>
  <si>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</si>
  <si>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</si>
  <si>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</si>
  <si>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</si>
  <si>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</si>
  <si>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</si>
  <si>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</si>
  <si>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</si>
  <si>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</si>
  <si>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</si>
  <si>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</si>
  <si>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</si>
  <si>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</si>
  <si>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</si>
  <si>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</si>
  <si>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</si>
  <si>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</si>
  <si>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</si>
  <si>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</si>
  <si>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</si>
  <si>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</si>
  <si>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4</t>
  </si>
  <si>
    <t>-45940628</t>
  </si>
  <si>
    <t>VV</t>
  </si>
  <si>
    <t>"délka DN80 živice-místní komunikace-Ž1-A; VP" 144,89+7,86+(1*1,0)</t>
  </si>
  <si>
    <t>"délka DN80 dlažba-zámková-D2-A" 4,8+12,31</t>
  </si>
  <si>
    <t>"délka DN80 ornice-N2-A" 1,5</t>
  </si>
  <si>
    <t>Mezisoučet</t>
  </si>
  <si>
    <t>"délka D32 živice-místní komunikace-Ž1" ((6,2-5,2)*3)+((1,0)*1)+((4,8-3,8)*1)</t>
  </si>
  <si>
    <t>"délka D32 dlažba-zámková-D2" ((0,6-0,6)*1)</t>
  </si>
  <si>
    <t>"délka D32 ornice-N2-A" ((2,0-2,0)*3)</t>
  </si>
  <si>
    <t>DEL32_Ž3</t>
  </si>
  <si>
    <t>"délka D32 živice-chodník-Ž3" ((2,6-2,6)*3)</t>
  </si>
  <si>
    <t>"délka D50 živice-místní komunikace-Ž1" ((4,8-3,8)*1)+((1,0)*2)</t>
  </si>
  <si>
    <t>"délka D50 dlažba-zámková-D2" ((0,6-0,6)*1)</t>
  </si>
  <si>
    <t>"zákl.objem ze SW pod.prof. DN80 živice-místní komunikace-Ž1" 207,12+10,57</t>
  </si>
  <si>
    <t>"zákl.objem ze SW pod.prof. DN80 dlažba-zámková-D23" 6,66+17,32</t>
  </si>
  <si>
    <t>"zákl.objem ze SW pod.prof. DN80 ornice-N2" 2,06</t>
  </si>
  <si>
    <t>"průměrná hloubka výk." (KUB80_CE/(DEL80_CE))/0,80</t>
  </si>
  <si>
    <t>"zákl.objem přípojky" DEL32_Ž1*PRUMHL_80*0,8</t>
  </si>
  <si>
    <t>"zákl.objem přípojky" DEL32_D2*PRUMHL_80*0,8</t>
  </si>
  <si>
    <t>"zákl.objem přípojky" DEL32_N2*PRUMHL_80*0,8</t>
  </si>
  <si>
    <t>KUB32_CE</t>
  </si>
  <si>
    <t>"zákl.objem přípojky" DEL50_Ž1*PRUMHL_80*0,8</t>
  </si>
  <si>
    <t>"zákl.objem přípojky" DEL50_D2*PRUMHL_80*0,8</t>
  </si>
  <si>
    <t>KUB50_CE</t>
  </si>
  <si>
    <t>"dlažba zámková-zpět" (DEL32_D2+DEL50_D2+DEL80_D2)*(0,8+2*0,5)</t>
  </si>
  <si>
    <t>113107165</t>
  </si>
  <si>
    <t>Odstranění podkladu z kameniva drceného tl přes 400 do 500 mm strojně pl přes 50 do 200 m2</t>
  </si>
  <si>
    <t>1604206863</t>
  </si>
  <si>
    <t>((DEL80_Ž1+DEL32_Ž1+del50_Ž1)*0,8)</t>
  </si>
  <si>
    <t>113107322</t>
  </si>
  <si>
    <t>Odstranění podkladu z kameniva drceného tl přes 100 do 200 mm strojně pl do 50 m2</t>
  </si>
  <si>
    <t>-1903356253</t>
  </si>
  <si>
    <t>(( DEL32_D2+DEL50_D2+DEL80_D2)*0,8)</t>
  </si>
  <si>
    <t>113154255</t>
  </si>
  <si>
    <t>Frézování živičného krytu tl 200 mm pruh š přes 0,5 do 1 m pl přes 500 do 1000 m2 s překážkami v trase</t>
  </si>
  <si>
    <t>-1823542983</t>
  </si>
  <si>
    <t>113154263</t>
  </si>
  <si>
    <t>Frézování živičného krytu tl 50 mm pruh š přes 1 do 2 m pl přes 500 do 1000 m2 s překážkami v trase</t>
  </si>
  <si>
    <t>-698508006</t>
  </si>
  <si>
    <t>"frézování zámků/ploch VAKMB z celkových 100%" (1206,0*1,0)-ODSTRRÝH_Ž1</t>
  </si>
  <si>
    <t>6</t>
  </si>
  <si>
    <t>113202111</t>
  </si>
  <si>
    <t>Vytrhání obrub krajníků obrubníků stojatých</t>
  </si>
  <si>
    <t>m</t>
  </si>
  <si>
    <t>-172512973</t>
  </si>
  <si>
    <t>(5*(0,8+2*0,5))+(2*(0,8+2*0,5))</t>
  </si>
  <si>
    <t>7</t>
  </si>
  <si>
    <t>115101201</t>
  </si>
  <si>
    <t>Čerpání vody na dopravní výšku do 10 m průměrný přítok do 500 l/min</t>
  </si>
  <si>
    <t>hod</t>
  </si>
  <si>
    <t>-850292288</t>
  </si>
  <si>
    <t>"průměrná rychlost pokládky 12m/den" (DEL80_CE)/12*8</t>
  </si>
  <si>
    <t>115101301</t>
  </si>
  <si>
    <t>Pohotovost čerpací soupravy pro dopravní výšku do 10 m přítok do 500 l/min</t>
  </si>
  <si>
    <t>den</t>
  </si>
  <si>
    <t>-1219104119</t>
  </si>
  <si>
    <t>"průměrná rychlost pokládky 12m/den" (DEL80_CE)/12</t>
  </si>
  <si>
    <t>9</t>
  </si>
  <si>
    <t>119001402</t>
  </si>
  <si>
    <t>Dočasné zajištění potrubí ocelového nebo litinového DN přes 200 do 500 mm</t>
  </si>
  <si>
    <t>-1232595226</t>
  </si>
  <si>
    <t>2*0,8</t>
  </si>
  <si>
    <t>10</t>
  </si>
  <si>
    <t>119001405</t>
  </si>
  <si>
    <t>Dočasné zajištění potrubí z PE DN do 200 mm</t>
  </si>
  <si>
    <t>410590174</t>
  </si>
  <si>
    <t>(20*0,8)</t>
  </si>
  <si>
    <t>11</t>
  </si>
  <si>
    <t>119001421</t>
  </si>
  <si>
    <t>Dočasné zajištění kabelů a kabelových tratí ze 3 volně ložených kabelů</t>
  </si>
  <si>
    <t>1555105360</t>
  </si>
  <si>
    <t>10*0,8</t>
  </si>
  <si>
    <t>12</t>
  </si>
  <si>
    <t>121112004</t>
  </si>
  <si>
    <t>Sejmutí ornice tl vrstvy přes 200 do 250 mm ručně</t>
  </si>
  <si>
    <t>1537360363</t>
  </si>
  <si>
    <t>"travnatý povrch nad rýhou" ((DEL32_N2+DEL80_N2)*0,8)</t>
  </si>
  <si>
    <t>ORNIC250_VNĚ</t>
  </si>
  <si>
    <t>"travnatý povrch vně rýhy" ((DEL32_N2+DEL80_N2)*(0,8+3,0))-ORNIC250_RÝH</t>
  </si>
  <si>
    <t>Součet</t>
  </si>
  <si>
    <t>13</t>
  </si>
  <si>
    <t>132254204</t>
  </si>
  <si>
    <t>Hloubení zapažených rýh š do 2000 mm v hornině třídy těžitelnosti I skupiny 3 objem do 500 m3</t>
  </si>
  <si>
    <t>m3</t>
  </si>
  <si>
    <t>603386868</t>
  </si>
  <si>
    <t>VYK_Ž1</t>
  </si>
  <si>
    <t>"výkop m3 v živici-místní-Ž1" ((KUB80_Ž1+KUB50_Ž1+KUB32_Ž1)-((DEL80_Ž1+DEL50_Ž1+DEL32_Ž1)*0,8*0,60))</t>
  </si>
  <si>
    <t>VYK_D2</t>
  </si>
  <si>
    <t>"výkop m3 v dlažbě-zámkové-D2" ((KUB32_D2+KUB50_D2+KUB80_D2)-((DEL32_D2+DEL50_D2+DEL80_D2)*0,8*0,29))</t>
  </si>
  <si>
    <t>VYK_N2</t>
  </si>
  <si>
    <t>"vkop v nezpevněném" ((KUB32_N2+KUB80_N2)-((DEL32_N2+DEL80_N2)*0,8*0,25))</t>
  </si>
  <si>
    <t>VYKOP_Z+VYKOP_N</t>
  </si>
  <si>
    <t>VYKOP_CE*0,50</t>
  </si>
  <si>
    <t>14</t>
  </si>
  <si>
    <t>132354204</t>
  </si>
  <si>
    <t>Hloubení zapažených rýh š do 2000 mm v hornině třídy těžitelnosti II skupiny 4 objem do 500 m3</t>
  </si>
  <si>
    <t>1184131451</t>
  </si>
  <si>
    <t>139001101</t>
  </si>
  <si>
    <t>Příplatek za ztížení vykopávky v blízkosti podzemního vedení</t>
  </si>
  <si>
    <t>-1153722339</t>
  </si>
  <si>
    <t>"křížení do DN200" (ZAJPOTR200*(0,5+0,2+0,3)*(0,5+0,2+0,5))</t>
  </si>
  <si>
    <t>"křížení do DN500" ZAJPOTR500*(0,5+0,5+0,3)*(0,5+0,5+0,5)</t>
  </si>
  <si>
    <t>"křížení kabelů" ZAJKAB3*(1,0+1,0)*PRUMHL_80</t>
  </si>
  <si>
    <t>139951123</t>
  </si>
  <si>
    <t>Bourání kcí v hloubených vykopávkách ze zdiva ze ŽB nebo předpjatého strojně</t>
  </si>
  <si>
    <t>-201384883</t>
  </si>
  <si>
    <t>BOUR_AŠ_STĚNY</t>
  </si>
  <si>
    <t>"bourání šachty AŠ-stěny celá hloubka" ((2,00+2,00+(2*0,30))*2*0,3*1,60)</t>
  </si>
  <si>
    <t>BOUR_AŠ_STROP</t>
  </si>
  <si>
    <t>"bourání šachty AŠ strop" ((((2,00+(0,3*2))*(2,00+(0,3*2)))*0,2)-(0,72*0,72*0,2))</t>
  </si>
  <si>
    <t>17</t>
  </si>
  <si>
    <t>151811131</t>
  </si>
  <si>
    <t>Osazení pažicího boxu hl výkopu do 4 m š do 1,2 m</t>
  </si>
  <si>
    <t>777939689</t>
  </si>
  <si>
    <t>"pažení celkové"  ((DEL80_CE+DEL50_CE+DEL32_CE)*PRUMHL_80*2)</t>
  </si>
  <si>
    <t>18</t>
  </si>
  <si>
    <t>151811231</t>
  </si>
  <si>
    <t>Odstranění pažicího boxu hl výkopu do 4 m š do 1,2 m</t>
  </si>
  <si>
    <t>1575892317</t>
  </si>
  <si>
    <t>19</t>
  </si>
  <si>
    <t>162751117</t>
  </si>
  <si>
    <t>Vodorovné přemístění přes 9 000 do 10000 m výkopku/sypaniny z horniny třídy těžitelnosti I skupiny 1 až 3</t>
  </si>
  <si>
    <t>906746850</t>
  </si>
  <si>
    <t xml:space="preserve">"Dodavatel navrhne vzdálenost na skládku podle svých možností" </t>
  </si>
  <si>
    <t>"prostor pro zásyp zrušené šachty-AŠ"((2,0+2*0,3)*(2,0+2*0,3)*1,60)</t>
  </si>
  <si>
    <t>"vytlačený objem L-P-O ve zpevněném" ((DEL32_Ž1+DEL32_D2+DEL50_Ž1+DEL50_D2)*0,360)+((DEL80_Ž1+DEL80_D2)*0,399)</t>
  </si>
  <si>
    <t>"vytlačený objem L-P-O v nezpevněném" ((DEL32_N2*0,360)+(DEL80_N2*0,399))</t>
  </si>
  <si>
    <t>(VYKOP_Z+VYTLAČ_N-VYTLAČ_AŠ_CE)*((VYKOP3)/VYKOP_CE)</t>
  </si>
  <si>
    <t>20</t>
  </si>
  <si>
    <t>162751119</t>
  </si>
  <si>
    <t>Příplatek k vodorovnému přemístění výkopku/sypaniny z horniny třídy těžitelnosti I skupiny 1 až 3 ZKD 1000 m přes 10000 m</t>
  </si>
  <si>
    <t>-526833002</t>
  </si>
  <si>
    <t>ODVOZ13*6</t>
  </si>
  <si>
    <t>162751137</t>
  </si>
  <si>
    <t>Vodorovné přemístění přes 9 000 do 10000 m výkopku/sypaniny z horniny třídy těžitelnosti II skupiny 4 a 5</t>
  </si>
  <si>
    <t>-1983302746</t>
  </si>
  <si>
    <t xml:space="preserve"> (VYKOP_Z+VYTLAČ_N-VYTLAČ_AŠ_CE)*((VYKOP4)/VYKOP_CE)</t>
  </si>
  <si>
    <t>22</t>
  </si>
  <si>
    <t>162751139</t>
  </si>
  <si>
    <t>Příplatek k vodorovnému přemístění výkopku/sypaniny z horniny třídy těžitelnosti II skupiny 4 a 5 ZKD 1000 m přes 10000 m</t>
  </si>
  <si>
    <t>1867191515</t>
  </si>
  <si>
    <t>ODVOZ45*6</t>
  </si>
  <si>
    <t>23</t>
  </si>
  <si>
    <t>171201221</t>
  </si>
  <si>
    <t>Poplatek za uložení na skládce (skládkovné) zeminy a kamení kód odpadu 17 05 04</t>
  </si>
  <si>
    <t>t</t>
  </si>
  <si>
    <t>1519289536</t>
  </si>
  <si>
    <t>(ODVOZ13+ODVOZ45)</t>
  </si>
  <si>
    <t>ODVOZ_CE*2,0</t>
  </si>
  <si>
    <t>24</t>
  </si>
  <si>
    <t>174151101</t>
  </si>
  <si>
    <t>Zásyp jam, šachet rýh nebo kolem objektů sypaninou se zhutněním</t>
  </si>
  <si>
    <t>451989604</t>
  </si>
  <si>
    <t>"zásyp ve zpev." (VYKOP_Z-VYTLAČ_Z)+VYTLAČ_AŠ_CE</t>
  </si>
  <si>
    <t>ZASYP_N</t>
  </si>
  <si>
    <t>"zásyp v nezpev" (VYKOP_N-VYTLAČ_N)</t>
  </si>
  <si>
    <t>ZASYP_CE</t>
  </si>
  <si>
    <t>25</t>
  </si>
  <si>
    <t>M</t>
  </si>
  <si>
    <t>58331200</t>
  </si>
  <si>
    <t>štěrkopísek netříděný</t>
  </si>
  <si>
    <t>-1845498313</t>
  </si>
  <si>
    <t>"Před zahájení stavby objednatel rozhodne o vhodnosti použití výkopku ke zpětnému zásypu výkopů"</t>
  </si>
  <si>
    <t>ZASYP_Z*2,0</t>
  </si>
  <si>
    <t>26</t>
  </si>
  <si>
    <t>175151101</t>
  </si>
  <si>
    <t>Obsypání potrubí strojně sypaninou bez prohození, uloženou do 3 m</t>
  </si>
  <si>
    <t>458418154</t>
  </si>
  <si>
    <t>((DEL32_CE+DEL50_CE)*0,238)+(DEL80_CE*0,271)</t>
  </si>
  <si>
    <t>27</t>
  </si>
  <si>
    <t>58337310</t>
  </si>
  <si>
    <t>štěrkopísek frakce 0/4</t>
  </si>
  <si>
    <t>-937653307</t>
  </si>
  <si>
    <t>OBSYP_CE*2,0</t>
  </si>
  <si>
    <t>28</t>
  </si>
  <si>
    <t>181311104</t>
  </si>
  <si>
    <t>Rozprostření ornice tl vrstvy přes 200 do 250 mm v rovině nebo ve svahu do 1:5 ručně</t>
  </si>
  <si>
    <t>162264730</t>
  </si>
  <si>
    <t>29</t>
  </si>
  <si>
    <t>181411141</t>
  </si>
  <si>
    <t>Založení parterového trávníku výsevem pl do 1000 m2 v rovině a ve svahu do 1:5</t>
  </si>
  <si>
    <t>899681791</t>
  </si>
  <si>
    <t>30</t>
  </si>
  <si>
    <t>00572420</t>
  </si>
  <si>
    <t>osivo směs travní parková okrasná</t>
  </si>
  <si>
    <t>kg</t>
  </si>
  <si>
    <t>-192456164</t>
  </si>
  <si>
    <t>ORNIC250_CE*0,015</t>
  </si>
  <si>
    <t>Vodorovné konstrukce</t>
  </si>
  <si>
    <t>31</t>
  </si>
  <si>
    <t>451572111</t>
  </si>
  <si>
    <t>Lože pod potrubí otevřený výkop z kameniva drobného těženého</t>
  </si>
  <si>
    <t>-1439439442</t>
  </si>
  <si>
    <t>LOŽE_CE</t>
  </si>
  <si>
    <t>(DEL32_CE+DEL50_CE+DEL80_CE)*0,120</t>
  </si>
  <si>
    <t>32</t>
  </si>
  <si>
    <t>452313171</t>
  </si>
  <si>
    <t>Podkladní bloky z betonu prostého bez zvýšených nároků na prostředí tř. C 30/37 otevřený výkop</t>
  </si>
  <si>
    <t>-1118364656</t>
  </si>
  <si>
    <t>"horizontální" 0,29+0,05+0,13</t>
  </si>
  <si>
    <t>33</t>
  </si>
  <si>
    <t>452353101</t>
  </si>
  <si>
    <t>Bednění podkladních bloků otevřený výkop</t>
  </si>
  <si>
    <t>-627417027</t>
  </si>
  <si>
    <t>"TYP2 (2 * 2/3 * švýk +b/2) * h * počet" (2*2/3*0,80+(0,61/2))*0,61*3</t>
  </si>
  <si>
    <t>"TYP1 (2 * 2/3 * švýk +b/2) * h * počet" (2*2/3*0,80+(0,45/2))*0,45*1</t>
  </si>
  <si>
    <t>"TYP1 (2 * 2/3 * švýk +b/2) * h * počet" (2*2/3*0,80+(0,32/2))*0,31*5</t>
  </si>
  <si>
    <t>Komunikace pozemní</t>
  </si>
  <si>
    <t>34</t>
  </si>
  <si>
    <t>564751111</t>
  </si>
  <si>
    <t>Podklad z kameniva hrubého drceného vel. 32-63 mm plochy přes 100 m2 tl 150 mm</t>
  </si>
  <si>
    <t>1811135992</t>
  </si>
  <si>
    <t>POKLAD32_63</t>
  </si>
  <si>
    <t>"vrstva 150 mm" ODSTRPODK_Ž1</t>
  </si>
  <si>
    <t>35</t>
  </si>
  <si>
    <t>564851111</t>
  </si>
  <si>
    <t>Podklad ze štěrkodrtě ŠD plochy přes 100 m2 tl 150 mm</t>
  </si>
  <si>
    <t>-1382489352</t>
  </si>
  <si>
    <t>"vrstva 300 mm hutněna 2x po 150 mm" ((ODSTRPODK_Ž1)*2)</t>
  </si>
  <si>
    <t>"vrstva 150 mm" ODSTRPODK_D2</t>
  </si>
  <si>
    <t>PODKLAD0_63</t>
  </si>
  <si>
    <t>36</t>
  </si>
  <si>
    <t>565135101</t>
  </si>
  <si>
    <t>Asfaltový beton vrstva podkladní ACP 16 (obalované kamenivo OKS) tl 50 mm š do 1,5 m</t>
  </si>
  <si>
    <t>536138067</t>
  </si>
  <si>
    <t>ACP16_Ž1</t>
  </si>
  <si>
    <t>"vrstva 100 mm hutněna 2x po 50 mm" ODSTRRÝH_Ž1*2</t>
  </si>
  <si>
    <t>37</t>
  </si>
  <si>
    <t>566901232</t>
  </si>
  <si>
    <t>Vyspravení podkladu po překopech inženýrských sítí plochy přes 15 m2 štěrkodrtí tl. 150 mm</t>
  </si>
  <si>
    <t>-1333644832</t>
  </si>
  <si>
    <t>"provizorní úprava rýhy před pokládkou živice" ODSTRRÝH_Ž1</t>
  </si>
  <si>
    <t>38</t>
  </si>
  <si>
    <t>573111112</t>
  </si>
  <si>
    <t>Postřik živičný infiltrační s posypem z asfaltu množství 1 kg/m2</t>
  </si>
  <si>
    <t>-1721832203</t>
  </si>
  <si>
    <t>POSTŘIK_INFIL</t>
  </si>
  <si>
    <t>39</t>
  </si>
  <si>
    <t>573231111</t>
  </si>
  <si>
    <t>Postřik živičný spojovací ze silniční emulze v množství 0,70 kg/m2</t>
  </si>
  <si>
    <t>588365413</t>
  </si>
  <si>
    <t>"100% VAKMB z celkových 100%" (ODSTRRÝH_Ž1+ODSTRZÁM_Ž1)</t>
  </si>
  <si>
    <t>40</t>
  </si>
  <si>
    <t>577144031</t>
  </si>
  <si>
    <t>Asfaltový beton vrstva obrusná ACO 11 (ABS) tř. I tl 50 mm š do 1,5 m z modifikovaného asfaltu</t>
  </si>
  <si>
    <t>1156286209</t>
  </si>
  <si>
    <t>ACO11_Ž1</t>
  </si>
  <si>
    <t>41</t>
  </si>
  <si>
    <t>596211110</t>
  </si>
  <si>
    <t>Kladení zámkové dlažby komunikací pro pěší ručně tl 60 mm skupiny A pl do 50 m2</t>
  </si>
  <si>
    <t>-2103952914</t>
  </si>
  <si>
    <t>Trubní vedení</t>
  </si>
  <si>
    <t>42</t>
  </si>
  <si>
    <t>851241131</t>
  </si>
  <si>
    <t>Montáž potrubí z trub litinových hrdlových s integrovaným těsněním otevřený výkop DN 80</t>
  </si>
  <si>
    <t>558991158</t>
  </si>
  <si>
    <t>43</t>
  </si>
  <si>
    <t>55254080</t>
  </si>
  <si>
    <t>trouba vodovodní litinová hrdlová hrdlová Zn+Al povlak K9 dl 6m DN 80</t>
  </si>
  <si>
    <t>1008056633</t>
  </si>
  <si>
    <t>44</t>
  </si>
  <si>
    <t>857241131</t>
  </si>
  <si>
    <t>Montáž litinových tvarovek jednoosých hrdlových otevřený výkop s integrovaným těsněním DN 80</t>
  </si>
  <si>
    <t>kus</t>
  </si>
  <si>
    <t>-176195689</t>
  </si>
  <si>
    <t>45</t>
  </si>
  <si>
    <t>55253916</t>
  </si>
  <si>
    <t>koleno hrdlové z tvárné litiny,práškový epoxid tl 250µm MMK-kus DN 80-22,5°</t>
  </si>
  <si>
    <t>-1467722842</t>
  </si>
  <si>
    <t>46</t>
  </si>
  <si>
    <t>55253940</t>
  </si>
  <si>
    <t>koleno hrdlové z tvárné litiny,práškový epoxid tl 250µm MMK-kus DN 80-45°</t>
  </si>
  <si>
    <t>-783957195</t>
  </si>
  <si>
    <t>47</t>
  </si>
  <si>
    <t>55253646</t>
  </si>
  <si>
    <t>přesuvka hrdlová litinová práškový epoxid tl 250µm se šroubovým spojem U-kus DN 80</t>
  </si>
  <si>
    <t>-2146593492</t>
  </si>
  <si>
    <t>48</t>
  </si>
  <si>
    <t>286709355614.R</t>
  </si>
  <si>
    <t>spojka s přírubou WAGA 3057 709355614 d 84-105 DN 80 PN 16</t>
  </si>
  <si>
    <t>2031504401</t>
  </si>
  <si>
    <t>49</t>
  </si>
  <si>
    <t>857242122</t>
  </si>
  <si>
    <t>Montáž litinových tvarovek jednoosých přírubových otevřený výkop DN 80</t>
  </si>
  <si>
    <t>-359142035</t>
  </si>
  <si>
    <t>50</t>
  </si>
  <si>
    <t>55253892.R</t>
  </si>
  <si>
    <t>tvarovka přírubová s hrdlem z tvárné litiny,práškový epoxid tl 250µm EU-kus dl 130mm DN 80 BLS</t>
  </si>
  <si>
    <t>-848851593</t>
  </si>
  <si>
    <t>51</t>
  </si>
  <si>
    <t>55253489</t>
  </si>
  <si>
    <t>tvarovka přírubová litinová s hladkým koncem,práškový epoxid tl 250µm F-kus DN 80</t>
  </si>
  <si>
    <t>-1573857954</t>
  </si>
  <si>
    <t>52</t>
  </si>
  <si>
    <t>857243131</t>
  </si>
  <si>
    <t>Montáž litinových tvarovek odbočných hrdlových otevřený výkop s integrovaným těsněním DN 80</t>
  </si>
  <si>
    <t>367569584</t>
  </si>
  <si>
    <t>53</t>
  </si>
  <si>
    <t>55253740</t>
  </si>
  <si>
    <t>tvarovka hrdlová s přírubovou odbočkou z tvárné litiny,práškový epoxid tl 250µm MMA-kus DN 80/80</t>
  </si>
  <si>
    <t>-1388347955</t>
  </si>
  <si>
    <t>54</t>
  </si>
  <si>
    <t>871161211</t>
  </si>
  <si>
    <t>Montáž potrubí z PE100 SDR 11 otevřený výkop svařovaných elektrotvarovkou D 32 x 3,0 mm</t>
  </si>
  <si>
    <t>-546650889</t>
  </si>
  <si>
    <t>55</t>
  </si>
  <si>
    <t>28613524</t>
  </si>
  <si>
    <t>potrubí třívrstvé PE100 RC SDR11 32x3,0 dl 12m</t>
  </si>
  <si>
    <t>410200820</t>
  </si>
  <si>
    <t>56</t>
  </si>
  <si>
    <t>871181211</t>
  </si>
  <si>
    <t>Montáž potrubí z PE100 SDR 11 otevřený výkop svařovaných elektrotvarovkou D 50 x 4,6 mm</t>
  </si>
  <si>
    <t>-1154377328</t>
  </si>
  <si>
    <t>57</t>
  </si>
  <si>
    <t>28613526</t>
  </si>
  <si>
    <t>potrubí třívrstvé PE100 RC SDR11 50x4,60 dl 12m</t>
  </si>
  <si>
    <t>-1738009791</t>
  </si>
  <si>
    <t>58</t>
  </si>
  <si>
    <t>877161110</t>
  </si>
  <si>
    <t>Montáž elektrokolen 45° na vodovodním potrubí z PE trub d 32</t>
  </si>
  <si>
    <t>-838752000</t>
  </si>
  <si>
    <t>59</t>
  </si>
  <si>
    <t>286612092.R</t>
  </si>
  <si>
    <t>elektrokoleno 612092 W45° SDR11 d32</t>
  </si>
  <si>
    <t>763564652</t>
  </si>
  <si>
    <t>60</t>
  </si>
  <si>
    <t>877162001</t>
  </si>
  <si>
    <t>Montáž svěrných spojek na vodovodním potrubí z trub d 32</t>
  </si>
  <si>
    <t>-1170894917</t>
  </si>
  <si>
    <t>61</t>
  </si>
  <si>
    <t>2.1.100.3432</t>
  </si>
  <si>
    <t>Isiflo spojka přímá, speciální rozměr, typ 100, rozměr 34x32</t>
  </si>
  <si>
    <t>ks</t>
  </si>
  <si>
    <t>1908951610</t>
  </si>
  <si>
    <t>62</t>
  </si>
  <si>
    <t>877181110</t>
  </si>
  <si>
    <t>Montáž elektrokolen 45° na vodovodním potrubí z PE trub d 50</t>
  </si>
  <si>
    <t>364702244</t>
  </si>
  <si>
    <t>63</t>
  </si>
  <si>
    <t>286612096.R</t>
  </si>
  <si>
    <t>elektrokoleno 612096 W45° SDR11 d50</t>
  </si>
  <si>
    <t>-854834490</t>
  </si>
  <si>
    <t>64</t>
  </si>
  <si>
    <t>877182001</t>
  </si>
  <si>
    <t>Montáž svěrných spojek na vodovodním potrubí z trub d 50</t>
  </si>
  <si>
    <t>-1082354297</t>
  </si>
  <si>
    <t>65</t>
  </si>
  <si>
    <t>2.1.105.502</t>
  </si>
  <si>
    <t>Isiflo přechodka s vnějším závitem redukovaná, typ 105, rozměr 50x2”</t>
  </si>
  <si>
    <t>-118878854</t>
  </si>
  <si>
    <t>66</t>
  </si>
  <si>
    <t>2.1.100.4950</t>
  </si>
  <si>
    <t>Isiflo spojka přímá, speciální rozměr, typ 100, rozměr 49x50</t>
  </si>
  <si>
    <t>801384353</t>
  </si>
  <si>
    <t>67</t>
  </si>
  <si>
    <t>879171111</t>
  </si>
  <si>
    <t>Montáž vodovodní přípojky na potrubí DN 32</t>
  </si>
  <si>
    <t>1779774250</t>
  </si>
  <si>
    <t>68</t>
  </si>
  <si>
    <t>879211111</t>
  </si>
  <si>
    <t>Montáž vodovodní přípojky na potrubí DN 50</t>
  </si>
  <si>
    <t>1946585622</t>
  </si>
  <si>
    <t>69</t>
  </si>
  <si>
    <t>891161321</t>
  </si>
  <si>
    <t>Montáž vodovodních šoupátek domovní přípojky se závitovými konci PN16 otevřený výkop G 1"</t>
  </si>
  <si>
    <t>102448960</t>
  </si>
  <si>
    <t>70</t>
  </si>
  <si>
    <t>5.8.32114</t>
  </si>
  <si>
    <t>AVK PROFI-ISI šoupátko 5.8 litinové, přímé, závit - přechodka na PE, připojovací rozměry 32 x  11”-NEOCEŇOVAT DODÁVKU OBJEDNATELE</t>
  </si>
  <si>
    <t>1519945534</t>
  </si>
  <si>
    <t>71</t>
  </si>
  <si>
    <t>891181321</t>
  </si>
  <si>
    <t>Montáž vodovodních šoupátek domovní přípojky se závitovými konci PN16 otevřený výkop G 6/4"</t>
  </si>
  <si>
    <t>-1303933919</t>
  </si>
  <si>
    <t>72</t>
  </si>
  <si>
    <t>5.11.502</t>
  </si>
  <si>
    <t>AVK PROFI-ISO šoupátko 5.11 litinové, přímé, závit-ISO, připojovací rozměry  50 x 2”-NEOCEŇOVAT DODÁVKU OBJEDNATELE</t>
  </si>
  <si>
    <t>-772129838</t>
  </si>
  <si>
    <t>73</t>
  </si>
  <si>
    <t>7.7.3.1050</t>
  </si>
  <si>
    <t>AVK zemní teleskopická souprava 7.7 , přípojková, rozsah 1,05-1,75 m-NEOCEŇOVAT DODÁVKU OBJEDNATELE</t>
  </si>
  <si>
    <t>142665893</t>
  </si>
  <si>
    <t>74</t>
  </si>
  <si>
    <t>891241112</t>
  </si>
  <si>
    <t>Montáž vodovodních šoupátek otevřený výkop DN 80</t>
  </si>
  <si>
    <t>-713285151</t>
  </si>
  <si>
    <t>75</t>
  </si>
  <si>
    <t>4227818044.R</t>
  </si>
  <si>
    <t>šoupě EKOplus přírubové krátké DN 80 PN16-NEOCEŇOVAT DODÁVKU OBJEDNATELE</t>
  </si>
  <si>
    <t>1628289519</t>
  </si>
  <si>
    <t>76</t>
  </si>
  <si>
    <t>422122522.R</t>
  </si>
  <si>
    <t>souprava zemní teleskopická PATENTplus-1,2-1,8 DN 80-NEOCEŇOVAT DODÁVKU OBJEDNATELE</t>
  </si>
  <si>
    <t>-670255237</t>
  </si>
  <si>
    <t>77</t>
  </si>
  <si>
    <t>28613129</t>
  </si>
  <si>
    <t>trubka vodovodní PE100 RC PN 10 SDR17 90x5,4mm</t>
  </si>
  <si>
    <t>1023260738</t>
  </si>
  <si>
    <t>"ochranná trubka zákopové soupravy vyplněná pískem" 1,8*8</t>
  </si>
  <si>
    <t>78</t>
  </si>
  <si>
    <t>891241821</t>
  </si>
  <si>
    <t>Demontáž vodovodních šoupátek s ručním kolečkem v šachtách DN 80</t>
  </si>
  <si>
    <t>1404650839</t>
  </si>
  <si>
    <t>79</t>
  </si>
  <si>
    <t>891249111</t>
  </si>
  <si>
    <t>Montáž navrtávacích pasů na potrubí z jakýchkoli trub DN 80</t>
  </si>
  <si>
    <t>1671224808</t>
  </si>
  <si>
    <t>80</t>
  </si>
  <si>
    <t>335008000116</t>
  </si>
  <si>
    <t>PAS NAVRTÁVACÍ HACOM 80-1 1/4-NEOCEŇOVAT DODÁVKU OBJEDNATELE</t>
  </si>
  <si>
    <t>27732172</t>
  </si>
  <si>
    <t>81</t>
  </si>
  <si>
    <t>335008006416</t>
  </si>
  <si>
    <t>PAS NAVRTÁVACÍ HACOM 80-6/4"-NEOCEŇOVAT DODÁVKU OBJEDNATELE</t>
  </si>
  <si>
    <t>238776125</t>
  </si>
  <si>
    <t>82</t>
  </si>
  <si>
    <t>892241111</t>
  </si>
  <si>
    <t>Tlaková zkouška vodou potrubí DN do 80</t>
  </si>
  <si>
    <t>1940876658</t>
  </si>
  <si>
    <t>DEL80_CE-1,0</t>
  </si>
  <si>
    <t>83</t>
  </si>
  <si>
    <t>892273922</t>
  </si>
  <si>
    <t>Proplach vodovodního potrubí jednoduchý DN od 80 do 125 při opravách</t>
  </si>
  <si>
    <t>873100637</t>
  </si>
  <si>
    <t>84</t>
  </si>
  <si>
    <t>892273932</t>
  </si>
  <si>
    <t>Dezinfekce vodovodního potrubí DN od 40 do 125 při opravách</t>
  </si>
  <si>
    <t>-939532824</t>
  </si>
  <si>
    <t>85</t>
  </si>
  <si>
    <t>892372111</t>
  </si>
  <si>
    <t>Zabezpečení konců potrubí DN do 300 při tlakových zkouškách vodou</t>
  </si>
  <si>
    <t>-237443626</t>
  </si>
  <si>
    <t>2*1</t>
  </si>
  <si>
    <t>86</t>
  </si>
  <si>
    <t>899102211</t>
  </si>
  <si>
    <t>Demontáž poklopů litinových nebo ocelových včetně rámů hmotnosti přes 50 do 100 kg</t>
  </si>
  <si>
    <t>1794161223</t>
  </si>
  <si>
    <t>"vyřazená vodoměrná šachta" 1</t>
  </si>
  <si>
    <t>87</t>
  </si>
  <si>
    <t>899401111</t>
  </si>
  <si>
    <t>Osazení poklopů litinových ventilových</t>
  </si>
  <si>
    <t>-76353538</t>
  </si>
  <si>
    <t>88</t>
  </si>
  <si>
    <t>899401112</t>
  </si>
  <si>
    <t>Osazení poklopů litinových šoupátkových</t>
  </si>
  <si>
    <t>-1736511087</t>
  </si>
  <si>
    <t>89</t>
  </si>
  <si>
    <t>7.2.8.</t>
  </si>
  <si>
    <t>EURO plovoucí uliční poklop, hranatý, 7.2.8 MB-voda-NEOCEŇOVAT DODÁVKU OBJEDNATELE</t>
  </si>
  <si>
    <t>1649541918</t>
  </si>
  <si>
    <t>90</t>
  </si>
  <si>
    <t>899722113</t>
  </si>
  <si>
    <t>Krytí potrubí z plastů výstražnou fólií z PVC 34cm</t>
  </si>
  <si>
    <t>-1366790307</t>
  </si>
  <si>
    <t>DEL32_CE+DEL50_CE+DEL80_CE</t>
  </si>
  <si>
    <t>91</t>
  </si>
  <si>
    <t>8999902.R</t>
  </si>
  <si>
    <t>Těsnící a spojovací materiál nerez dle specifikace</t>
  </si>
  <si>
    <t>-347554190</t>
  </si>
  <si>
    <t>92</t>
  </si>
  <si>
    <t>8999905.R</t>
  </si>
  <si>
    <t>Zkouška průchodnosti potrubí do DN 100</t>
  </si>
  <si>
    <t>-1008987568</t>
  </si>
  <si>
    <t>Ostatní konstrukce a práce, bourání</t>
  </si>
  <si>
    <t>93</t>
  </si>
  <si>
    <t>916241213</t>
  </si>
  <si>
    <t>Osazení obrubníku kamenného stojatého s boční opěrou do lože z betonu prostého</t>
  </si>
  <si>
    <t>641755937</t>
  </si>
  <si>
    <t>94</t>
  </si>
  <si>
    <t>919122122</t>
  </si>
  <si>
    <t>Těsnění spár zálivkou za tepla pro komůrky š 15 mm hl 30 mm s těsnicím profilem</t>
  </si>
  <si>
    <t>1093184432</t>
  </si>
  <si>
    <t>7,1+115,7+56,2+40,2</t>
  </si>
  <si>
    <t>95</t>
  </si>
  <si>
    <t>919735111</t>
  </si>
  <si>
    <t>Řezání stávajícího živičného krytu hl do 50 mm</t>
  </si>
  <si>
    <t>198794510</t>
  </si>
  <si>
    <t>"zaříznutí zámků před obrusnou vrstvou + prořez spar před těsněním-100% VAKMB z celkových 100%" (TĚS_SPAR_Ž1*2)</t>
  </si>
  <si>
    <t>96</t>
  </si>
  <si>
    <t>979024443</t>
  </si>
  <si>
    <t>Očištění vybouraných obrubníků a krajníků silničních</t>
  </si>
  <si>
    <t>1653483554</t>
  </si>
  <si>
    <t>97</t>
  </si>
  <si>
    <t>979051121</t>
  </si>
  <si>
    <t>Očištění zámkových dlaždic se spárováním z kameniva těženého při překopech inženýrských sítí</t>
  </si>
  <si>
    <t>-531845291</t>
  </si>
  <si>
    <t>900</t>
  </si>
  <si>
    <t>Ostatní práce a konstrukce</t>
  </si>
  <si>
    <t>98</t>
  </si>
  <si>
    <t>9000001.R</t>
  </si>
  <si>
    <t>Realizační dokumentace zhotovitele, čl.1.5-TP v.1.9</t>
  </si>
  <si>
    <t>-699411930</t>
  </si>
  <si>
    <t>99</t>
  </si>
  <si>
    <t>9000002.R</t>
  </si>
  <si>
    <t>Vytýčení stavby, zaměření a dokumentace skutečného provedení, čl.1.9-TP v.1.9</t>
  </si>
  <si>
    <t>-487138219</t>
  </si>
  <si>
    <t>100</t>
  </si>
  <si>
    <t>9000003.R</t>
  </si>
  <si>
    <t>Soubor sond pro identifikaci podzem. zařízení, čl.1.12-TP v.1.9</t>
  </si>
  <si>
    <t>1156768754</t>
  </si>
  <si>
    <t>101</t>
  </si>
  <si>
    <t>9000005.R</t>
  </si>
  <si>
    <t>Pasportizace přilehlých objektů, vč. monitoringu, čl.1.11-TP v1.9</t>
  </si>
  <si>
    <t>1566382034</t>
  </si>
  <si>
    <t>102</t>
  </si>
  <si>
    <t>9000008.R</t>
  </si>
  <si>
    <t>Rušení stávající vodovodu v případě dotčení v rýze nebo mimo rýhu</t>
  </si>
  <si>
    <t>-1934027722</t>
  </si>
  <si>
    <t>103</t>
  </si>
  <si>
    <t>9000009.R</t>
  </si>
  <si>
    <t>Zkoušky zhutnění pláně statickou zatěžovací deskou po 50m, čl.2.1.2 a čl.3.1.4-TP v.1.9</t>
  </si>
  <si>
    <t>-1437121700</t>
  </si>
  <si>
    <t>(DEL80_CE+DEL32_CE+DEL50_CE)/50,0+0,393</t>
  </si>
  <si>
    <t>104</t>
  </si>
  <si>
    <t>9000010.R</t>
  </si>
  <si>
    <t>Rozbor pitné vody dle vyhl.č.376/200 Sb., čl.2.1.3-TP v.1.9</t>
  </si>
  <si>
    <t>-442048446</t>
  </si>
  <si>
    <t>"1ks/1 provizorní potrubí; 1ks/DN80" (1+1)</t>
  </si>
  <si>
    <t>105</t>
  </si>
  <si>
    <t>9000011.R</t>
  </si>
  <si>
    <t>Ostatní činnosti a náklady uvedené v PD a v TP zadavatele-v. 1.9</t>
  </si>
  <si>
    <t>-646556</t>
  </si>
  <si>
    <t>997</t>
  </si>
  <si>
    <t>Přesun sutě</t>
  </si>
  <si>
    <t>106</t>
  </si>
  <si>
    <t>997221551</t>
  </si>
  <si>
    <t>Vodorovná doprava suti ze sypkých materiálů do 1 km</t>
  </si>
  <si>
    <t>-994946815</t>
  </si>
  <si>
    <t>"100% VAKMB z celkových 100%" (SUŤ_ŠTĚRK_T+SUŤ_ŽIVICE_T)*1,00</t>
  </si>
  <si>
    <t>107</t>
  </si>
  <si>
    <t>997221559</t>
  </si>
  <si>
    <t>Příplatek ZKD 1 km u vodorovné dopravy suti ze sypkých materiálů</t>
  </si>
  <si>
    <t>1731295791</t>
  </si>
  <si>
    <t>SUŤ_SYP*15</t>
  </si>
  <si>
    <t>108</t>
  </si>
  <si>
    <t>997221561</t>
  </si>
  <si>
    <t>Vodorovná doprava suti z kusových materiálů do 1 km</t>
  </si>
  <si>
    <t>-503620225</t>
  </si>
  <si>
    <t>109</t>
  </si>
  <si>
    <t>997221569</t>
  </si>
  <si>
    <t>Příplatek ZKD 1 km u vodorovné dopravy suti z kusových materiálů</t>
  </si>
  <si>
    <t>1586887177</t>
  </si>
  <si>
    <t>SUŤ_ŽBETON_T*15</t>
  </si>
  <si>
    <t>110</t>
  </si>
  <si>
    <t>997221611</t>
  </si>
  <si>
    <t>Nakládání suti na dopravní prostředky pro vodorovnou dopravu</t>
  </si>
  <si>
    <t>1647982450</t>
  </si>
  <si>
    <t>111</t>
  </si>
  <si>
    <t>997221625</t>
  </si>
  <si>
    <t>Poplatek za uložení na skládce (skládkovné) stavebního odpadu železobetonového kód odpadu 17 01 01</t>
  </si>
  <si>
    <t>-203377291</t>
  </si>
  <si>
    <t>BOUR_AŠ_CE*2,0</t>
  </si>
  <si>
    <t>112</t>
  </si>
  <si>
    <t>997221645</t>
  </si>
  <si>
    <t>Poplatek za uložení na skládce (skládkovné) odpadu asfaltového bez dehtu kód odpadu 17 03 02</t>
  </si>
  <si>
    <t>1626797687</t>
  </si>
  <si>
    <t>" 100% VAKMB z celkových 100% obrusné vrstvy (ZÁM)" ((0,115000391*ODSTRZÁM_Ž1)+(0,4600002703*ODSTRRÝH_Ž1))*1,00</t>
  </si>
  <si>
    <t>113</t>
  </si>
  <si>
    <t>997221655</t>
  </si>
  <si>
    <t>-1089219058</t>
  </si>
  <si>
    <t>(0,75*ODSTRPODK_Ž1)+(0,290005461*ODSTRPODK_D2)</t>
  </si>
  <si>
    <t>998</t>
  </si>
  <si>
    <t>Přesun hmot</t>
  </si>
  <si>
    <t>114</t>
  </si>
  <si>
    <t>998273102</t>
  </si>
  <si>
    <t>Přesun hmot pro trubní vedení z trub litinových otevřený výkop</t>
  </si>
  <si>
    <t>1454449338</t>
  </si>
  <si>
    <t>"přesun hmot z oddílu 8-Trubní vedení" 4,083</t>
  </si>
  <si>
    <t>115</t>
  </si>
  <si>
    <t>998273124</t>
  </si>
  <si>
    <t>Příplatek k přesunu hmot pro trubní vedení z trub litinových za zvětšený přesun hmot do 500 m</t>
  </si>
  <si>
    <t>-1826119813</t>
  </si>
  <si>
    <t>VRN</t>
  </si>
  <si>
    <t>Vedlejší rozpočtové náklady</t>
  </si>
  <si>
    <t>VRN3</t>
  </si>
  <si>
    <t>Zařízení staveniště</t>
  </si>
  <si>
    <t>116</t>
  </si>
  <si>
    <t>032203000</t>
  </si>
  <si>
    <t>Pronájem ploch staveniště</t>
  </si>
  <si>
    <t>...</t>
  </si>
  <si>
    <t>1024</t>
  </si>
  <si>
    <t>595463255</t>
  </si>
  <si>
    <t>117</t>
  </si>
  <si>
    <t>032503000</t>
  </si>
  <si>
    <t>Skládky na staveništi</t>
  </si>
  <si>
    <t>464145541</t>
  </si>
  <si>
    <t>118</t>
  </si>
  <si>
    <t>034203000</t>
  </si>
  <si>
    <t>Oplocení staveniště</t>
  </si>
  <si>
    <t>-1759005349</t>
  </si>
  <si>
    <t>119</t>
  </si>
  <si>
    <t>034403000</t>
  </si>
  <si>
    <t>Dopravní značení na staveništi</t>
  </si>
  <si>
    <t>317179895</t>
  </si>
  <si>
    <t>VRN5</t>
  </si>
  <si>
    <t>Finanční náklady</t>
  </si>
  <si>
    <t>120</t>
  </si>
  <si>
    <t>053103000</t>
  </si>
  <si>
    <t>Místní poplatky-užívání komunikace</t>
  </si>
  <si>
    <t>-1028529730</t>
  </si>
  <si>
    <t>VRN9</t>
  </si>
  <si>
    <t>Ostatní náklady</t>
  </si>
  <si>
    <t>121</t>
  </si>
  <si>
    <t>091003000</t>
  </si>
  <si>
    <t>Náklady na zajištění DIO (dopravně-inženýrské opatření)</t>
  </si>
  <si>
    <t>-273599589</t>
  </si>
  <si>
    <t>19,4</t>
  </si>
  <si>
    <t>0,6</t>
  </si>
  <si>
    <t>33,8</t>
  </si>
  <si>
    <t>3,8</t>
  </si>
  <si>
    <t>4,4</t>
  </si>
  <si>
    <t>Soupis:</t>
  </si>
  <si>
    <t>2347-2 - IO 01.1-Vodovodní přípojky</t>
  </si>
  <si>
    <t>27,641</t>
  </si>
  <si>
    <t>0,855</t>
  </si>
  <si>
    <t>8,549</t>
  </si>
  <si>
    <t>5,414</t>
  </si>
  <si>
    <t>2,16</t>
  </si>
  <si>
    <t>18,56</t>
  </si>
  <si>
    <t>0,96</t>
  </si>
  <si>
    <t>3,6</t>
  </si>
  <si>
    <t>4,8</t>
  </si>
  <si>
    <t>22,8</t>
  </si>
  <si>
    <t>23,351</t>
  </si>
  <si>
    <t>7,349</t>
  </si>
  <si>
    <t>30,7</t>
  </si>
  <si>
    <t>15,35</t>
  </si>
  <si>
    <t>136,068</t>
  </si>
  <si>
    <t>8,784</t>
  </si>
  <si>
    <t>12,756</t>
  </si>
  <si>
    <t>25,512</t>
  </si>
  <si>
    <t>14,567</t>
  </si>
  <si>
    <t>55,801</t>
  </si>
  <si>
    <t>14,198</t>
  </si>
  <si>
    <t>8,538</t>
  </si>
  <si>
    <t>22,736</t>
  </si>
  <si>
    <t>0,016</t>
  </si>
  <si>
    <t>-908123984</t>
  </si>
  <si>
    <t>"délka DN80 živice-místní komunikace-Ž1-A; VP" 144,89+7,86+(1,0*1)</t>
  </si>
  <si>
    <t>"délka D32 živice-místní komunikace-Ž1" ((6,2-1,0)*3)+((1,0-1,0)*3)+((4,8-1,0)*1)</t>
  </si>
  <si>
    <t>"délka D32 dlažba-zámková-D2" (0,6*1)</t>
  </si>
  <si>
    <t>"délka D32 ornice-N2-A" (2,0*3)</t>
  </si>
  <si>
    <t>"délka D32 živice-chodník-Ž3" (2,6*3)</t>
  </si>
  <si>
    <t>"délka D50 živice-místní komunikace-Ž1" ((4,8-1,0)*1)</t>
  </si>
  <si>
    <t>"délka D50 dlažba-zámková-D2" (0,6*1)</t>
  </si>
  <si>
    <t>"dlažba zámková-zpět" (DEL32_D2+DEL50_D2)*(0,8+2*0,5)</t>
  </si>
  <si>
    <t>1104378224</t>
  </si>
  <si>
    <t>((DEL32_Ž1+DEL50_Ž1)*0,8)</t>
  </si>
  <si>
    <t>-821893634</t>
  </si>
  <si>
    <t>(( DEL32_D2+DEL50_D2)*0,8)</t>
  </si>
  <si>
    <t>-118829915</t>
  </si>
  <si>
    <t>-277736514</t>
  </si>
  <si>
    <t>"frézování zámků/ploch VAKMB z celkových 100%" (18,560*1,0)-ODSTRRÝH_Ž1</t>
  </si>
  <si>
    <t>-393706465</t>
  </si>
  <si>
    <t>(2*(0,8+2*0,5))</t>
  </si>
  <si>
    <t>39272611</t>
  </si>
  <si>
    <t>"průměrná rychlost pokládky 12m/den" (0)/12*8</t>
  </si>
  <si>
    <t>-1772855117</t>
  </si>
  <si>
    <t>"průměrná rychlost pokládky 12m/den" (0)/12</t>
  </si>
  <si>
    <t>814987516</t>
  </si>
  <si>
    <t>(2*0,8)*0</t>
  </si>
  <si>
    <t>2112686814</t>
  </si>
  <si>
    <t>(20*0,8)*0,0</t>
  </si>
  <si>
    <t>1579177806</t>
  </si>
  <si>
    <t>(10*0,8)*0</t>
  </si>
  <si>
    <t>-318367751</t>
  </si>
  <si>
    <t>"travnatý povrch nad rýhou" ((DEL32_N2)*0,8)</t>
  </si>
  <si>
    <t>"travnatý povrch vně rýhy" ((DEL32_N2)*(0,8+3,0))-ORNIC250_RÝH</t>
  </si>
  <si>
    <t>347086560</t>
  </si>
  <si>
    <t>"výkop m3 v živici-místní-Ž1" ((KUB50_Ž1+KUB32_Ž1)-((DEL50_Ž1+DEL32_Ž1)*0,8*0,60))</t>
  </si>
  <si>
    <t>"výkop m3 v dlažbě-zámkové-D2" ((KUB32_D2+KUB50_D2)-((DEL32_D2+DEL50_D2)*0,8*0,29))</t>
  </si>
  <si>
    <t>"vkop v nezpevněném" ((KUB32_N2)-((DEL32_N2)*0,8*0,25))</t>
  </si>
  <si>
    <t>-973573719</t>
  </si>
  <si>
    <t>-1131764137</t>
  </si>
  <si>
    <t>1048023873</t>
  </si>
  <si>
    <t>"bourání šachty AŠ-stěny celá hloubka" ((2,00+2,00+(2*0,30))*2*0,3*1,60)*0</t>
  </si>
  <si>
    <t>"bourání šachty AŠ strop" ((((2,00+(0,3*2))*(2,00+(0,3*2)))*0,2)-(0,72*0,72*0,2))*0</t>
  </si>
  <si>
    <t>2044399574</t>
  </si>
  <si>
    <t>"pažení celkové"  ((DEL50_CE+DEL32_CE)*PRUMHL_80*2)</t>
  </si>
  <si>
    <t>-1041959001</t>
  </si>
  <si>
    <t>548065726</t>
  </si>
  <si>
    <t>"prostor pro zásyp zrušené šachty-AŠ"((2,0+2*0,3)*(2,0+2*0,3)*1,60)*0</t>
  </si>
  <si>
    <t>"vytlačený objem L-P-O ve zpevněném" ((DEL32_Ž1+DEL32_D2+DEL50_Ž1+DEL50_D2)*0,360)</t>
  </si>
  <si>
    <t>"vytlačený objem L-P-O v nezpevněném" (DEL32_N2*0,360)</t>
  </si>
  <si>
    <t>-1948479459</t>
  </si>
  <si>
    <t>-341446982</t>
  </si>
  <si>
    <t>-660362313</t>
  </si>
  <si>
    <t>1164289920</t>
  </si>
  <si>
    <t>325701580</t>
  </si>
  <si>
    <t>-1959061786</t>
  </si>
  <si>
    <t>2111258728</t>
  </si>
  <si>
    <t>441353206</t>
  </si>
  <si>
    <t>-1943574870</t>
  </si>
  <si>
    <t>763232529</t>
  </si>
  <si>
    <t>1252355815</t>
  </si>
  <si>
    <t>1105657477</t>
  </si>
  <si>
    <t>(DEL32_CE+DEL50_CE)*0,120</t>
  </si>
  <si>
    <t>1002154820</t>
  </si>
  <si>
    <t>"horizontální" (0,29+0,05+0,13)*0</t>
  </si>
  <si>
    <t>594903033</t>
  </si>
  <si>
    <t>"TYP2 (2 * 2/3 * švýk +b/2) * h * počet" (2*2/3*0,80+(0,61/2))*0,61*3*0</t>
  </si>
  <si>
    <t>"TYP1 (2 * 2/3 * švýk +b/2) * h * počet" (2*2/3*0,80+(0,45/2))*0,45*1*0</t>
  </si>
  <si>
    <t>"TYP1 (2 * 2/3 * švýk +b/2) * h * počet" (2*2/3*0,80+(0,32/2))*0,31*5*0</t>
  </si>
  <si>
    <t>-1060584518</t>
  </si>
  <si>
    <t>-1803972634</t>
  </si>
  <si>
    <t>-681467661</t>
  </si>
  <si>
    <t>-2075776153</t>
  </si>
  <si>
    <t>1668588118</t>
  </si>
  <si>
    <t>-961667329</t>
  </si>
  <si>
    <t>298957192</t>
  </si>
  <si>
    <t>-288277398</t>
  </si>
  <si>
    <t>-2116155205</t>
  </si>
  <si>
    <t>-312483074</t>
  </si>
  <si>
    <t>-1368774302</t>
  </si>
  <si>
    <t>1571571583</t>
  </si>
  <si>
    <t>1447327391</t>
  </si>
  <si>
    <t>DEL32_CE+DEL50_CE</t>
  </si>
  <si>
    <t>-1475253180</t>
  </si>
  <si>
    <t>62504916</t>
  </si>
  <si>
    <t>(7,1+115,7+56,2+40,2)*0</t>
  </si>
  <si>
    <t>-1648587090</t>
  </si>
  <si>
    <t>91654882</t>
  </si>
  <si>
    <t>606718743</t>
  </si>
  <si>
    <t>-1071023097</t>
  </si>
  <si>
    <t>-958574738</t>
  </si>
  <si>
    <t>894117936</t>
  </si>
  <si>
    <t>-343034852</t>
  </si>
  <si>
    <t>517716915</t>
  </si>
  <si>
    <t>-1209904110</t>
  </si>
  <si>
    <t>1948847455</t>
  </si>
  <si>
    <t>1435671565</t>
  </si>
  <si>
    <t>1599675931</t>
  </si>
  <si>
    <t>"přesun hmot z oddílu 8-Trubní vedení" 0,016</t>
  </si>
  <si>
    <t>-1197761992</t>
  </si>
  <si>
    <t>DEL300VÝK_CE</t>
  </si>
  <si>
    <t>132,59</t>
  </si>
  <si>
    <t>2347-3 - IO 01.2-Kanalizace</t>
  </si>
  <si>
    <t>89998 - Sanace kanalizace - potrubní část</t>
  </si>
  <si>
    <t xml:space="preserve">    900 - Ostatní práce a konstrukce dle TP-verze 1.9</t>
  </si>
  <si>
    <t>89998</t>
  </si>
  <si>
    <t>Sanace kanalizace - potrubní část</t>
  </si>
  <si>
    <t>899982010.R</t>
  </si>
  <si>
    <t>typ "B-a" oprava robotem přípojky nedosazené, doplnění pojiva po obvodě dle specifikace TZ str. 2-14</t>
  </si>
  <si>
    <t>111297925</t>
  </si>
  <si>
    <t>899982011.R</t>
  </si>
  <si>
    <t>typ "B-b" oprava robotem přípojky nedosazené, prosté dle specifikace TZ str. 2-14</t>
  </si>
  <si>
    <t>-54380179</t>
  </si>
  <si>
    <t>899982012.R</t>
  </si>
  <si>
    <t>typ "B-c" oprava robotem přípojky nedosazené, dobroušení trouby stoky dle specifikace TZ str. 2-14</t>
  </si>
  <si>
    <t>837971147</t>
  </si>
  <si>
    <t>899982013.R</t>
  </si>
  <si>
    <t>typ "B-d" oprava robotem přípojky přesazené dle specifikace TZ str. 2-14</t>
  </si>
  <si>
    <t>-1757005259</t>
  </si>
  <si>
    <t>899982014.R</t>
  </si>
  <si>
    <t>typ "B-e" oprava robotem netěsného/poškozeného spoje potrubí dle specifikace TZ str. 2-14</t>
  </si>
  <si>
    <t>-943463460</t>
  </si>
  <si>
    <t>899982015.R</t>
  </si>
  <si>
    <t>typ "B-f" oprava robotem koroze potrubí dle specifikace TZ str. 2-14</t>
  </si>
  <si>
    <t>-1750925874</t>
  </si>
  <si>
    <t>899982016.R</t>
  </si>
  <si>
    <t>typ "B-g" oprava robotem trhliny potrubí podélné dle specifikace TZ str. 2-14</t>
  </si>
  <si>
    <t>1056055077</t>
  </si>
  <si>
    <t>899982017.R</t>
  </si>
  <si>
    <t>typ "B-h" oprava robotem trhliny potrubí příčné dle specifikace TZ str. 2-14</t>
  </si>
  <si>
    <t>-653666823</t>
  </si>
  <si>
    <t>899982018.R</t>
  </si>
  <si>
    <t>typ "B-i" odfrézování robotem pevné usazeniny dle specifikace TZ str. 2-14</t>
  </si>
  <si>
    <t>-31808592</t>
  </si>
  <si>
    <t>899982019.R</t>
  </si>
  <si>
    <t>typ "B-j" odfrézování robotem inkrustu na potrubí pod přípojkou dle specifikace TZ str. 2-14</t>
  </si>
  <si>
    <t>1668181468</t>
  </si>
  <si>
    <t>899982020.R</t>
  </si>
  <si>
    <t>typ "B-k" zatmelení robotem přechodu na vejčité potrubí-atypické dle specifikace TZ str. 2-14</t>
  </si>
  <si>
    <t>-794736653</t>
  </si>
  <si>
    <t>899985010.R</t>
  </si>
  <si>
    <t>typ "E-a"pláště a dna kanalizační šachty strojní do 4,5m dle specifikace TZ str. 2-14</t>
  </si>
  <si>
    <t>-856871381</t>
  </si>
  <si>
    <t>899985020.R</t>
  </si>
  <si>
    <t>typ "E-b"-pláště a dna kanalizační šachty ručně do 4,5m dle specifikace TZ str. 2-14</t>
  </si>
  <si>
    <t>-1092257350</t>
  </si>
  <si>
    <t>Ostatní práce a konstrukce dle TP-verze 1.9</t>
  </si>
  <si>
    <t>2039447627</t>
  </si>
  <si>
    <t>1894783035</t>
  </si>
  <si>
    <t>-1678449724</t>
  </si>
  <si>
    <t>9000004.R</t>
  </si>
  <si>
    <t>Zajištění opatření při přívalových deštích nebo při povodňové situaci, čl.1.16-TP v1.9</t>
  </si>
  <si>
    <t>-1301162117</t>
  </si>
  <si>
    <t>ksu</t>
  </si>
  <si>
    <t>1559283409</t>
  </si>
  <si>
    <t>9000006.R</t>
  </si>
  <si>
    <t>-2079764004</t>
  </si>
  <si>
    <t>9000007.R</t>
  </si>
  <si>
    <t>Použití těsnících vaků na kanalizačním potrubí</t>
  </si>
  <si>
    <t>-1992793294</t>
  </si>
  <si>
    <t>1743068294</t>
  </si>
  <si>
    <t>DEL300VÝK_CE/50,0</t>
  </si>
  <si>
    <t>Ostatní činnosti a náklady uvedené v PD a v TP zadavatele-verze 1.9</t>
  </si>
  <si>
    <t>-1808151660</t>
  </si>
  <si>
    <t>2347-4 - IO 01.2-Kanalizace-Šachty</t>
  </si>
  <si>
    <t>22233</t>
  </si>
  <si>
    <t xml:space="preserve">    6 - Úpravy povrchů, podlahy a osazování výplní</t>
  </si>
  <si>
    <t>115001101.R</t>
  </si>
  <si>
    <t>Zřízení by-passu</t>
  </si>
  <si>
    <t>-1898298282</t>
  </si>
  <si>
    <t>10*1</t>
  </si>
  <si>
    <t>Úpravy povrchů, podlahy a osazování výplní</t>
  </si>
  <si>
    <t>632452123.R</t>
  </si>
  <si>
    <t>Oprava dna šachty - ERGELIT</t>
  </si>
  <si>
    <t>-1084849604</t>
  </si>
  <si>
    <t>632452124.R</t>
  </si>
  <si>
    <t>Příplatek za práci ve stísněném prostoru</t>
  </si>
  <si>
    <t>-1538498658</t>
  </si>
  <si>
    <t>10*(3,14*0,50*0,50)</t>
  </si>
  <si>
    <t>899501411</t>
  </si>
  <si>
    <t>Stupadla do šachet ocelová PE povlak vidlicová s vysekáním otvoru v betonu</t>
  </si>
  <si>
    <t>-1101816835</t>
  </si>
  <si>
    <t>0+0+2+0+0+0+0+0+0</t>
  </si>
  <si>
    <t>899501420.R</t>
  </si>
  <si>
    <t>Odstranění šachtových stupadel</t>
  </si>
  <si>
    <t>-747451903</t>
  </si>
  <si>
    <t>0+0+2+0+0+0+0+0+0+0</t>
  </si>
  <si>
    <t>899620432.R</t>
  </si>
  <si>
    <t>Zapravení přípojky</t>
  </si>
  <si>
    <t>726751368</t>
  </si>
  <si>
    <t>2+0+1+3+3+2+2+2+2+1</t>
  </si>
  <si>
    <t>985121122</t>
  </si>
  <si>
    <t>Tryskání degradovaného betonu stěn a rubu kleneb vodou pod tlakem přes 300 do 1250 barů</t>
  </si>
  <si>
    <t>21837700</t>
  </si>
  <si>
    <t>"dno + stěny" (3,14*0,50*0,50)+(3,14*1,00*4,22)</t>
  </si>
  <si>
    <t>"dno + stěny" (3,14*0,50*0,50)+(3,14*1,00*4,29)</t>
  </si>
  <si>
    <t>"dno + stěny" (3,14*0,50*0,50)+(3,14*1,00*3,32)</t>
  </si>
  <si>
    <t>"dno + stěny" (3,14*0,50*0,50)+(3,14*1,00*3,18)</t>
  </si>
  <si>
    <t>"dno + stěny" (3,14*0,50*0,50)+(3,14*1,00*3,10)</t>
  </si>
  <si>
    <t>"dno + stěny" (3,14*0,50*0,50)+(3,14*1,00*3,19)</t>
  </si>
  <si>
    <t>"dno + stěny" (3,14*0,50*0,50)+(3,14*1,00*2,12)</t>
  </si>
  <si>
    <t>"dno + stěny" (3,14*0,50*0,50)+(3,14*1,00*3,12)</t>
  </si>
  <si>
    <t>985121911</t>
  </si>
  <si>
    <t>Příplatek k tryskání degradovaného betonu za práci ve stísněném prostoru</t>
  </si>
  <si>
    <t>-1146872417</t>
  </si>
  <si>
    <t>985311109.R</t>
  </si>
  <si>
    <t>Reprofilace stěn sanační maltou Ergelit tl do 5 mm - ručně</t>
  </si>
  <si>
    <t>1435774333</t>
  </si>
  <si>
    <t>"stěny" 3,14*1,0*4,22</t>
  </si>
  <si>
    <t>"stěny" 3,14*1,0*4,29</t>
  </si>
  <si>
    <t>"stěny" 3,14*1,0*3,32</t>
  </si>
  <si>
    <t>"stěny" 3,14*1,0*3,18</t>
  </si>
  <si>
    <t>"stěny" 3,14*1,0*3,10</t>
  </si>
  <si>
    <t>"stěny" 3,14*1,0*3,19</t>
  </si>
  <si>
    <t>"stěny" 3,14*1,0*2,12</t>
  </si>
  <si>
    <t>"stěny" 3,14*1,0*3,12</t>
  </si>
  <si>
    <t>985311112.R</t>
  </si>
  <si>
    <t>Reprofilace stěn sanační maltou Ergelit - odstředivým nástřikem KS-ASS</t>
  </si>
  <si>
    <t>-2003177811</t>
  </si>
  <si>
    <t>985311911</t>
  </si>
  <si>
    <t>Příplatek při reprofilaci sanační maltou za práci ve stísněném prostoru</t>
  </si>
  <si>
    <t>901361510</t>
  </si>
  <si>
    <t>985311912</t>
  </si>
  <si>
    <t>Příplatek při reprofilaci sanační maltou za plochu do 10 m2 jednotlivě</t>
  </si>
  <si>
    <t>1012025497</t>
  </si>
  <si>
    <t>997013501</t>
  </si>
  <si>
    <t>Odvoz suti a vybouraných hmot na skládku nebo meziskládku do 1 km se složením</t>
  </si>
  <si>
    <t>-1609680068</t>
  </si>
  <si>
    <t>997013509</t>
  </si>
  <si>
    <t>Příplatek k odvozu suti a vybouraných hmot na skládku ZKD 1 km přes 1 km</t>
  </si>
  <si>
    <t>-2101760746</t>
  </si>
  <si>
    <t>7,779*9 'Přepočtené koeficientem množství</t>
  </si>
  <si>
    <t>417631215</t>
  </si>
  <si>
    <t>94620002</t>
  </si>
  <si>
    <t>poplatek za uložení stavebního odpadu betonového zatříděného kódem 17 01 01</t>
  </si>
  <si>
    <t>979778445</t>
  </si>
  <si>
    <t>998274101</t>
  </si>
  <si>
    <t>Přesun hmot pro trubní vedení z trub betonových otevřený výkop</t>
  </si>
  <si>
    <t>145785010</t>
  </si>
  <si>
    <t>SEZNAM FIGUR</t>
  </si>
  <si>
    <t>Výměra</t>
  </si>
  <si>
    <t xml:space="preserve"> 2347-1</t>
  </si>
  <si>
    <t>Použití figury:</t>
  </si>
  <si>
    <t>PROVIZ_ROZV63</t>
  </si>
  <si>
    <t>"mezi staničeními..." 0</t>
  </si>
  <si>
    <t xml:space="preserve"> 2347-1/ 2347-2</t>
  </si>
  <si>
    <t xml:space="preserve"> 2347-3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</si>
</sst>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8" t="s">
        <v>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49</v>
      </c>
      <c r="E29" s="49"/>
      <c r="F29" s="33" t="s">
        <v>50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59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60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61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60</v>
      </c>
      <c r="AI60" s="44"/>
      <c r="AJ60" s="44"/>
      <c r="AK60" s="44"/>
      <c r="AL60" s="44"/>
      <c r="AM60" s="66" t="s">
        <v>61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62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63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60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61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60</v>
      </c>
      <c r="AI75" s="44"/>
      <c r="AJ75" s="44"/>
      <c r="AK75" s="44"/>
      <c r="AL75" s="44"/>
      <c r="AM75" s="66" t="s">
        <v>61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64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2347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MB Máchova, obnova vodovodu a kanalizace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Mladá Boleslav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IF(AN8="","",AN8)</f>
        <v>22. 11. 2023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15.1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Vodovody a kanalizace Mladá Boleslav, a.s.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38</v>
      </c>
      <c r="AJ89" s="42"/>
      <c r="AK89" s="42"/>
      <c r="AL89" s="42"/>
      <c r="AM89" s="82" t="str">
        <f>IF(E17="","",E17)</f>
        <v>Ing. Petr Čepický</v>
      </c>
      <c r="AN89" s="73"/>
      <c r="AO89" s="73"/>
      <c r="AP89" s="73"/>
      <c r="AQ89" s="42"/>
      <c r="AR89" s="46"/>
      <c r="AS89" s="83" t="s">
        <v>65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36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43</v>
      </c>
      <c r="AJ90" s="42"/>
      <c r="AK90" s="42"/>
      <c r="AL90" s="42"/>
      <c r="AM90" s="82" t="str">
        <f>IF(E20="","",E20)</f>
        <v>Ing. Petr Čepický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66</v>
      </c>
      <c r="D92" s="96"/>
      <c r="E92" s="96"/>
      <c r="F92" s="96"/>
      <c r="G92" s="96"/>
      <c r="H92" s="97"/>
      <c r="I92" s="98" t="s">
        <v>67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68</v>
      </c>
      <c r="AH92" s="96"/>
      <c r="AI92" s="96"/>
      <c r="AJ92" s="96"/>
      <c r="AK92" s="96"/>
      <c r="AL92" s="96"/>
      <c r="AM92" s="96"/>
      <c r="AN92" s="98" t="s">
        <v>69</v>
      </c>
      <c r="AO92" s="96"/>
      <c r="AP92" s="100"/>
      <c r="AQ92" s="101" t="s">
        <v>70</v>
      </c>
      <c r="AR92" s="46"/>
      <c r="AS92" s="102" t="s">
        <v>71</v>
      </c>
      <c r="AT92" s="103" t="s">
        <v>72</v>
      </c>
      <c r="AU92" s="103" t="s">
        <v>73</v>
      </c>
      <c r="AV92" s="103" t="s">
        <v>74</v>
      </c>
      <c r="AW92" s="103" t="s">
        <v>75</v>
      </c>
      <c r="AX92" s="103" t="s">
        <v>76</v>
      </c>
      <c r="AY92" s="103" t="s">
        <v>77</v>
      </c>
      <c r="AZ92" s="103" t="s">
        <v>78</v>
      </c>
      <c r="BA92" s="103" t="s">
        <v>79</v>
      </c>
      <c r="BB92" s="103" t="s">
        <v>80</v>
      </c>
      <c r="BC92" s="103" t="s">
        <v>81</v>
      </c>
      <c r="BD92" s="104" t="s">
        <v>82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83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ROUND(AG95+AG98,2)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ROUND(AS95+AS98,2)</f>
        <v>0</v>
      </c>
      <c r="AT94" s="116">
        <f>ROUND(SUM(AV94:AW94),2)</f>
        <v>0</v>
      </c>
      <c r="AU94" s="117">
        <f>ROUND(AU95+AU98,5)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ROUND(AZ95+AZ98,2)</f>
        <v>0</v>
      </c>
      <c r="BA94" s="116">
        <f>ROUND(BA95+BA98,2)</f>
        <v>0</v>
      </c>
      <c r="BB94" s="116">
        <f>ROUND(BB95+BB98,2)</f>
        <v>0</v>
      </c>
      <c r="BC94" s="116">
        <f>ROUND(BC95+BC98,2)</f>
        <v>0</v>
      </c>
      <c r="BD94" s="118">
        <f>ROUND(BD95+BD98,2)</f>
        <v>0</v>
      </c>
      <c r="BE94" s="6"/>
      <c r="BS94" s="119" t="s">
        <v>84</v>
      </c>
      <c r="BT94" s="119" t="s">
        <v>85</v>
      </c>
      <c r="BU94" s="120" t="s">
        <v>86</v>
      </c>
      <c r="BV94" s="119" t="s">
        <v>87</v>
      </c>
      <c r="BW94" s="119" t="s">
        <v>5</v>
      </c>
      <c r="BX94" s="119" t="s">
        <v>88</v>
      </c>
      <c r="CL94" s="119" t="s">
        <v>19</v>
      </c>
    </row>
    <row r="95" spans="1:91" s="7" customFormat="1" ht="16.5" customHeight="1">
      <c r="A95" s="7"/>
      <c r="B95" s="121"/>
      <c r="C95" s="122"/>
      <c r="D95" s="123" t="s">
        <v>89</v>
      </c>
      <c r="E95" s="123"/>
      <c r="F95" s="123"/>
      <c r="G95" s="123"/>
      <c r="H95" s="123"/>
      <c r="I95" s="124"/>
      <c r="J95" s="123" t="s">
        <v>90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ROUND(SUM(AG96:AG97),2)</f>
        <v>0</v>
      </c>
      <c r="AH95" s="124"/>
      <c r="AI95" s="124"/>
      <c r="AJ95" s="124"/>
      <c r="AK95" s="124"/>
      <c r="AL95" s="124"/>
      <c r="AM95" s="124"/>
      <c r="AN95" s="126">
        <f>SUM(AG95,AT95)</f>
        <v>0</v>
      </c>
      <c r="AO95" s="124"/>
      <c r="AP95" s="124"/>
      <c r="AQ95" s="127" t="s">
        <v>91</v>
      </c>
      <c r="AR95" s="128"/>
      <c r="AS95" s="129">
        <f>ROUND(SUM(AS96:AS97),2)</f>
        <v>0</v>
      </c>
      <c r="AT95" s="130">
        <f>ROUND(SUM(AV95:AW95),2)</f>
        <v>0</v>
      </c>
      <c r="AU95" s="131">
        <f>ROUND(SUM(AU96:AU97),5)</f>
        <v>0</v>
      </c>
      <c r="AV95" s="130">
        <f>ROUND(AZ95*L29,2)</f>
        <v>0</v>
      </c>
      <c r="AW95" s="130">
        <f>ROUND(BA95*L30,2)</f>
        <v>0</v>
      </c>
      <c r="AX95" s="130">
        <f>ROUND(BB95*L29,2)</f>
        <v>0</v>
      </c>
      <c r="AY95" s="130">
        <f>ROUND(BC95*L30,2)</f>
        <v>0</v>
      </c>
      <c r="AZ95" s="130">
        <f>ROUND(SUM(AZ96:AZ97),2)</f>
        <v>0</v>
      </c>
      <c r="BA95" s="130">
        <f>ROUND(SUM(BA96:BA97),2)</f>
        <v>0</v>
      </c>
      <c r="BB95" s="130">
        <f>ROUND(SUM(BB96:BB97),2)</f>
        <v>0</v>
      </c>
      <c r="BC95" s="130">
        <f>ROUND(SUM(BC96:BC97),2)</f>
        <v>0</v>
      </c>
      <c r="BD95" s="132">
        <f>ROUND(SUM(BD96:BD97),2)</f>
        <v>0</v>
      </c>
      <c r="BE95" s="7"/>
      <c r="BS95" s="133" t="s">
        <v>84</v>
      </c>
      <c r="BT95" s="133" t="s">
        <v>92</v>
      </c>
      <c r="BV95" s="133" t="s">
        <v>87</v>
      </c>
      <c r="BW95" s="133" t="s">
        <v>93</v>
      </c>
      <c r="BX95" s="133" t="s">
        <v>5</v>
      </c>
      <c r="CL95" s="133" t="s">
        <v>94</v>
      </c>
      <c r="CM95" s="133" t="s">
        <v>95</v>
      </c>
    </row>
    <row r="96" spans="1:91" s="4" customFormat="1" ht="16.5" customHeight="1">
      <c r="A96" s="134" t="s">
        <v>96</v>
      </c>
      <c r="B96" s="72"/>
      <c r="C96" s="135"/>
      <c r="D96" s="135"/>
      <c r="E96" s="136" t="s">
        <v>89</v>
      </c>
      <c r="F96" s="136"/>
      <c r="G96" s="136"/>
      <c r="H96" s="136"/>
      <c r="I96" s="136"/>
      <c r="J96" s="135"/>
      <c r="K96" s="136" t="s">
        <v>90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'2347-1 - IO 01.1-Vodovod'!J30</f>
        <v>0</v>
      </c>
      <c r="AH96" s="135"/>
      <c r="AI96" s="135"/>
      <c r="AJ96" s="135"/>
      <c r="AK96" s="135"/>
      <c r="AL96" s="135"/>
      <c r="AM96" s="135"/>
      <c r="AN96" s="137">
        <f>SUM(AG96,AT96)</f>
        <v>0</v>
      </c>
      <c r="AO96" s="135"/>
      <c r="AP96" s="135"/>
      <c r="AQ96" s="138" t="s">
        <v>97</v>
      </c>
      <c r="AR96" s="74"/>
      <c r="AS96" s="139">
        <v>0</v>
      </c>
      <c r="AT96" s="140">
        <f>ROUND(SUM(AV96:AW96),2)</f>
        <v>0</v>
      </c>
      <c r="AU96" s="141">
        <f>'2347-1 - IO 01.1-Vodovod'!P128</f>
        <v>0</v>
      </c>
      <c r="AV96" s="140">
        <f>'2347-1 - IO 01.1-Vodovod'!J33</f>
        <v>0</v>
      </c>
      <c r="AW96" s="140">
        <f>'2347-1 - IO 01.1-Vodovod'!J34</f>
        <v>0</v>
      </c>
      <c r="AX96" s="140">
        <f>'2347-1 - IO 01.1-Vodovod'!J35</f>
        <v>0</v>
      </c>
      <c r="AY96" s="140">
        <f>'2347-1 - IO 01.1-Vodovod'!J36</f>
        <v>0</v>
      </c>
      <c r="AZ96" s="140">
        <f>'2347-1 - IO 01.1-Vodovod'!F33</f>
        <v>0</v>
      </c>
      <c r="BA96" s="140">
        <f>'2347-1 - IO 01.1-Vodovod'!F34</f>
        <v>0</v>
      </c>
      <c r="BB96" s="140">
        <f>'2347-1 - IO 01.1-Vodovod'!F35</f>
        <v>0</v>
      </c>
      <c r="BC96" s="140">
        <f>'2347-1 - IO 01.1-Vodovod'!F36</f>
        <v>0</v>
      </c>
      <c r="BD96" s="142">
        <f>'2347-1 - IO 01.1-Vodovod'!F37</f>
        <v>0</v>
      </c>
      <c r="BE96" s="4"/>
      <c r="BT96" s="143" t="s">
        <v>95</v>
      </c>
      <c r="BU96" s="143" t="s">
        <v>98</v>
      </c>
      <c r="BV96" s="143" t="s">
        <v>87</v>
      </c>
      <c r="BW96" s="143" t="s">
        <v>93</v>
      </c>
      <c r="BX96" s="143" t="s">
        <v>5</v>
      </c>
      <c r="CL96" s="143" t="s">
        <v>94</v>
      </c>
      <c r="CM96" s="143" t="s">
        <v>95</v>
      </c>
    </row>
    <row r="97" spans="1:90" s="4" customFormat="1" ht="16.5" customHeight="1">
      <c r="A97" s="134" t="s">
        <v>96</v>
      </c>
      <c r="B97" s="72"/>
      <c r="C97" s="135"/>
      <c r="D97" s="135"/>
      <c r="E97" s="136" t="s">
        <v>99</v>
      </c>
      <c r="F97" s="136"/>
      <c r="G97" s="136"/>
      <c r="H97" s="136"/>
      <c r="I97" s="136"/>
      <c r="J97" s="135"/>
      <c r="K97" s="136" t="s">
        <v>100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'2347-2 - IO 01.1-Vodovodn...'!J32</f>
        <v>0</v>
      </c>
      <c r="AH97" s="135"/>
      <c r="AI97" s="135"/>
      <c r="AJ97" s="135"/>
      <c r="AK97" s="135"/>
      <c r="AL97" s="135"/>
      <c r="AM97" s="135"/>
      <c r="AN97" s="137">
        <f>SUM(AG97,AT97)</f>
        <v>0</v>
      </c>
      <c r="AO97" s="135"/>
      <c r="AP97" s="135"/>
      <c r="AQ97" s="138" t="s">
        <v>97</v>
      </c>
      <c r="AR97" s="74"/>
      <c r="AS97" s="139">
        <v>0</v>
      </c>
      <c r="AT97" s="140">
        <f>ROUND(SUM(AV97:AW97),2)</f>
        <v>0</v>
      </c>
      <c r="AU97" s="141">
        <f>'2347-2 - IO 01.1-Vodovodn...'!P128</f>
        <v>0</v>
      </c>
      <c r="AV97" s="140">
        <f>'2347-2 - IO 01.1-Vodovodn...'!J35</f>
        <v>0</v>
      </c>
      <c r="AW97" s="140">
        <f>'2347-2 - IO 01.1-Vodovodn...'!J36</f>
        <v>0</v>
      </c>
      <c r="AX97" s="140">
        <f>'2347-2 - IO 01.1-Vodovodn...'!J37</f>
        <v>0</v>
      </c>
      <c r="AY97" s="140">
        <f>'2347-2 - IO 01.1-Vodovodn...'!J38</f>
        <v>0</v>
      </c>
      <c r="AZ97" s="140">
        <f>'2347-2 - IO 01.1-Vodovodn...'!F35</f>
        <v>0</v>
      </c>
      <c r="BA97" s="140">
        <f>'2347-2 - IO 01.1-Vodovodn...'!F36</f>
        <v>0</v>
      </c>
      <c r="BB97" s="140">
        <f>'2347-2 - IO 01.1-Vodovodn...'!F37</f>
        <v>0</v>
      </c>
      <c r="BC97" s="140">
        <f>'2347-2 - IO 01.1-Vodovodn...'!F38</f>
        <v>0</v>
      </c>
      <c r="BD97" s="142">
        <f>'2347-2 - IO 01.1-Vodovodn...'!F39</f>
        <v>0</v>
      </c>
      <c r="BE97" s="4"/>
      <c r="BT97" s="143" t="s">
        <v>95</v>
      </c>
      <c r="BV97" s="143" t="s">
        <v>87</v>
      </c>
      <c r="BW97" s="143" t="s">
        <v>101</v>
      </c>
      <c r="BX97" s="143" t="s">
        <v>93</v>
      </c>
      <c r="CL97" s="143" t="s">
        <v>94</v>
      </c>
    </row>
    <row r="98" spans="1:91" s="7" customFormat="1" ht="16.5" customHeight="1">
      <c r="A98" s="7"/>
      <c r="B98" s="121"/>
      <c r="C98" s="122"/>
      <c r="D98" s="123" t="s">
        <v>102</v>
      </c>
      <c r="E98" s="123"/>
      <c r="F98" s="123"/>
      <c r="G98" s="123"/>
      <c r="H98" s="123"/>
      <c r="I98" s="124"/>
      <c r="J98" s="123" t="s">
        <v>103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ROUND(SUM(AG99:AG100),2)</f>
        <v>0</v>
      </c>
      <c r="AH98" s="124"/>
      <c r="AI98" s="124"/>
      <c r="AJ98" s="124"/>
      <c r="AK98" s="124"/>
      <c r="AL98" s="124"/>
      <c r="AM98" s="124"/>
      <c r="AN98" s="126">
        <f>SUM(AG98,AT98)</f>
        <v>0</v>
      </c>
      <c r="AO98" s="124"/>
      <c r="AP98" s="124"/>
      <c r="AQ98" s="127" t="s">
        <v>104</v>
      </c>
      <c r="AR98" s="128"/>
      <c r="AS98" s="129">
        <f>ROUND(SUM(AS99:AS100),2)</f>
        <v>0</v>
      </c>
      <c r="AT98" s="130">
        <f>ROUND(SUM(AV98:AW98),2)</f>
        <v>0</v>
      </c>
      <c r="AU98" s="131">
        <f>ROUND(SUM(AU99:AU100),5)</f>
        <v>0</v>
      </c>
      <c r="AV98" s="130">
        <f>ROUND(AZ98*L29,2)</f>
        <v>0</v>
      </c>
      <c r="AW98" s="130">
        <f>ROUND(BA98*L30,2)</f>
        <v>0</v>
      </c>
      <c r="AX98" s="130">
        <f>ROUND(BB98*L29,2)</f>
        <v>0</v>
      </c>
      <c r="AY98" s="130">
        <f>ROUND(BC98*L30,2)</f>
        <v>0</v>
      </c>
      <c r="AZ98" s="130">
        <f>ROUND(SUM(AZ99:AZ100),2)</f>
        <v>0</v>
      </c>
      <c r="BA98" s="130">
        <f>ROUND(SUM(BA99:BA100),2)</f>
        <v>0</v>
      </c>
      <c r="BB98" s="130">
        <f>ROUND(SUM(BB99:BB100),2)</f>
        <v>0</v>
      </c>
      <c r="BC98" s="130">
        <f>ROUND(SUM(BC99:BC100),2)</f>
        <v>0</v>
      </c>
      <c r="BD98" s="132">
        <f>ROUND(SUM(BD99:BD100),2)</f>
        <v>0</v>
      </c>
      <c r="BE98" s="7"/>
      <c r="BS98" s="133" t="s">
        <v>84</v>
      </c>
      <c r="BT98" s="133" t="s">
        <v>92</v>
      </c>
      <c r="BV98" s="133" t="s">
        <v>87</v>
      </c>
      <c r="BW98" s="133" t="s">
        <v>105</v>
      </c>
      <c r="BX98" s="133" t="s">
        <v>5</v>
      </c>
      <c r="CL98" s="133" t="s">
        <v>1</v>
      </c>
      <c r="CM98" s="133" t="s">
        <v>95</v>
      </c>
    </row>
    <row r="99" spans="1:91" s="4" customFormat="1" ht="16.5" customHeight="1">
      <c r="A99" s="134" t="s">
        <v>96</v>
      </c>
      <c r="B99" s="72"/>
      <c r="C99" s="135"/>
      <c r="D99" s="135"/>
      <c r="E99" s="136" t="s">
        <v>102</v>
      </c>
      <c r="F99" s="136"/>
      <c r="G99" s="136"/>
      <c r="H99" s="136"/>
      <c r="I99" s="136"/>
      <c r="J99" s="135"/>
      <c r="K99" s="136" t="s">
        <v>103</v>
      </c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7">
        <f>'2347-3 - IO 01.2-Kanalizace'!J30</f>
        <v>0</v>
      </c>
      <c r="AH99" s="135"/>
      <c r="AI99" s="135"/>
      <c r="AJ99" s="135"/>
      <c r="AK99" s="135"/>
      <c r="AL99" s="135"/>
      <c r="AM99" s="135"/>
      <c r="AN99" s="137">
        <f>SUM(AG99,AT99)</f>
        <v>0</v>
      </c>
      <c r="AO99" s="135"/>
      <c r="AP99" s="135"/>
      <c r="AQ99" s="138" t="s">
        <v>97</v>
      </c>
      <c r="AR99" s="74"/>
      <c r="AS99" s="139">
        <v>0</v>
      </c>
      <c r="AT99" s="140">
        <f>ROUND(SUM(AV99:AW99),2)</f>
        <v>0</v>
      </c>
      <c r="AU99" s="141">
        <f>'2347-3 - IO 01.2-Kanalizace'!P118</f>
        <v>0</v>
      </c>
      <c r="AV99" s="140">
        <f>'2347-3 - IO 01.2-Kanalizace'!J33</f>
        <v>0</v>
      </c>
      <c r="AW99" s="140">
        <f>'2347-3 - IO 01.2-Kanalizace'!J34</f>
        <v>0</v>
      </c>
      <c r="AX99" s="140">
        <f>'2347-3 - IO 01.2-Kanalizace'!J35</f>
        <v>0</v>
      </c>
      <c r="AY99" s="140">
        <f>'2347-3 - IO 01.2-Kanalizace'!J36</f>
        <v>0</v>
      </c>
      <c r="AZ99" s="140">
        <f>'2347-3 - IO 01.2-Kanalizace'!F33</f>
        <v>0</v>
      </c>
      <c r="BA99" s="140">
        <f>'2347-3 - IO 01.2-Kanalizace'!F34</f>
        <v>0</v>
      </c>
      <c r="BB99" s="140">
        <f>'2347-3 - IO 01.2-Kanalizace'!F35</f>
        <v>0</v>
      </c>
      <c r="BC99" s="140">
        <f>'2347-3 - IO 01.2-Kanalizace'!F36</f>
        <v>0</v>
      </c>
      <c r="BD99" s="142">
        <f>'2347-3 - IO 01.2-Kanalizace'!F37</f>
        <v>0</v>
      </c>
      <c r="BE99" s="4"/>
      <c r="BT99" s="143" t="s">
        <v>95</v>
      </c>
      <c r="BU99" s="143" t="s">
        <v>98</v>
      </c>
      <c r="BV99" s="143" t="s">
        <v>87</v>
      </c>
      <c r="BW99" s="143" t="s">
        <v>105</v>
      </c>
      <c r="BX99" s="143" t="s">
        <v>5</v>
      </c>
      <c r="CL99" s="143" t="s">
        <v>1</v>
      </c>
      <c r="CM99" s="143" t="s">
        <v>95</v>
      </c>
    </row>
    <row r="100" spans="1:90" s="4" customFormat="1" ht="16.5" customHeight="1">
      <c r="A100" s="134" t="s">
        <v>96</v>
      </c>
      <c r="B100" s="72"/>
      <c r="C100" s="135"/>
      <c r="D100" s="135"/>
      <c r="E100" s="136" t="s">
        <v>106</v>
      </c>
      <c r="F100" s="136"/>
      <c r="G100" s="136"/>
      <c r="H100" s="136"/>
      <c r="I100" s="136"/>
      <c r="J100" s="135"/>
      <c r="K100" s="136" t="s">
        <v>107</v>
      </c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7">
        <f>'2347-4 - IO 01.2-Kanaliza...'!J32</f>
        <v>0</v>
      </c>
      <c r="AH100" s="135"/>
      <c r="AI100" s="135"/>
      <c r="AJ100" s="135"/>
      <c r="AK100" s="135"/>
      <c r="AL100" s="135"/>
      <c r="AM100" s="135"/>
      <c r="AN100" s="137">
        <f>SUM(AG100,AT100)</f>
        <v>0</v>
      </c>
      <c r="AO100" s="135"/>
      <c r="AP100" s="135"/>
      <c r="AQ100" s="138" t="s">
        <v>97</v>
      </c>
      <c r="AR100" s="74"/>
      <c r="AS100" s="144">
        <v>0</v>
      </c>
      <c r="AT100" s="145">
        <f>ROUND(SUM(AV100:AW100),2)</f>
        <v>0</v>
      </c>
      <c r="AU100" s="146">
        <f>'2347-4 - IO 01.2-Kanaliza...'!P126</f>
        <v>0</v>
      </c>
      <c r="AV100" s="145">
        <f>'2347-4 - IO 01.2-Kanaliza...'!J35</f>
        <v>0</v>
      </c>
      <c r="AW100" s="145">
        <f>'2347-4 - IO 01.2-Kanaliza...'!J36</f>
        <v>0</v>
      </c>
      <c r="AX100" s="145">
        <f>'2347-4 - IO 01.2-Kanaliza...'!J37</f>
        <v>0</v>
      </c>
      <c r="AY100" s="145">
        <f>'2347-4 - IO 01.2-Kanaliza...'!J38</f>
        <v>0</v>
      </c>
      <c r="AZ100" s="145">
        <f>'2347-4 - IO 01.2-Kanaliza...'!F35</f>
        <v>0</v>
      </c>
      <c r="BA100" s="145">
        <f>'2347-4 - IO 01.2-Kanaliza...'!F36</f>
        <v>0</v>
      </c>
      <c r="BB100" s="145">
        <f>'2347-4 - IO 01.2-Kanaliza...'!F37</f>
        <v>0</v>
      </c>
      <c r="BC100" s="145">
        <f>'2347-4 - IO 01.2-Kanaliza...'!F38</f>
        <v>0</v>
      </c>
      <c r="BD100" s="147">
        <f>'2347-4 - IO 01.2-Kanaliza...'!F39</f>
        <v>0</v>
      </c>
      <c r="BE100" s="4"/>
      <c r="BT100" s="143" t="s">
        <v>95</v>
      </c>
      <c r="BV100" s="143" t="s">
        <v>87</v>
      </c>
      <c r="BW100" s="143" t="s">
        <v>108</v>
      </c>
      <c r="BX100" s="143" t="s">
        <v>105</v>
      </c>
      <c r="CL100" s="143" t="s">
        <v>109</v>
      </c>
    </row>
    <row r="101" spans="1:57" s="2" customFormat="1" ht="30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6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46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</sheetData>
  <sheetProtection password="CC35" sheet="1" objects="1" scenarios="1" formatColumns="0" formatRows="0"/>
  <mergeCells count="6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2347-1 - IO 01.1-Vodovod'!C2" display="/"/>
    <hyperlink ref="A97" location="'2347-2 - IO 01.1-Vodovodn...'!C2" display="/"/>
    <hyperlink ref="A99" location="'2347-3 - IO 01.2-Kanalizace'!C2" display="/"/>
    <hyperlink ref="A100" location="'2347-4 - IO 01.2-Kanaliz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  <c r="AZ2" s="148" t="s">
        <v>110</v>
      </c>
      <c r="BA2" s="148" t="s">
        <v>1</v>
      </c>
      <c r="BB2" s="148" t="s">
        <v>1</v>
      </c>
      <c r="BC2" s="148" t="s">
        <v>111</v>
      </c>
      <c r="BD2" s="148" t="s">
        <v>95</v>
      </c>
    </row>
    <row r="3" spans="2:5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95</v>
      </c>
      <c r="AZ3" s="148" t="s">
        <v>112</v>
      </c>
      <c r="BA3" s="148" t="s">
        <v>1</v>
      </c>
      <c r="BB3" s="148" t="s">
        <v>1</v>
      </c>
      <c r="BC3" s="148" t="s">
        <v>113</v>
      </c>
      <c r="BD3" s="148" t="s">
        <v>95</v>
      </c>
    </row>
    <row r="4" spans="2:56" s="1" customFormat="1" ht="24.95" customHeight="1">
      <c r="B4" s="21"/>
      <c r="D4" s="151" t="s">
        <v>114</v>
      </c>
      <c r="L4" s="21"/>
      <c r="M4" s="152" t="s">
        <v>10</v>
      </c>
      <c r="AT4" s="18" t="s">
        <v>4</v>
      </c>
      <c r="AZ4" s="148" t="s">
        <v>115</v>
      </c>
      <c r="BA4" s="148" t="s">
        <v>1</v>
      </c>
      <c r="BB4" s="148" t="s">
        <v>1</v>
      </c>
      <c r="BC4" s="148" t="s">
        <v>116</v>
      </c>
      <c r="BD4" s="148" t="s">
        <v>95</v>
      </c>
    </row>
    <row r="5" spans="2:56" s="1" customFormat="1" ht="6.95" customHeight="1">
      <c r="B5" s="21"/>
      <c r="L5" s="21"/>
      <c r="AZ5" s="148" t="s">
        <v>117</v>
      </c>
      <c r="BA5" s="148" t="s">
        <v>1</v>
      </c>
      <c r="BB5" s="148" t="s">
        <v>1</v>
      </c>
      <c r="BC5" s="148" t="s">
        <v>118</v>
      </c>
      <c r="BD5" s="148" t="s">
        <v>95</v>
      </c>
    </row>
    <row r="6" spans="2:56" s="1" customFormat="1" ht="12" customHeight="1">
      <c r="B6" s="21"/>
      <c r="D6" s="153" t="s">
        <v>16</v>
      </c>
      <c r="L6" s="21"/>
      <c r="AZ6" s="148" t="s">
        <v>119</v>
      </c>
      <c r="BA6" s="148" t="s">
        <v>1</v>
      </c>
      <c r="BB6" s="148" t="s">
        <v>1</v>
      </c>
      <c r="BC6" s="148" t="s">
        <v>120</v>
      </c>
      <c r="BD6" s="148" t="s">
        <v>95</v>
      </c>
    </row>
    <row r="7" spans="2:56" s="1" customFormat="1" ht="16.5" customHeight="1">
      <c r="B7" s="21"/>
      <c r="E7" s="154" t="str">
        <f>'Rekapitulace stavby'!K6</f>
        <v>MB Máchova, obnova vodovodu a kanalizace</v>
      </c>
      <c r="F7" s="153"/>
      <c r="G7" s="153"/>
      <c r="H7" s="153"/>
      <c r="L7" s="21"/>
      <c r="AZ7" s="148" t="s">
        <v>121</v>
      </c>
      <c r="BA7" s="148" t="s">
        <v>1</v>
      </c>
      <c r="BB7" s="148" t="s">
        <v>1</v>
      </c>
      <c r="BC7" s="148" t="s">
        <v>85</v>
      </c>
      <c r="BD7" s="148" t="s">
        <v>95</v>
      </c>
    </row>
    <row r="8" spans="1:56" s="2" customFormat="1" ht="12" customHeight="1">
      <c r="A8" s="40"/>
      <c r="B8" s="46"/>
      <c r="C8" s="40"/>
      <c r="D8" s="153" t="s">
        <v>122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8" t="s">
        <v>123</v>
      </c>
      <c r="BA8" s="148" t="s">
        <v>1</v>
      </c>
      <c r="BB8" s="148" t="s">
        <v>1</v>
      </c>
      <c r="BC8" s="148" t="s">
        <v>120</v>
      </c>
      <c r="BD8" s="148" t="s">
        <v>95</v>
      </c>
    </row>
    <row r="9" spans="1:56" s="2" customFormat="1" ht="16.5" customHeight="1">
      <c r="A9" s="40"/>
      <c r="B9" s="46"/>
      <c r="C9" s="40"/>
      <c r="D9" s="40"/>
      <c r="E9" s="155" t="s">
        <v>124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8" t="s">
        <v>125</v>
      </c>
      <c r="BA9" s="148" t="s">
        <v>1</v>
      </c>
      <c r="BB9" s="148" t="s">
        <v>1</v>
      </c>
      <c r="BC9" s="148" t="s">
        <v>126</v>
      </c>
      <c r="BD9" s="148" t="s">
        <v>95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8" t="s">
        <v>127</v>
      </c>
      <c r="BA10" s="148" t="s">
        <v>1</v>
      </c>
      <c r="BB10" s="148" t="s">
        <v>1</v>
      </c>
      <c r="BC10" s="148" t="s">
        <v>85</v>
      </c>
      <c r="BD10" s="148" t="s">
        <v>95</v>
      </c>
    </row>
    <row r="11" spans="1:56" s="2" customFormat="1" ht="12" customHeight="1">
      <c r="A11" s="40"/>
      <c r="B11" s="46"/>
      <c r="C11" s="40"/>
      <c r="D11" s="153" t="s">
        <v>18</v>
      </c>
      <c r="E11" s="40"/>
      <c r="F11" s="143" t="s">
        <v>94</v>
      </c>
      <c r="G11" s="40"/>
      <c r="H11" s="40"/>
      <c r="I11" s="153" t="s">
        <v>20</v>
      </c>
      <c r="J11" s="143" t="s">
        <v>128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8" t="s">
        <v>129</v>
      </c>
      <c r="BA11" s="148" t="s">
        <v>1</v>
      </c>
      <c r="BB11" s="148" t="s">
        <v>1</v>
      </c>
      <c r="BC11" s="148" t="s">
        <v>85</v>
      </c>
      <c r="BD11" s="148" t="s">
        <v>95</v>
      </c>
    </row>
    <row r="12" spans="1:56" s="2" customFormat="1" ht="12" customHeight="1">
      <c r="A12" s="40"/>
      <c r="B12" s="46"/>
      <c r="C12" s="40"/>
      <c r="D12" s="153" t="s">
        <v>22</v>
      </c>
      <c r="E12" s="40"/>
      <c r="F12" s="143" t="s">
        <v>23</v>
      </c>
      <c r="G12" s="40"/>
      <c r="H12" s="40"/>
      <c r="I12" s="153" t="s">
        <v>24</v>
      </c>
      <c r="J12" s="156" t="str">
        <f>'Rekapitulace stavby'!AN8</f>
        <v>22. 11. 2023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8" t="s">
        <v>130</v>
      </c>
      <c r="BA12" s="148" t="s">
        <v>1</v>
      </c>
      <c r="BB12" s="148" t="s">
        <v>1</v>
      </c>
      <c r="BC12" s="148" t="s">
        <v>126</v>
      </c>
      <c r="BD12" s="148" t="s">
        <v>95</v>
      </c>
    </row>
    <row r="13" spans="1:56" s="2" customFormat="1" ht="21.8" customHeight="1">
      <c r="A13" s="40"/>
      <c r="B13" s="46"/>
      <c r="C13" s="40"/>
      <c r="D13" s="157" t="s">
        <v>26</v>
      </c>
      <c r="E13" s="40"/>
      <c r="F13" s="158" t="s">
        <v>27</v>
      </c>
      <c r="G13" s="40"/>
      <c r="H13" s="40"/>
      <c r="I13" s="157" t="s">
        <v>28</v>
      </c>
      <c r="J13" s="158" t="s">
        <v>29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8" t="s">
        <v>131</v>
      </c>
      <c r="BA13" s="148" t="s">
        <v>1</v>
      </c>
      <c r="BB13" s="148" t="s">
        <v>1</v>
      </c>
      <c r="BC13" s="148" t="s">
        <v>132</v>
      </c>
      <c r="BD13" s="148" t="s">
        <v>95</v>
      </c>
    </row>
    <row r="14" spans="1:56" s="2" customFormat="1" ht="12" customHeight="1">
      <c r="A14" s="40"/>
      <c r="B14" s="46"/>
      <c r="C14" s="40"/>
      <c r="D14" s="153" t="s">
        <v>30</v>
      </c>
      <c r="E14" s="40"/>
      <c r="F14" s="40"/>
      <c r="G14" s="40"/>
      <c r="H14" s="40"/>
      <c r="I14" s="153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8" t="s">
        <v>133</v>
      </c>
      <c r="BA14" s="148" t="s">
        <v>1</v>
      </c>
      <c r="BB14" s="148" t="s">
        <v>1</v>
      </c>
      <c r="BC14" s="148" t="s">
        <v>134</v>
      </c>
      <c r="BD14" s="148" t="s">
        <v>95</v>
      </c>
    </row>
    <row r="15" spans="1:56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3" t="s">
        <v>34</v>
      </c>
      <c r="J15" s="143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8" t="s">
        <v>135</v>
      </c>
      <c r="BA15" s="148" t="s">
        <v>1</v>
      </c>
      <c r="BB15" s="148" t="s">
        <v>1</v>
      </c>
      <c r="BC15" s="148" t="s">
        <v>136</v>
      </c>
      <c r="BD15" s="148" t="s">
        <v>95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8" t="s">
        <v>137</v>
      </c>
      <c r="BA16" s="148" t="s">
        <v>1</v>
      </c>
      <c r="BB16" s="148" t="s">
        <v>1</v>
      </c>
      <c r="BC16" s="148" t="s">
        <v>138</v>
      </c>
      <c r="BD16" s="148" t="s">
        <v>95</v>
      </c>
    </row>
    <row r="17" spans="1:56" s="2" customFormat="1" ht="12" customHeight="1">
      <c r="A17" s="40"/>
      <c r="B17" s="46"/>
      <c r="C17" s="40"/>
      <c r="D17" s="153" t="s">
        <v>36</v>
      </c>
      <c r="E17" s="40"/>
      <c r="F17" s="40"/>
      <c r="G17" s="40"/>
      <c r="H17" s="40"/>
      <c r="I17" s="15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8" t="s">
        <v>139</v>
      </c>
      <c r="BA17" s="148" t="s">
        <v>1</v>
      </c>
      <c r="BB17" s="148" t="s">
        <v>1</v>
      </c>
      <c r="BC17" s="148" t="s">
        <v>140</v>
      </c>
      <c r="BD17" s="148" t="s">
        <v>95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8" t="s">
        <v>141</v>
      </c>
      <c r="BA18" s="148" t="s">
        <v>1</v>
      </c>
      <c r="BB18" s="148" t="s">
        <v>1</v>
      </c>
      <c r="BC18" s="148" t="s">
        <v>85</v>
      </c>
      <c r="BD18" s="148" t="s">
        <v>95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8" t="s">
        <v>142</v>
      </c>
      <c r="BA19" s="148" t="s">
        <v>1</v>
      </c>
      <c r="BB19" s="148" t="s">
        <v>1</v>
      </c>
      <c r="BC19" s="148" t="s">
        <v>85</v>
      </c>
      <c r="BD19" s="148" t="s">
        <v>95</v>
      </c>
    </row>
    <row r="20" spans="1:56" s="2" customFormat="1" ht="12" customHeight="1">
      <c r="A20" s="40"/>
      <c r="B20" s="46"/>
      <c r="C20" s="40"/>
      <c r="D20" s="153" t="s">
        <v>38</v>
      </c>
      <c r="E20" s="40"/>
      <c r="F20" s="40"/>
      <c r="G20" s="40"/>
      <c r="H20" s="40"/>
      <c r="I20" s="153" t="s">
        <v>31</v>
      </c>
      <c r="J20" s="143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8" t="s">
        <v>143</v>
      </c>
      <c r="BA20" s="148" t="s">
        <v>1</v>
      </c>
      <c r="BB20" s="148" t="s">
        <v>1</v>
      </c>
      <c r="BC20" s="148" t="s">
        <v>144</v>
      </c>
      <c r="BD20" s="148" t="s">
        <v>95</v>
      </c>
    </row>
    <row r="21" spans="1:56" s="2" customFormat="1" ht="18" customHeight="1">
      <c r="A21" s="40"/>
      <c r="B21" s="46"/>
      <c r="C21" s="40"/>
      <c r="D21" s="40"/>
      <c r="E21" s="143" t="s">
        <v>40</v>
      </c>
      <c r="F21" s="40"/>
      <c r="G21" s="40"/>
      <c r="H21" s="40"/>
      <c r="I21" s="153" t="s">
        <v>34</v>
      </c>
      <c r="J21" s="143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8" t="s">
        <v>145</v>
      </c>
      <c r="BA21" s="148" t="s">
        <v>1</v>
      </c>
      <c r="BB21" s="148" t="s">
        <v>1</v>
      </c>
      <c r="BC21" s="148" t="s">
        <v>85</v>
      </c>
      <c r="BD21" s="148" t="s">
        <v>95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8" t="s">
        <v>146</v>
      </c>
      <c r="BA22" s="148" t="s">
        <v>1</v>
      </c>
      <c r="BB22" s="148" t="s">
        <v>1</v>
      </c>
      <c r="BC22" s="148" t="s">
        <v>147</v>
      </c>
      <c r="BD22" s="148" t="s">
        <v>95</v>
      </c>
    </row>
    <row r="23" spans="1:56" s="2" customFormat="1" ht="12" customHeight="1">
      <c r="A23" s="40"/>
      <c r="B23" s="46"/>
      <c r="C23" s="40"/>
      <c r="D23" s="153" t="s">
        <v>43</v>
      </c>
      <c r="E23" s="40"/>
      <c r="F23" s="40"/>
      <c r="G23" s="40"/>
      <c r="H23" s="40"/>
      <c r="I23" s="153" t="s">
        <v>31</v>
      </c>
      <c r="J23" s="143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8" t="s">
        <v>148</v>
      </c>
      <c r="BA23" s="148" t="s">
        <v>1</v>
      </c>
      <c r="BB23" s="148" t="s">
        <v>1</v>
      </c>
      <c r="BC23" s="148" t="s">
        <v>149</v>
      </c>
      <c r="BD23" s="148" t="s">
        <v>95</v>
      </c>
    </row>
    <row r="24" spans="1:56" s="2" customFormat="1" ht="18" customHeight="1">
      <c r="A24" s="40"/>
      <c r="B24" s="46"/>
      <c r="C24" s="40"/>
      <c r="D24" s="40"/>
      <c r="E24" s="143" t="s">
        <v>40</v>
      </c>
      <c r="F24" s="40"/>
      <c r="G24" s="40"/>
      <c r="H24" s="40"/>
      <c r="I24" s="153" t="s">
        <v>34</v>
      </c>
      <c r="J24" s="143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8" t="s">
        <v>150</v>
      </c>
      <c r="BA24" s="148" t="s">
        <v>1</v>
      </c>
      <c r="BB24" s="148" t="s">
        <v>1</v>
      </c>
      <c r="BC24" s="148" t="s">
        <v>151</v>
      </c>
      <c r="BD24" s="148" t="s">
        <v>95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8" t="s">
        <v>152</v>
      </c>
      <c r="BA25" s="148" t="s">
        <v>1</v>
      </c>
      <c r="BB25" s="148" t="s">
        <v>1</v>
      </c>
      <c r="BC25" s="148" t="s">
        <v>153</v>
      </c>
      <c r="BD25" s="148" t="s">
        <v>95</v>
      </c>
    </row>
    <row r="26" spans="1:56" s="2" customFormat="1" ht="12" customHeight="1">
      <c r="A26" s="40"/>
      <c r="B26" s="46"/>
      <c r="C26" s="40"/>
      <c r="D26" s="15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8" t="s">
        <v>154</v>
      </c>
      <c r="BA26" s="148" t="s">
        <v>1</v>
      </c>
      <c r="BB26" s="148" t="s">
        <v>1</v>
      </c>
      <c r="BC26" s="148" t="s">
        <v>151</v>
      </c>
      <c r="BD26" s="148" t="s">
        <v>95</v>
      </c>
    </row>
    <row r="27" spans="1:56" s="8" customFormat="1" ht="16.5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59"/>
      <c r="J27" s="159"/>
      <c r="K27" s="159"/>
      <c r="L27" s="162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Z27" s="163" t="s">
        <v>155</v>
      </c>
      <c r="BA27" s="163" t="s">
        <v>1</v>
      </c>
      <c r="BB27" s="163" t="s">
        <v>1</v>
      </c>
      <c r="BC27" s="163" t="s">
        <v>156</v>
      </c>
      <c r="BD27" s="163" t="s">
        <v>95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8" t="s">
        <v>157</v>
      </c>
      <c r="BA28" s="148" t="s">
        <v>1</v>
      </c>
      <c r="BB28" s="148" t="s">
        <v>1</v>
      </c>
      <c r="BC28" s="148" t="s">
        <v>158</v>
      </c>
      <c r="BD28" s="148" t="s">
        <v>95</v>
      </c>
    </row>
    <row r="29" spans="1:56" s="2" customFormat="1" ht="6.95" customHeight="1">
      <c r="A29" s="40"/>
      <c r="B29" s="46"/>
      <c r="C29" s="40"/>
      <c r="D29" s="164"/>
      <c r="E29" s="164"/>
      <c r="F29" s="164"/>
      <c r="G29" s="164"/>
      <c r="H29" s="164"/>
      <c r="I29" s="164"/>
      <c r="J29" s="164"/>
      <c r="K29" s="164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8" t="s">
        <v>159</v>
      </c>
      <c r="BA29" s="148" t="s">
        <v>1</v>
      </c>
      <c r="BB29" s="148" t="s">
        <v>1</v>
      </c>
      <c r="BC29" s="148" t="s">
        <v>160</v>
      </c>
      <c r="BD29" s="148" t="s">
        <v>95</v>
      </c>
    </row>
    <row r="30" spans="1:56" s="2" customFormat="1" ht="25.4" customHeight="1">
      <c r="A30" s="40"/>
      <c r="B30" s="46"/>
      <c r="C30" s="40"/>
      <c r="D30" s="165" t="s">
        <v>45</v>
      </c>
      <c r="E30" s="40"/>
      <c r="F30" s="40"/>
      <c r="G30" s="40"/>
      <c r="H30" s="40"/>
      <c r="I30" s="40"/>
      <c r="J30" s="166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8" t="s">
        <v>161</v>
      </c>
      <c r="BA30" s="148" t="s">
        <v>1</v>
      </c>
      <c r="BB30" s="148" t="s">
        <v>1</v>
      </c>
      <c r="BC30" s="148" t="s">
        <v>162</v>
      </c>
      <c r="BD30" s="148" t="s">
        <v>95</v>
      </c>
    </row>
    <row r="31" spans="1:56" s="2" customFormat="1" ht="6.95" customHeight="1">
      <c r="A31" s="40"/>
      <c r="B31" s="46"/>
      <c r="C31" s="40"/>
      <c r="D31" s="164"/>
      <c r="E31" s="164"/>
      <c r="F31" s="164"/>
      <c r="G31" s="164"/>
      <c r="H31" s="164"/>
      <c r="I31" s="164"/>
      <c r="J31" s="164"/>
      <c r="K31" s="164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8" t="s">
        <v>163</v>
      </c>
      <c r="BA31" s="148" t="s">
        <v>1</v>
      </c>
      <c r="BB31" s="148" t="s">
        <v>1</v>
      </c>
      <c r="BC31" s="148" t="s">
        <v>164</v>
      </c>
      <c r="BD31" s="148" t="s">
        <v>95</v>
      </c>
    </row>
    <row r="32" spans="1:56" s="2" customFormat="1" ht="14.4" customHeight="1">
      <c r="A32" s="40"/>
      <c r="B32" s="46"/>
      <c r="C32" s="40"/>
      <c r="D32" s="40"/>
      <c r="E32" s="40"/>
      <c r="F32" s="167" t="s">
        <v>47</v>
      </c>
      <c r="G32" s="40"/>
      <c r="H32" s="40"/>
      <c r="I32" s="167" t="s">
        <v>46</v>
      </c>
      <c r="J32" s="167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8" t="s">
        <v>165</v>
      </c>
      <c r="BA32" s="148" t="s">
        <v>1</v>
      </c>
      <c r="BB32" s="148" t="s">
        <v>1</v>
      </c>
      <c r="BC32" s="148" t="s">
        <v>166</v>
      </c>
      <c r="BD32" s="148" t="s">
        <v>95</v>
      </c>
    </row>
    <row r="33" spans="1:56" s="2" customFormat="1" ht="14.4" customHeight="1">
      <c r="A33" s="40"/>
      <c r="B33" s="46"/>
      <c r="C33" s="40"/>
      <c r="D33" s="168" t="s">
        <v>49</v>
      </c>
      <c r="E33" s="153" t="s">
        <v>50</v>
      </c>
      <c r="F33" s="169">
        <f>ROUND((SUM(BE128:BE390)),2)</f>
        <v>0</v>
      </c>
      <c r="G33" s="40"/>
      <c r="H33" s="40"/>
      <c r="I33" s="170">
        <v>0.21</v>
      </c>
      <c r="J33" s="169">
        <f>ROUND(((SUM(BE128:BE390))*I33),2)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8" t="s">
        <v>167</v>
      </c>
      <c r="BA33" s="148" t="s">
        <v>1</v>
      </c>
      <c r="BB33" s="148" t="s">
        <v>1</v>
      </c>
      <c r="BC33" s="148" t="s">
        <v>168</v>
      </c>
      <c r="BD33" s="148" t="s">
        <v>95</v>
      </c>
    </row>
    <row r="34" spans="1:56" s="2" customFormat="1" ht="14.4" customHeight="1">
      <c r="A34" s="40"/>
      <c r="B34" s="46"/>
      <c r="C34" s="40"/>
      <c r="D34" s="40"/>
      <c r="E34" s="153" t="s">
        <v>51</v>
      </c>
      <c r="F34" s="169">
        <f>ROUND((SUM(BF128:BF390)),2)</f>
        <v>0</v>
      </c>
      <c r="G34" s="40"/>
      <c r="H34" s="40"/>
      <c r="I34" s="170">
        <v>0.15</v>
      </c>
      <c r="J34" s="169">
        <f>ROUND(((SUM(BF128:BF390))*I34),2)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8" t="s">
        <v>169</v>
      </c>
      <c r="BA34" s="148" t="s">
        <v>1</v>
      </c>
      <c r="BB34" s="148" t="s">
        <v>1</v>
      </c>
      <c r="BC34" s="148" t="s">
        <v>170</v>
      </c>
      <c r="BD34" s="148" t="s">
        <v>95</v>
      </c>
    </row>
    <row r="35" spans="1:56" s="2" customFormat="1" ht="14.4" customHeight="1" hidden="1">
      <c r="A35" s="40"/>
      <c r="B35" s="46"/>
      <c r="C35" s="40"/>
      <c r="D35" s="40"/>
      <c r="E35" s="153" t="s">
        <v>52</v>
      </c>
      <c r="F35" s="169">
        <f>ROUND((SUM(BG128:BG390)),2)</f>
        <v>0</v>
      </c>
      <c r="G35" s="40"/>
      <c r="H35" s="40"/>
      <c r="I35" s="170">
        <v>0.21</v>
      </c>
      <c r="J35" s="169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8" t="s">
        <v>171</v>
      </c>
      <c r="BA35" s="148" t="s">
        <v>1</v>
      </c>
      <c r="BB35" s="148" t="s">
        <v>1</v>
      </c>
      <c r="BC35" s="148" t="s">
        <v>172</v>
      </c>
      <c r="BD35" s="148" t="s">
        <v>95</v>
      </c>
    </row>
    <row r="36" spans="1:56" s="2" customFormat="1" ht="14.4" customHeight="1" hidden="1">
      <c r="A36" s="40"/>
      <c r="B36" s="46"/>
      <c r="C36" s="40"/>
      <c r="D36" s="40"/>
      <c r="E36" s="153" t="s">
        <v>53</v>
      </c>
      <c r="F36" s="169">
        <f>ROUND((SUM(BH128:BH390)),2)</f>
        <v>0</v>
      </c>
      <c r="G36" s="40"/>
      <c r="H36" s="40"/>
      <c r="I36" s="170">
        <v>0.15</v>
      </c>
      <c r="J36" s="169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8" t="s">
        <v>173</v>
      </c>
      <c r="BA36" s="148" t="s">
        <v>1</v>
      </c>
      <c r="BB36" s="148" t="s">
        <v>1</v>
      </c>
      <c r="BC36" s="148" t="s">
        <v>174</v>
      </c>
      <c r="BD36" s="148" t="s">
        <v>95</v>
      </c>
    </row>
    <row r="37" spans="1:56" s="2" customFormat="1" ht="14.4" customHeight="1" hidden="1">
      <c r="A37" s="40"/>
      <c r="B37" s="46"/>
      <c r="C37" s="40"/>
      <c r="D37" s="40"/>
      <c r="E37" s="153" t="s">
        <v>54</v>
      </c>
      <c r="F37" s="169">
        <f>ROUND((SUM(BI128:BI390)),2)</f>
        <v>0</v>
      </c>
      <c r="G37" s="40"/>
      <c r="H37" s="40"/>
      <c r="I37" s="170">
        <v>0</v>
      </c>
      <c r="J37" s="169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8" t="s">
        <v>175</v>
      </c>
      <c r="BA37" s="148" t="s">
        <v>1</v>
      </c>
      <c r="BB37" s="148" t="s">
        <v>1</v>
      </c>
      <c r="BC37" s="148" t="s">
        <v>176</v>
      </c>
      <c r="BD37" s="148" t="s">
        <v>95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8" t="s">
        <v>177</v>
      </c>
      <c r="BA38" s="148" t="s">
        <v>1</v>
      </c>
      <c r="BB38" s="148" t="s">
        <v>1</v>
      </c>
      <c r="BC38" s="148" t="s">
        <v>176</v>
      </c>
      <c r="BD38" s="148" t="s">
        <v>95</v>
      </c>
    </row>
    <row r="39" spans="1:56" s="2" customFormat="1" ht="25.4" customHeight="1">
      <c r="A39" s="40"/>
      <c r="B39" s="46"/>
      <c r="C39" s="171"/>
      <c r="D39" s="172" t="s">
        <v>55</v>
      </c>
      <c r="E39" s="173"/>
      <c r="F39" s="173"/>
      <c r="G39" s="174" t="s">
        <v>56</v>
      </c>
      <c r="H39" s="175" t="s">
        <v>57</v>
      </c>
      <c r="I39" s="173"/>
      <c r="J39" s="176">
        <f>SUM(J30:J37)</f>
        <v>0</v>
      </c>
      <c r="K39" s="177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8" t="s">
        <v>178</v>
      </c>
      <c r="BA39" s="148" t="s">
        <v>1</v>
      </c>
      <c r="BB39" s="148" t="s">
        <v>1</v>
      </c>
      <c r="BC39" s="148" t="s">
        <v>179</v>
      </c>
      <c r="BD39" s="148" t="s">
        <v>95</v>
      </c>
    </row>
    <row r="40" spans="1:56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8" t="s">
        <v>180</v>
      </c>
      <c r="BA40" s="148" t="s">
        <v>1</v>
      </c>
      <c r="BB40" s="148" t="s">
        <v>1</v>
      </c>
      <c r="BC40" s="148" t="s">
        <v>181</v>
      </c>
      <c r="BD40" s="148" t="s">
        <v>95</v>
      </c>
    </row>
    <row r="41" spans="2:56" s="1" customFormat="1" ht="14.4" customHeight="1">
      <c r="B41" s="21"/>
      <c r="L41" s="21"/>
      <c r="AZ41" s="148" t="s">
        <v>182</v>
      </c>
      <c r="BA41" s="148" t="s">
        <v>1</v>
      </c>
      <c r="BB41" s="148" t="s">
        <v>1</v>
      </c>
      <c r="BC41" s="148" t="s">
        <v>183</v>
      </c>
      <c r="BD41" s="148" t="s">
        <v>95</v>
      </c>
    </row>
    <row r="42" spans="2:56" s="1" customFormat="1" ht="14.4" customHeight="1">
      <c r="B42" s="21"/>
      <c r="L42" s="21"/>
      <c r="AZ42" s="148" t="s">
        <v>184</v>
      </c>
      <c r="BA42" s="148" t="s">
        <v>1</v>
      </c>
      <c r="BB42" s="148" t="s">
        <v>1</v>
      </c>
      <c r="BC42" s="148" t="s">
        <v>185</v>
      </c>
      <c r="BD42" s="148" t="s">
        <v>95</v>
      </c>
    </row>
    <row r="43" spans="2:56" s="1" customFormat="1" ht="14.4" customHeight="1">
      <c r="B43" s="21"/>
      <c r="L43" s="21"/>
      <c r="AZ43" s="148" t="s">
        <v>186</v>
      </c>
      <c r="BA43" s="148" t="s">
        <v>1</v>
      </c>
      <c r="BB43" s="148" t="s">
        <v>1</v>
      </c>
      <c r="BC43" s="148" t="s">
        <v>185</v>
      </c>
      <c r="BD43" s="148" t="s">
        <v>95</v>
      </c>
    </row>
    <row r="44" spans="2:56" s="1" customFormat="1" ht="14.4" customHeight="1">
      <c r="B44" s="21"/>
      <c r="L44" s="21"/>
      <c r="AZ44" s="148" t="s">
        <v>187</v>
      </c>
      <c r="BA44" s="148" t="s">
        <v>1</v>
      </c>
      <c r="BB44" s="148" t="s">
        <v>1</v>
      </c>
      <c r="BC44" s="148" t="s">
        <v>188</v>
      </c>
      <c r="BD44" s="148" t="s">
        <v>95</v>
      </c>
    </row>
    <row r="45" spans="2:56" s="1" customFormat="1" ht="14.4" customHeight="1">
      <c r="B45" s="21"/>
      <c r="L45" s="21"/>
      <c r="AZ45" s="148" t="s">
        <v>189</v>
      </c>
      <c r="BA45" s="148" t="s">
        <v>1</v>
      </c>
      <c r="BB45" s="148" t="s">
        <v>1</v>
      </c>
      <c r="BC45" s="148" t="s">
        <v>190</v>
      </c>
      <c r="BD45" s="148" t="s">
        <v>95</v>
      </c>
    </row>
    <row r="46" spans="2:56" s="1" customFormat="1" ht="14.4" customHeight="1">
      <c r="B46" s="21"/>
      <c r="L46" s="21"/>
      <c r="AZ46" s="148" t="s">
        <v>191</v>
      </c>
      <c r="BA46" s="148" t="s">
        <v>1</v>
      </c>
      <c r="BB46" s="148" t="s">
        <v>1</v>
      </c>
      <c r="BC46" s="148" t="s">
        <v>192</v>
      </c>
      <c r="BD46" s="148" t="s">
        <v>95</v>
      </c>
    </row>
    <row r="47" spans="2:56" s="1" customFormat="1" ht="14.4" customHeight="1">
      <c r="B47" s="21"/>
      <c r="L47" s="21"/>
      <c r="AZ47" s="148" t="s">
        <v>193</v>
      </c>
      <c r="BA47" s="148" t="s">
        <v>1</v>
      </c>
      <c r="BB47" s="148" t="s">
        <v>1</v>
      </c>
      <c r="BC47" s="148" t="s">
        <v>194</v>
      </c>
      <c r="BD47" s="148" t="s">
        <v>95</v>
      </c>
    </row>
    <row r="48" spans="2:56" s="1" customFormat="1" ht="14.4" customHeight="1">
      <c r="B48" s="21"/>
      <c r="L48" s="21"/>
      <c r="AZ48" s="148" t="s">
        <v>195</v>
      </c>
      <c r="BA48" s="148" t="s">
        <v>1</v>
      </c>
      <c r="BB48" s="148" t="s">
        <v>1</v>
      </c>
      <c r="BC48" s="148" t="s">
        <v>196</v>
      </c>
      <c r="BD48" s="148" t="s">
        <v>95</v>
      </c>
    </row>
    <row r="49" spans="2:56" s="2" customFormat="1" ht="14.4" customHeight="1">
      <c r="B49" s="65"/>
      <c r="D49" s="178" t="s">
        <v>58</v>
      </c>
      <c r="E49" s="179"/>
      <c r="F49" s="179"/>
      <c r="G49" s="178" t="s">
        <v>59</v>
      </c>
      <c r="H49" s="179"/>
      <c r="I49" s="179"/>
      <c r="J49" s="179"/>
      <c r="K49" s="179"/>
      <c r="L49" s="65"/>
      <c r="AZ49" s="148" t="s">
        <v>197</v>
      </c>
      <c r="BA49" s="148" t="s">
        <v>1</v>
      </c>
      <c r="BB49" s="148" t="s">
        <v>1</v>
      </c>
      <c r="BC49" s="148" t="s">
        <v>198</v>
      </c>
      <c r="BD49" s="148" t="s">
        <v>95</v>
      </c>
    </row>
    <row r="50" spans="2:56" ht="12">
      <c r="B50" s="21"/>
      <c r="L50" s="21"/>
      <c r="AZ50" s="148" t="s">
        <v>199</v>
      </c>
      <c r="BA50" s="148" t="s">
        <v>1</v>
      </c>
      <c r="BB50" s="148" t="s">
        <v>1</v>
      </c>
      <c r="BC50" s="148" t="s">
        <v>200</v>
      </c>
      <c r="BD50" s="148" t="s">
        <v>95</v>
      </c>
    </row>
    <row r="51" spans="2:56" ht="12">
      <c r="B51" s="21"/>
      <c r="L51" s="21"/>
      <c r="AZ51" s="148" t="s">
        <v>201</v>
      </c>
      <c r="BA51" s="148" t="s">
        <v>1</v>
      </c>
      <c r="BB51" s="148" t="s">
        <v>1</v>
      </c>
      <c r="BC51" s="148" t="s">
        <v>202</v>
      </c>
      <c r="BD51" s="148" t="s">
        <v>95</v>
      </c>
    </row>
    <row r="52" spans="2:56" ht="12">
      <c r="B52" s="21"/>
      <c r="L52" s="21"/>
      <c r="AZ52" s="148" t="s">
        <v>203</v>
      </c>
      <c r="BA52" s="148" t="s">
        <v>1</v>
      </c>
      <c r="BB52" s="148" t="s">
        <v>1</v>
      </c>
      <c r="BC52" s="148" t="s">
        <v>204</v>
      </c>
      <c r="BD52" s="148" t="s">
        <v>95</v>
      </c>
    </row>
    <row r="53" spans="2:56" ht="12">
      <c r="B53" s="21"/>
      <c r="L53" s="21"/>
      <c r="AZ53" s="148" t="s">
        <v>205</v>
      </c>
      <c r="BA53" s="148" t="s">
        <v>1</v>
      </c>
      <c r="BB53" s="148" t="s">
        <v>1</v>
      </c>
      <c r="BC53" s="148" t="s">
        <v>206</v>
      </c>
      <c r="BD53" s="148" t="s">
        <v>95</v>
      </c>
    </row>
    <row r="54" spans="2:56" ht="12">
      <c r="B54" s="21"/>
      <c r="L54" s="21"/>
      <c r="AZ54" s="148" t="s">
        <v>207</v>
      </c>
      <c r="BA54" s="148" t="s">
        <v>1</v>
      </c>
      <c r="BB54" s="148" t="s">
        <v>1</v>
      </c>
      <c r="BC54" s="148" t="s">
        <v>208</v>
      </c>
      <c r="BD54" s="148" t="s">
        <v>95</v>
      </c>
    </row>
    <row r="55" spans="2:56" ht="12">
      <c r="B55" s="21"/>
      <c r="L55" s="21"/>
      <c r="AZ55" s="148" t="s">
        <v>209</v>
      </c>
      <c r="BA55" s="148" t="s">
        <v>1</v>
      </c>
      <c r="BB55" s="148" t="s">
        <v>1</v>
      </c>
      <c r="BC55" s="148" t="s">
        <v>210</v>
      </c>
      <c r="BD55" s="148" t="s">
        <v>95</v>
      </c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0" t="s">
        <v>60</v>
      </c>
      <c r="E60" s="181"/>
      <c r="F60" s="182" t="s">
        <v>61</v>
      </c>
      <c r="G60" s="180" t="s">
        <v>60</v>
      </c>
      <c r="H60" s="181"/>
      <c r="I60" s="181"/>
      <c r="J60" s="183" t="s">
        <v>61</v>
      </c>
      <c r="K60" s="181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78" t="s">
        <v>62</v>
      </c>
      <c r="E64" s="184"/>
      <c r="F64" s="184"/>
      <c r="G64" s="178" t="s">
        <v>63</v>
      </c>
      <c r="H64" s="184"/>
      <c r="I64" s="184"/>
      <c r="J64" s="184"/>
      <c r="K64" s="18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0" t="s">
        <v>60</v>
      </c>
      <c r="E75" s="181"/>
      <c r="F75" s="182" t="s">
        <v>61</v>
      </c>
      <c r="G75" s="180" t="s">
        <v>60</v>
      </c>
      <c r="H75" s="181"/>
      <c r="I75" s="181"/>
      <c r="J75" s="183" t="s">
        <v>61</v>
      </c>
      <c r="K75" s="181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85"/>
      <c r="C76" s="186"/>
      <c r="D76" s="186"/>
      <c r="E76" s="186"/>
      <c r="F76" s="186"/>
      <c r="G76" s="186"/>
      <c r="H76" s="186"/>
      <c r="I76" s="186"/>
      <c r="J76" s="186"/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9" t="str">
        <f>E7</f>
        <v>MB Máchova, obnova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122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2347-1 - IO 01.1-Vodovod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Mladá Boleslav</v>
      </c>
      <c r="G88" s="42"/>
      <c r="H88" s="42"/>
      <c r="I88" s="33" t="s">
        <v>24</v>
      </c>
      <c r="J88" s="81" t="str">
        <f>IF(J12="","",J12)</f>
        <v>22. 11. 2023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90" t="s">
        <v>212</v>
      </c>
      <c r="D93" s="191"/>
      <c r="E93" s="191"/>
      <c r="F93" s="191"/>
      <c r="G93" s="191"/>
      <c r="H93" s="191"/>
      <c r="I93" s="191"/>
      <c r="J93" s="192" t="s">
        <v>213</v>
      </c>
      <c r="K93" s="191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93" t="s">
        <v>214</v>
      </c>
      <c r="D95" s="42"/>
      <c r="E95" s="42"/>
      <c r="F95" s="42"/>
      <c r="G95" s="42"/>
      <c r="H95" s="42"/>
      <c r="I95" s="42"/>
      <c r="J95" s="112">
        <f>J128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215</v>
      </c>
    </row>
    <row r="96" spans="1:31" s="9" customFormat="1" ht="24.95" customHeight="1">
      <c r="A96" s="9"/>
      <c r="B96" s="194"/>
      <c r="C96" s="195"/>
      <c r="D96" s="196" t="s">
        <v>216</v>
      </c>
      <c r="E96" s="197"/>
      <c r="F96" s="197"/>
      <c r="G96" s="197"/>
      <c r="H96" s="197"/>
      <c r="I96" s="197"/>
      <c r="J96" s="198">
        <f>J129</f>
        <v>0</v>
      </c>
      <c r="K96" s="195"/>
      <c r="L96" s="19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00"/>
      <c r="C97" s="135"/>
      <c r="D97" s="201" t="s">
        <v>217</v>
      </c>
      <c r="E97" s="202"/>
      <c r="F97" s="202"/>
      <c r="G97" s="202"/>
      <c r="H97" s="202"/>
      <c r="I97" s="202"/>
      <c r="J97" s="203">
        <f>J130</f>
        <v>0</v>
      </c>
      <c r="K97" s="135"/>
      <c r="L97" s="20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0"/>
      <c r="C98" s="135"/>
      <c r="D98" s="201" t="s">
        <v>218</v>
      </c>
      <c r="E98" s="202"/>
      <c r="F98" s="202"/>
      <c r="G98" s="202"/>
      <c r="H98" s="202"/>
      <c r="I98" s="202"/>
      <c r="J98" s="203">
        <f>J239</f>
        <v>0</v>
      </c>
      <c r="K98" s="135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135"/>
      <c r="D99" s="201" t="s">
        <v>219</v>
      </c>
      <c r="E99" s="202"/>
      <c r="F99" s="202"/>
      <c r="G99" s="202"/>
      <c r="H99" s="202"/>
      <c r="I99" s="202"/>
      <c r="J99" s="203">
        <f>J249</f>
        <v>0</v>
      </c>
      <c r="K99" s="135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135"/>
      <c r="D100" s="201" t="s">
        <v>220</v>
      </c>
      <c r="E100" s="202"/>
      <c r="F100" s="202"/>
      <c r="G100" s="202"/>
      <c r="H100" s="202"/>
      <c r="I100" s="202"/>
      <c r="J100" s="203">
        <f>J268</f>
        <v>0</v>
      </c>
      <c r="K100" s="135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135"/>
      <c r="D101" s="201" t="s">
        <v>221</v>
      </c>
      <c r="E101" s="202"/>
      <c r="F101" s="202"/>
      <c r="G101" s="202"/>
      <c r="H101" s="202"/>
      <c r="I101" s="202"/>
      <c r="J101" s="203">
        <f>J335</f>
        <v>0</v>
      </c>
      <c r="K101" s="135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200"/>
      <c r="C102" s="135"/>
      <c r="D102" s="201" t="s">
        <v>222</v>
      </c>
      <c r="E102" s="202"/>
      <c r="F102" s="202"/>
      <c r="G102" s="202"/>
      <c r="H102" s="202"/>
      <c r="I102" s="202"/>
      <c r="J102" s="203">
        <f>J346</f>
        <v>0</v>
      </c>
      <c r="K102" s="135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135"/>
      <c r="D103" s="201" t="s">
        <v>223</v>
      </c>
      <c r="E103" s="202"/>
      <c r="F103" s="202"/>
      <c r="G103" s="202"/>
      <c r="H103" s="202"/>
      <c r="I103" s="202"/>
      <c r="J103" s="203">
        <f>J357</f>
        <v>0</v>
      </c>
      <c r="K103" s="135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135"/>
      <c r="D104" s="201" t="s">
        <v>224</v>
      </c>
      <c r="E104" s="202"/>
      <c r="F104" s="202"/>
      <c r="G104" s="202"/>
      <c r="H104" s="202"/>
      <c r="I104" s="202"/>
      <c r="J104" s="203">
        <f>J376</f>
        <v>0</v>
      </c>
      <c r="K104" s="135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4"/>
      <c r="C105" s="195"/>
      <c r="D105" s="196" t="s">
        <v>225</v>
      </c>
      <c r="E105" s="197"/>
      <c r="F105" s="197"/>
      <c r="G105" s="197"/>
      <c r="H105" s="197"/>
      <c r="I105" s="197"/>
      <c r="J105" s="198">
        <f>J381</f>
        <v>0</v>
      </c>
      <c r="K105" s="195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0"/>
      <c r="C106" s="135"/>
      <c r="D106" s="201" t="s">
        <v>226</v>
      </c>
      <c r="E106" s="202"/>
      <c r="F106" s="202"/>
      <c r="G106" s="202"/>
      <c r="H106" s="202"/>
      <c r="I106" s="202"/>
      <c r="J106" s="203">
        <f>J382</f>
        <v>0</v>
      </c>
      <c r="K106" s="135"/>
      <c r="L106" s="20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135"/>
      <c r="D107" s="201" t="s">
        <v>227</v>
      </c>
      <c r="E107" s="202"/>
      <c r="F107" s="202"/>
      <c r="G107" s="202"/>
      <c r="H107" s="202"/>
      <c r="I107" s="202"/>
      <c r="J107" s="203">
        <f>J387</f>
        <v>0</v>
      </c>
      <c r="K107" s="135"/>
      <c r="L107" s="20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135"/>
      <c r="D108" s="201" t="s">
        <v>228</v>
      </c>
      <c r="E108" s="202"/>
      <c r="F108" s="202"/>
      <c r="G108" s="202"/>
      <c r="H108" s="202"/>
      <c r="I108" s="202"/>
      <c r="J108" s="203">
        <f>J389</f>
        <v>0</v>
      </c>
      <c r="K108" s="135"/>
      <c r="L108" s="20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229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189" t="str">
        <f>E7</f>
        <v>MB Máchova, obnova vodovodu a kanalizace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122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2347-1 - IO 01.1-Vodovod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F12</f>
        <v>Mladá Boleslav</v>
      </c>
      <c r="G122" s="42"/>
      <c r="H122" s="42"/>
      <c r="I122" s="33" t="s">
        <v>24</v>
      </c>
      <c r="J122" s="81" t="str">
        <f>IF(J12="","",J12)</f>
        <v>22. 11. 2023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E15</f>
        <v>Vodovody a kanalizace Mladá Boleslav, a.s.</v>
      </c>
      <c r="G124" s="42"/>
      <c r="H124" s="42"/>
      <c r="I124" s="33" t="s">
        <v>38</v>
      </c>
      <c r="J124" s="38" t="str">
        <f>E21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IF(E18="","",E18)</f>
        <v>Vyplň údaj</v>
      </c>
      <c r="G125" s="42"/>
      <c r="H125" s="42"/>
      <c r="I125" s="33" t="s">
        <v>43</v>
      </c>
      <c r="J125" s="38" t="str">
        <f>E24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05"/>
      <c r="B127" s="206"/>
      <c r="C127" s="207" t="s">
        <v>230</v>
      </c>
      <c r="D127" s="208" t="s">
        <v>70</v>
      </c>
      <c r="E127" s="208" t="s">
        <v>66</v>
      </c>
      <c r="F127" s="208" t="s">
        <v>67</v>
      </c>
      <c r="G127" s="208" t="s">
        <v>231</v>
      </c>
      <c r="H127" s="208" t="s">
        <v>232</v>
      </c>
      <c r="I127" s="208" t="s">
        <v>233</v>
      </c>
      <c r="J127" s="209" t="s">
        <v>213</v>
      </c>
      <c r="K127" s="210" t="s">
        <v>234</v>
      </c>
      <c r="L127" s="211"/>
      <c r="M127" s="102" t="s">
        <v>1</v>
      </c>
      <c r="N127" s="103" t="s">
        <v>49</v>
      </c>
      <c r="O127" s="103" t="s">
        <v>235</v>
      </c>
      <c r="P127" s="103" t="s">
        <v>236</v>
      </c>
      <c r="Q127" s="103" t="s">
        <v>237</v>
      </c>
      <c r="R127" s="103" t="s">
        <v>238</v>
      </c>
      <c r="S127" s="103" t="s">
        <v>239</v>
      </c>
      <c r="T127" s="104" t="s">
        <v>240</v>
      </c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</row>
    <row r="128" spans="1:63" s="2" customFormat="1" ht="22.8" customHeight="1">
      <c r="A128" s="40"/>
      <c r="B128" s="41"/>
      <c r="C128" s="109" t="s">
        <v>241</v>
      </c>
      <c r="D128" s="42"/>
      <c r="E128" s="42"/>
      <c r="F128" s="42"/>
      <c r="G128" s="42"/>
      <c r="H128" s="42"/>
      <c r="I128" s="42"/>
      <c r="J128" s="212">
        <f>BK128</f>
        <v>0</v>
      </c>
      <c r="K128" s="42"/>
      <c r="L128" s="46"/>
      <c r="M128" s="105"/>
      <c r="N128" s="213"/>
      <c r="O128" s="106"/>
      <c r="P128" s="214">
        <f>P129+P381</f>
        <v>0</v>
      </c>
      <c r="Q128" s="106"/>
      <c r="R128" s="214">
        <f>R129+R381</f>
        <v>374.39598041000005</v>
      </c>
      <c r="S128" s="106"/>
      <c r="T128" s="215">
        <f>T129+T381</f>
        <v>295.06129999999996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215</v>
      </c>
      <c r="BK128" s="216">
        <f>BK129+BK381</f>
        <v>0</v>
      </c>
    </row>
    <row r="129" spans="1:63" s="12" customFormat="1" ht="25.9" customHeight="1">
      <c r="A129" s="12"/>
      <c r="B129" s="217"/>
      <c r="C129" s="218"/>
      <c r="D129" s="219" t="s">
        <v>84</v>
      </c>
      <c r="E129" s="220" t="s">
        <v>242</v>
      </c>
      <c r="F129" s="220" t="s">
        <v>243</v>
      </c>
      <c r="G129" s="218"/>
      <c r="H129" s="218"/>
      <c r="I129" s="221"/>
      <c r="J129" s="222">
        <f>BK129</f>
        <v>0</v>
      </c>
      <c r="K129" s="218"/>
      <c r="L129" s="223"/>
      <c r="M129" s="224"/>
      <c r="N129" s="225"/>
      <c r="O129" s="225"/>
      <c r="P129" s="226">
        <f>P130+P239+P249+P268+P335+P357+P376</f>
        <v>0</v>
      </c>
      <c r="Q129" s="225"/>
      <c r="R129" s="226">
        <f>R130+R239+R249+R268+R335+R357+R376</f>
        <v>374.39598041000005</v>
      </c>
      <c r="S129" s="225"/>
      <c r="T129" s="227">
        <f>T130+T239+T249+T268+T335+T357+T376</f>
        <v>295.06129999999996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92</v>
      </c>
      <c r="AT129" s="229" t="s">
        <v>84</v>
      </c>
      <c r="AU129" s="229" t="s">
        <v>85</v>
      </c>
      <c r="AY129" s="228" t="s">
        <v>244</v>
      </c>
      <c r="BK129" s="230">
        <f>BK130+BK239+BK249+BK268+BK335+BK357+BK376</f>
        <v>0</v>
      </c>
    </row>
    <row r="130" spans="1:63" s="12" customFormat="1" ht="22.8" customHeight="1">
      <c r="A130" s="12"/>
      <c r="B130" s="217"/>
      <c r="C130" s="218"/>
      <c r="D130" s="219" t="s">
        <v>84</v>
      </c>
      <c r="E130" s="231" t="s">
        <v>92</v>
      </c>
      <c r="F130" s="231" t="s">
        <v>245</v>
      </c>
      <c r="G130" s="218"/>
      <c r="H130" s="218"/>
      <c r="I130" s="221"/>
      <c r="J130" s="232">
        <f>BK130</f>
        <v>0</v>
      </c>
      <c r="K130" s="218"/>
      <c r="L130" s="223"/>
      <c r="M130" s="224"/>
      <c r="N130" s="225"/>
      <c r="O130" s="225"/>
      <c r="P130" s="226">
        <f>SUM(P131:P238)</f>
        <v>0</v>
      </c>
      <c r="Q130" s="225"/>
      <c r="R130" s="226">
        <f>SUM(R131:R238)</f>
        <v>321.07741557</v>
      </c>
      <c r="S130" s="225"/>
      <c r="T130" s="227">
        <f>SUM(T131:T238)</f>
        <v>294.943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92</v>
      </c>
      <c r="AT130" s="229" t="s">
        <v>84</v>
      </c>
      <c r="AU130" s="229" t="s">
        <v>92</v>
      </c>
      <c r="AY130" s="228" t="s">
        <v>244</v>
      </c>
      <c r="BK130" s="230">
        <f>SUM(BK131:BK238)</f>
        <v>0</v>
      </c>
    </row>
    <row r="131" spans="1:65" s="2" customFormat="1" ht="24.15" customHeight="1">
      <c r="A131" s="40"/>
      <c r="B131" s="41"/>
      <c r="C131" s="233" t="s">
        <v>92</v>
      </c>
      <c r="D131" s="233" t="s">
        <v>246</v>
      </c>
      <c r="E131" s="234" t="s">
        <v>247</v>
      </c>
      <c r="F131" s="235" t="s">
        <v>248</v>
      </c>
      <c r="G131" s="236" t="s">
        <v>249</v>
      </c>
      <c r="H131" s="237">
        <v>30.798</v>
      </c>
      <c r="I131" s="238"/>
      <c r="J131" s="239">
        <f>ROUND(I131*H131,2)</f>
        <v>0</v>
      </c>
      <c r="K131" s="240"/>
      <c r="L131" s="46"/>
      <c r="M131" s="241" t="s">
        <v>1</v>
      </c>
      <c r="N131" s="242" t="s">
        <v>50</v>
      </c>
      <c r="O131" s="93"/>
      <c r="P131" s="243">
        <f>O131*H131</f>
        <v>0</v>
      </c>
      <c r="Q131" s="243">
        <v>0</v>
      </c>
      <c r="R131" s="243">
        <f>Q131*H131</f>
        <v>0</v>
      </c>
      <c r="S131" s="243">
        <v>0.26</v>
      </c>
      <c r="T131" s="244">
        <f>S131*H131</f>
        <v>8.00748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5" t="s">
        <v>250</v>
      </c>
      <c r="AT131" s="245" t="s">
        <v>246</v>
      </c>
      <c r="AU131" s="245" t="s">
        <v>95</v>
      </c>
      <c r="AY131" s="18" t="s">
        <v>244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8" t="s">
        <v>92</v>
      </c>
      <c r="BK131" s="246">
        <f>ROUND(I131*H131,2)</f>
        <v>0</v>
      </c>
      <c r="BL131" s="18" t="s">
        <v>250</v>
      </c>
      <c r="BM131" s="245" t="s">
        <v>251</v>
      </c>
    </row>
    <row r="132" spans="1:51" s="13" customFormat="1" ht="12">
      <c r="A132" s="13"/>
      <c r="B132" s="247"/>
      <c r="C132" s="248"/>
      <c r="D132" s="249" t="s">
        <v>252</v>
      </c>
      <c r="E132" s="250" t="s">
        <v>110</v>
      </c>
      <c r="F132" s="251" t="s">
        <v>253</v>
      </c>
      <c r="G132" s="248"/>
      <c r="H132" s="252">
        <v>153.75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8" t="s">
        <v>252</v>
      </c>
      <c r="AU132" s="258" t="s">
        <v>95</v>
      </c>
      <c r="AV132" s="13" t="s">
        <v>95</v>
      </c>
      <c r="AW132" s="13" t="s">
        <v>42</v>
      </c>
      <c r="AX132" s="13" t="s">
        <v>85</v>
      </c>
      <c r="AY132" s="258" t="s">
        <v>244</v>
      </c>
    </row>
    <row r="133" spans="1:51" s="13" customFormat="1" ht="12">
      <c r="A133" s="13"/>
      <c r="B133" s="247"/>
      <c r="C133" s="248"/>
      <c r="D133" s="249" t="s">
        <v>252</v>
      </c>
      <c r="E133" s="250" t="s">
        <v>112</v>
      </c>
      <c r="F133" s="251" t="s">
        <v>254</v>
      </c>
      <c r="G133" s="248"/>
      <c r="H133" s="252">
        <v>17.11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252</v>
      </c>
      <c r="AU133" s="258" t="s">
        <v>95</v>
      </c>
      <c r="AV133" s="13" t="s">
        <v>95</v>
      </c>
      <c r="AW133" s="13" t="s">
        <v>42</v>
      </c>
      <c r="AX133" s="13" t="s">
        <v>85</v>
      </c>
      <c r="AY133" s="258" t="s">
        <v>244</v>
      </c>
    </row>
    <row r="134" spans="1:51" s="13" customFormat="1" ht="12">
      <c r="A134" s="13"/>
      <c r="B134" s="247"/>
      <c r="C134" s="248"/>
      <c r="D134" s="249" t="s">
        <v>252</v>
      </c>
      <c r="E134" s="250" t="s">
        <v>115</v>
      </c>
      <c r="F134" s="251" t="s">
        <v>255</v>
      </c>
      <c r="G134" s="248"/>
      <c r="H134" s="252">
        <v>1.5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252</v>
      </c>
      <c r="AU134" s="258" t="s">
        <v>95</v>
      </c>
      <c r="AV134" s="13" t="s">
        <v>95</v>
      </c>
      <c r="AW134" s="13" t="s">
        <v>42</v>
      </c>
      <c r="AX134" s="13" t="s">
        <v>85</v>
      </c>
      <c r="AY134" s="258" t="s">
        <v>244</v>
      </c>
    </row>
    <row r="135" spans="1:51" s="14" customFormat="1" ht="12">
      <c r="A135" s="14"/>
      <c r="B135" s="259"/>
      <c r="C135" s="260"/>
      <c r="D135" s="249" t="s">
        <v>252</v>
      </c>
      <c r="E135" s="261" t="s">
        <v>117</v>
      </c>
      <c r="F135" s="262" t="s">
        <v>256</v>
      </c>
      <c r="G135" s="260"/>
      <c r="H135" s="263">
        <v>172.36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9" t="s">
        <v>252</v>
      </c>
      <c r="AU135" s="269" t="s">
        <v>95</v>
      </c>
      <c r="AV135" s="14" t="s">
        <v>126</v>
      </c>
      <c r="AW135" s="14" t="s">
        <v>42</v>
      </c>
      <c r="AX135" s="14" t="s">
        <v>85</v>
      </c>
      <c r="AY135" s="269" t="s">
        <v>244</v>
      </c>
    </row>
    <row r="136" spans="1:51" s="13" customFormat="1" ht="12">
      <c r="A136" s="13"/>
      <c r="B136" s="247"/>
      <c r="C136" s="248"/>
      <c r="D136" s="249" t="s">
        <v>252</v>
      </c>
      <c r="E136" s="250" t="s">
        <v>119</v>
      </c>
      <c r="F136" s="251" t="s">
        <v>257</v>
      </c>
      <c r="G136" s="248"/>
      <c r="H136" s="252">
        <v>5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252</v>
      </c>
      <c r="AU136" s="258" t="s">
        <v>95</v>
      </c>
      <c r="AV136" s="13" t="s">
        <v>95</v>
      </c>
      <c r="AW136" s="13" t="s">
        <v>42</v>
      </c>
      <c r="AX136" s="13" t="s">
        <v>85</v>
      </c>
      <c r="AY136" s="258" t="s">
        <v>244</v>
      </c>
    </row>
    <row r="137" spans="1:51" s="13" customFormat="1" ht="12">
      <c r="A137" s="13"/>
      <c r="B137" s="247"/>
      <c r="C137" s="248"/>
      <c r="D137" s="249" t="s">
        <v>252</v>
      </c>
      <c r="E137" s="250" t="s">
        <v>121</v>
      </c>
      <c r="F137" s="251" t="s">
        <v>258</v>
      </c>
      <c r="G137" s="248"/>
      <c r="H137" s="252">
        <v>0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252</v>
      </c>
      <c r="AU137" s="258" t="s">
        <v>95</v>
      </c>
      <c r="AV137" s="13" t="s">
        <v>95</v>
      </c>
      <c r="AW137" s="13" t="s">
        <v>42</v>
      </c>
      <c r="AX137" s="13" t="s">
        <v>85</v>
      </c>
      <c r="AY137" s="258" t="s">
        <v>244</v>
      </c>
    </row>
    <row r="138" spans="1:51" s="13" customFormat="1" ht="12">
      <c r="A138" s="13"/>
      <c r="B138" s="247"/>
      <c r="C138" s="248"/>
      <c r="D138" s="249" t="s">
        <v>252</v>
      </c>
      <c r="E138" s="250" t="s">
        <v>127</v>
      </c>
      <c r="F138" s="251" t="s">
        <v>259</v>
      </c>
      <c r="G138" s="248"/>
      <c r="H138" s="252">
        <v>0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8" t="s">
        <v>252</v>
      </c>
      <c r="AU138" s="258" t="s">
        <v>95</v>
      </c>
      <c r="AV138" s="13" t="s">
        <v>95</v>
      </c>
      <c r="AW138" s="13" t="s">
        <v>42</v>
      </c>
      <c r="AX138" s="13" t="s">
        <v>85</v>
      </c>
      <c r="AY138" s="258" t="s">
        <v>244</v>
      </c>
    </row>
    <row r="139" spans="1:51" s="13" customFormat="1" ht="12">
      <c r="A139" s="13"/>
      <c r="B139" s="247"/>
      <c r="C139" s="248"/>
      <c r="D139" s="249" t="s">
        <v>252</v>
      </c>
      <c r="E139" s="250" t="s">
        <v>260</v>
      </c>
      <c r="F139" s="251" t="s">
        <v>261</v>
      </c>
      <c r="G139" s="248"/>
      <c r="H139" s="252">
        <v>0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252</v>
      </c>
      <c r="AU139" s="258" t="s">
        <v>95</v>
      </c>
      <c r="AV139" s="13" t="s">
        <v>95</v>
      </c>
      <c r="AW139" s="13" t="s">
        <v>42</v>
      </c>
      <c r="AX139" s="13" t="s">
        <v>85</v>
      </c>
      <c r="AY139" s="258" t="s">
        <v>244</v>
      </c>
    </row>
    <row r="140" spans="1:51" s="14" customFormat="1" ht="12">
      <c r="A140" s="14"/>
      <c r="B140" s="259"/>
      <c r="C140" s="260"/>
      <c r="D140" s="249" t="s">
        <v>252</v>
      </c>
      <c r="E140" s="261" t="s">
        <v>123</v>
      </c>
      <c r="F140" s="262" t="s">
        <v>256</v>
      </c>
      <c r="G140" s="260"/>
      <c r="H140" s="263">
        <v>5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9" t="s">
        <v>252</v>
      </c>
      <c r="AU140" s="269" t="s">
        <v>95</v>
      </c>
      <c r="AV140" s="14" t="s">
        <v>126</v>
      </c>
      <c r="AW140" s="14" t="s">
        <v>42</v>
      </c>
      <c r="AX140" s="14" t="s">
        <v>85</v>
      </c>
      <c r="AY140" s="269" t="s">
        <v>244</v>
      </c>
    </row>
    <row r="141" spans="1:51" s="13" customFormat="1" ht="12">
      <c r="A141" s="13"/>
      <c r="B141" s="247"/>
      <c r="C141" s="248"/>
      <c r="D141" s="249" t="s">
        <v>252</v>
      </c>
      <c r="E141" s="250" t="s">
        <v>125</v>
      </c>
      <c r="F141" s="251" t="s">
        <v>262</v>
      </c>
      <c r="G141" s="248"/>
      <c r="H141" s="252">
        <v>3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8" t="s">
        <v>252</v>
      </c>
      <c r="AU141" s="258" t="s">
        <v>95</v>
      </c>
      <c r="AV141" s="13" t="s">
        <v>95</v>
      </c>
      <c r="AW141" s="13" t="s">
        <v>42</v>
      </c>
      <c r="AX141" s="13" t="s">
        <v>85</v>
      </c>
      <c r="AY141" s="258" t="s">
        <v>244</v>
      </c>
    </row>
    <row r="142" spans="1:51" s="13" customFormat="1" ht="12">
      <c r="A142" s="13"/>
      <c r="B142" s="247"/>
      <c r="C142" s="248"/>
      <c r="D142" s="249" t="s">
        <v>252</v>
      </c>
      <c r="E142" s="250" t="s">
        <v>129</v>
      </c>
      <c r="F142" s="251" t="s">
        <v>263</v>
      </c>
      <c r="G142" s="248"/>
      <c r="H142" s="252">
        <v>0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252</v>
      </c>
      <c r="AU142" s="258" t="s">
        <v>95</v>
      </c>
      <c r="AV142" s="13" t="s">
        <v>95</v>
      </c>
      <c r="AW142" s="13" t="s">
        <v>42</v>
      </c>
      <c r="AX142" s="13" t="s">
        <v>85</v>
      </c>
      <c r="AY142" s="258" t="s">
        <v>244</v>
      </c>
    </row>
    <row r="143" spans="1:51" s="14" customFormat="1" ht="12">
      <c r="A143" s="14"/>
      <c r="B143" s="259"/>
      <c r="C143" s="260"/>
      <c r="D143" s="249" t="s">
        <v>252</v>
      </c>
      <c r="E143" s="261" t="s">
        <v>130</v>
      </c>
      <c r="F143" s="262" t="s">
        <v>256</v>
      </c>
      <c r="G143" s="260"/>
      <c r="H143" s="263">
        <v>3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9" t="s">
        <v>252</v>
      </c>
      <c r="AU143" s="269" t="s">
        <v>95</v>
      </c>
      <c r="AV143" s="14" t="s">
        <v>126</v>
      </c>
      <c r="AW143" s="14" t="s">
        <v>42</v>
      </c>
      <c r="AX143" s="14" t="s">
        <v>85</v>
      </c>
      <c r="AY143" s="269" t="s">
        <v>244</v>
      </c>
    </row>
    <row r="144" spans="1:51" s="13" customFormat="1" ht="12">
      <c r="A144" s="13"/>
      <c r="B144" s="247"/>
      <c r="C144" s="248"/>
      <c r="D144" s="249" t="s">
        <v>252</v>
      </c>
      <c r="E144" s="250" t="s">
        <v>131</v>
      </c>
      <c r="F144" s="251" t="s">
        <v>264</v>
      </c>
      <c r="G144" s="248"/>
      <c r="H144" s="252">
        <v>217.69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252</v>
      </c>
      <c r="AU144" s="258" t="s">
        <v>95</v>
      </c>
      <c r="AV144" s="13" t="s">
        <v>95</v>
      </c>
      <c r="AW144" s="13" t="s">
        <v>42</v>
      </c>
      <c r="AX144" s="13" t="s">
        <v>85</v>
      </c>
      <c r="AY144" s="258" t="s">
        <v>244</v>
      </c>
    </row>
    <row r="145" spans="1:51" s="13" customFormat="1" ht="12">
      <c r="A145" s="13"/>
      <c r="B145" s="247"/>
      <c r="C145" s="248"/>
      <c r="D145" s="249" t="s">
        <v>252</v>
      </c>
      <c r="E145" s="250" t="s">
        <v>133</v>
      </c>
      <c r="F145" s="251" t="s">
        <v>265</v>
      </c>
      <c r="G145" s="248"/>
      <c r="H145" s="252">
        <v>23.98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252</v>
      </c>
      <c r="AU145" s="258" t="s">
        <v>95</v>
      </c>
      <c r="AV145" s="13" t="s">
        <v>95</v>
      </c>
      <c r="AW145" s="13" t="s">
        <v>42</v>
      </c>
      <c r="AX145" s="13" t="s">
        <v>85</v>
      </c>
      <c r="AY145" s="258" t="s">
        <v>244</v>
      </c>
    </row>
    <row r="146" spans="1:51" s="13" customFormat="1" ht="12">
      <c r="A146" s="13"/>
      <c r="B146" s="247"/>
      <c r="C146" s="248"/>
      <c r="D146" s="249" t="s">
        <v>252</v>
      </c>
      <c r="E146" s="250" t="s">
        <v>135</v>
      </c>
      <c r="F146" s="251" t="s">
        <v>266</v>
      </c>
      <c r="G146" s="248"/>
      <c r="H146" s="252">
        <v>2.06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252</v>
      </c>
      <c r="AU146" s="258" t="s">
        <v>95</v>
      </c>
      <c r="AV146" s="13" t="s">
        <v>95</v>
      </c>
      <c r="AW146" s="13" t="s">
        <v>42</v>
      </c>
      <c r="AX146" s="13" t="s">
        <v>85</v>
      </c>
      <c r="AY146" s="258" t="s">
        <v>244</v>
      </c>
    </row>
    <row r="147" spans="1:51" s="13" customFormat="1" ht="12">
      <c r="A147" s="13"/>
      <c r="B147" s="247"/>
      <c r="C147" s="248"/>
      <c r="D147" s="249" t="s">
        <v>252</v>
      </c>
      <c r="E147" s="250" t="s">
        <v>148</v>
      </c>
      <c r="F147" s="251" t="s">
        <v>267</v>
      </c>
      <c r="G147" s="248"/>
      <c r="H147" s="252">
        <v>1.781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8" t="s">
        <v>252</v>
      </c>
      <c r="AU147" s="258" t="s">
        <v>95</v>
      </c>
      <c r="AV147" s="13" t="s">
        <v>95</v>
      </c>
      <c r="AW147" s="13" t="s">
        <v>42</v>
      </c>
      <c r="AX147" s="13" t="s">
        <v>85</v>
      </c>
      <c r="AY147" s="258" t="s">
        <v>244</v>
      </c>
    </row>
    <row r="148" spans="1:51" s="14" customFormat="1" ht="12">
      <c r="A148" s="14"/>
      <c r="B148" s="259"/>
      <c r="C148" s="260"/>
      <c r="D148" s="249" t="s">
        <v>252</v>
      </c>
      <c r="E148" s="261" t="s">
        <v>137</v>
      </c>
      <c r="F148" s="262" t="s">
        <v>256</v>
      </c>
      <c r="G148" s="260"/>
      <c r="H148" s="263">
        <v>245.511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9" t="s">
        <v>252</v>
      </c>
      <c r="AU148" s="269" t="s">
        <v>95</v>
      </c>
      <c r="AV148" s="14" t="s">
        <v>126</v>
      </c>
      <c r="AW148" s="14" t="s">
        <v>42</v>
      </c>
      <c r="AX148" s="14" t="s">
        <v>85</v>
      </c>
      <c r="AY148" s="269" t="s">
        <v>244</v>
      </c>
    </row>
    <row r="149" spans="1:51" s="13" customFormat="1" ht="12">
      <c r="A149" s="13"/>
      <c r="B149" s="247"/>
      <c r="C149" s="248"/>
      <c r="D149" s="249" t="s">
        <v>252</v>
      </c>
      <c r="E149" s="250" t="s">
        <v>139</v>
      </c>
      <c r="F149" s="251" t="s">
        <v>268</v>
      </c>
      <c r="G149" s="248"/>
      <c r="H149" s="252">
        <v>7.124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252</v>
      </c>
      <c r="AU149" s="258" t="s">
        <v>95</v>
      </c>
      <c r="AV149" s="13" t="s">
        <v>95</v>
      </c>
      <c r="AW149" s="13" t="s">
        <v>42</v>
      </c>
      <c r="AX149" s="13" t="s">
        <v>85</v>
      </c>
      <c r="AY149" s="258" t="s">
        <v>244</v>
      </c>
    </row>
    <row r="150" spans="1:51" s="13" customFormat="1" ht="12">
      <c r="A150" s="13"/>
      <c r="B150" s="247"/>
      <c r="C150" s="248"/>
      <c r="D150" s="249" t="s">
        <v>252</v>
      </c>
      <c r="E150" s="250" t="s">
        <v>141</v>
      </c>
      <c r="F150" s="251" t="s">
        <v>269</v>
      </c>
      <c r="G150" s="248"/>
      <c r="H150" s="252">
        <v>0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252</v>
      </c>
      <c r="AU150" s="258" t="s">
        <v>95</v>
      </c>
      <c r="AV150" s="13" t="s">
        <v>95</v>
      </c>
      <c r="AW150" s="13" t="s">
        <v>42</v>
      </c>
      <c r="AX150" s="13" t="s">
        <v>85</v>
      </c>
      <c r="AY150" s="258" t="s">
        <v>244</v>
      </c>
    </row>
    <row r="151" spans="1:51" s="13" customFormat="1" ht="12">
      <c r="A151" s="13"/>
      <c r="B151" s="247"/>
      <c r="C151" s="248"/>
      <c r="D151" s="249" t="s">
        <v>252</v>
      </c>
      <c r="E151" s="250" t="s">
        <v>142</v>
      </c>
      <c r="F151" s="251" t="s">
        <v>270</v>
      </c>
      <c r="G151" s="248"/>
      <c r="H151" s="252">
        <v>0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252</v>
      </c>
      <c r="AU151" s="258" t="s">
        <v>95</v>
      </c>
      <c r="AV151" s="13" t="s">
        <v>95</v>
      </c>
      <c r="AW151" s="13" t="s">
        <v>42</v>
      </c>
      <c r="AX151" s="13" t="s">
        <v>85</v>
      </c>
      <c r="AY151" s="258" t="s">
        <v>244</v>
      </c>
    </row>
    <row r="152" spans="1:51" s="14" customFormat="1" ht="12">
      <c r="A152" s="14"/>
      <c r="B152" s="259"/>
      <c r="C152" s="260"/>
      <c r="D152" s="249" t="s">
        <v>252</v>
      </c>
      <c r="E152" s="261" t="s">
        <v>271</v>
      </c>
      <c r="F152" s="262" t="s">
        <v>256</v>
      </c>
      <c r="G152" s="260"/>
      <c r="H152" s="263">
        <v>7.124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9" t="s">
        <v>252</v>
      </c>
      <c r="AU152" s="269" t="s">
        <v>95</v>
      </c>
      <c r="AV152" s="14" t="s">
        <v>126</v>
      </c>
      <c r="AW152" s="14" t="s">
        <v>42</v>
      </c>
      <c r="AX152" s="14" t="s">
        <v>85</v>
      </c>
      <c r="AY152" s="269" t="s">
        <v>244</v>
      </c>
    </row>
    <row r="153" spans="1:51" s="13" customFormat="1" ht="12">
      <c r="A153" s="13"/>
      <c r="B153" s="247"/>
      <c r="C153" s="248"/>
      <c r="D153" s="249" t="s">
        <v>252</v>
      </c>
      <c r="E153" s="250" t="s">
        <v>143</v>
      </c>
      <c r="F153" s="251" t="s">
        <v>272</v>
      </c>
      <c r="G153" s="248"/>
      <c r="H153" s="252">
        <v>4.274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252</v>
      </c>
      <c r="AU153" s="258" t="s">
        <v>95</v>
      </c>
      <c r="AV153" s="13" t="s">
        <v>95</v>
      </c>
      <c r="AW153" s="13" t="s">
        <v>42</v>
      </c>
      <c r="AX153" s="13" t="s">
        <v>85</v>
      </c>
      <c r="AY153" s="258" t="s">
        <v>244</v>
      </c>
    </row>
    <row r="154" spans="1:51" s="13" customFormat="1" ht="12">
      <c r="A154" s="13"/>
      <c r="B154" s="247"/>
      <c r="C154" s="248"/>
      <c r="D154" s="249" t="s">
        <v>252</v>
      </c>
      <c r="E154" s="250" t="s">
        <v>145</v>
      </c>
      <c r="F154" s="251" t="s">
        <v>273</v>
      </c>
      <c r="G154" s="248"/>
      <c r="H154" s="252">
        <v>0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252</v>
      </c>
      <c r="AU154" s="258" t="s">
        <v>95</v>
      </c>
      <c r="AV154" s="13" t="s">
        <v>95</v>
      </c>
      <c r="AW154" s="13" t="s">
        <v>42</v>
      </c>
      <c r="AX154" s="13" t="s">
        <v>85</v>
      </c>
      <c r="AY154" s="258" t="s">
        <v>244</v>
      </c>
    </row>
    <row r="155" spans="1:51" s="14" customFormat="1" ht="12">
      <c r="A155" s="14"/>
      <c r="B155" s="259"/>
      <c r="C155" s="260"/>
      <c r="D155" s="249" t="s">
        <v>252</v>
      </c>
      <c r="E155" s="261" t="s">
        <v>274</v>
      </c>
      <c r="F155" s="262" t="s">
        <v>256</v>
      </c>
      <c r="G155" s="260"/>
      <c r="H155" s="263">
        <v>4.274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9" t="s">
        <v>252</v>
      </c>
      <c r="AU155" s="269" t="s">
        <v>95</v>
      </c>
      <c r="AV155" s="14" t="s">
        <v>126</v>
      </c>
      <c r="AW155" s="14" t="s">
        <v>42</v>
      </c>
      <c r="AX155" s="14" t="s">
        <v>85</v>
      </c>
      <c r="AY155" s="269" t="s">
        <v>244</v>
      </c>
    </row>
    <row r="156" spans="1:51" s="13" customFormat="1" ht="12">
      <c r="A156" s="13"/>
      <c r="B156" s="247"/>
      <c r="C156" s="248"/>
      <c r="D156" s="249" t="s">
        <v>252</v>
      </c>
      <c r="E156" s="250" t="s">
        <v>146</v>
      </c>
      <c r="F156" s="251" t="s">
        <v>275</v>
      </c>
      <c r="G156" s="248"/>
      <c r="H156" s="252">
        <v>30.798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8" t="s">
        <v>252</v>
      </c>
      <c r="AU156" s="258" t="s">
        <v>95</v>
      </c>
      <c r="AV156" s="13" t="s">
        <v>95</v>
      </c>
      <c r="AW156" s="13" t="s">
        <v>42</v>
      </c>
      <c r="AX156" s="13" t="s">
        <v>92</v>
      </c>
      <c r="AY156" s="258" t="s">
        <v>244</v>
      </c>
    </row>
    <row r="157" spans="1:65" s="2" customFormat="1" ht="33" customHeight="1">
      <c r="A157" s="40"/>
      <c r="B157" s="41"/>
      <c r="C157" s="233" t="s">
        <v>95</v>
      </c>
      <c r="D157" s="233" t="s">
        <v>246</v>
      </c>
      <c r="E157" s="234" t="s">
        <v>276</v>
      </c>
      <c r="F157" s="235" t="s">
        <v>277</v>
      </c>
      <c r="G157" s="236" t="s">
        <v>249</v>
      </c>
      <c r="H157" s="237">
        <v>129.4</v>
      </c>
      <c r="I157" s="238"/>
      <c r="J157" s="239">
        <f>ROUND(I157*H157,2)</f>
        <v>0</v>
      </c>
      <c r="K157" s="240"/>
      <c r="L157" s="46"/>
      <c r="M157" s="241" t="s">
        <v>1</v>
      </c>
      <c r="N157" s="242" t="s">
        <v>50</v>
      </c>
      <c r="O157" s="93"/>
      <c r="P157" s="243">
        <f>O157*H157</f>
        <v>0</v>
      </c>
      <c r="Q157" s="243">
        <v>0</v>
      </c>
      <c r="R157" s="243">
        <f>Q157*H157</f>
        <v>0</v>
      </c>
      <c r="S157" s="243">
        <v>0.75</v>
      </c>
      <c r="T157" s="244">
        <f>S157*H157</f>
        <v>97.05000000000001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5" t="s">
        <v>250</v>
      </c>
      <c r="AT157" s="245" t="s">
        <v>246</v>
      </c>
      <c r="AU157" s="245" t="s">
        <v>95</v>
      </c>
      <c r="AY157" s="18" t="s">
        <v>244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8" t="s">
        <v>92</v>
      </c>
      <c r="BK157" s="246">
        <f>ROUND(I157*H157,2)</f>
        <v>0</v>
      </c>
      <c r="BL157" s="18" t="s">
        <v>250</v>
      </c>
      <c r="BM157" s="245" t="s">
        <v>278</v>
      </c>
    </row>
    <row r="158" spans="1:51" s="13" customFormat="1" ht="12">
      <c r="A158" s="13"/>
      <c r="B158" s="247"/>
      <c r="C158" s="248"/>
      <c r="D158" s="249" t="s">
        <v>252</v>
      </c>
      <c r="E158" s="250" t="s">
        <v>150</v>
      </c>
      <c r="F158" s="251" t="s">
        <v>279</v>
      </c>
      <c r="G158" s="248"/>
      <c r="H158" s="252">
        <v>129.4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252</v>
      </c>
      <c r="AU158" s="258" t="s">
        <v>95</v>
      </c>
      <c r="AV158" s="13" t="s">
        <v>95</v>
      </c>
      <c r="AW158" s="13" t="s">
        <v>42</v>
      </c>
      <c r="AX158" s="13" t="s">
        <v>92</v>
      </c>
      <c r="AY158" s="258" t="s">
        <v>244</v>
      </c>
    </row>
    <row r="159" spans="1:65" s="2" customFormat="1" ht="24.15" customHeight="1">
      <c r="A159" s="40"/>
      <c r="B159" s="41"/>
      <c r="C159" s="233" t="s">
        <v>126</v>
      </c>
      <c r="D159" s="233" t="s">
        <v>246</v>
      </c>
      <c r="E159" s="234" t="s">
        <v>280</v>
      </c>
      <c r="F159" s="235" t="s">
        <v>281</v>
      </c>
      <c r="G159" s="236" t="s">
        <v>249</v>
      </c>
      <c r="H159" s="237">
        <v>13.688</v>
      </c>
      <c r="I159" s="238"/>
      <c r="J159" s="239">
        <f>ROUND(I159*H159,2)</f>
        <v>0</v>
      </c>
      <c r="K159" s="240"/>
      <c r="L159" s="46"/>
      <c r="M159" s="241" t="s">
        <v>1</v>
      </c>
      <c r="N159" s="242" t="s">
        <v>50</v>
      </c>
      <c r="O159" s="93"/>
      <c r="P159" s="243">
        <f>O159*H159</f>
        <v>0</v>
      </c>
      <c r="Q159" s="243">
        <v>0</v>
      </c>
      <c r="R159" s="243">
        <f>Q159*H159</f>
        <v>0</v>
      </c>
      <c r="S159" s="243">
        <v>0.29</v>
      </c>
      <c r="T159" s="244">
        <f>S159*H159</f>
        <v>3.9695199999999997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5" t="s">
        <v>250</v>
      </c>
      <c r="AT159" s="245" t="s">
        <v>246</v>
      </c>
      <c r="AU159" s="245" t="s">
        <v>95</v>
      </c>
      <c r="AY159" s="18" t="s">
        <v>244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8" t="s">
        <v>92</v>
      </c>
      <c r="BK159" s="246">
        <f>ROUND(I159*H159,2)</f>
        <v>0</v>
      </c>
      <c r="BL159" s="18" t="s">
        <v>250</v>
      </c>
      <c r="BM159" s="245" t="s">
        <v>282</v>
      </c>
    </row>
    <row r="160" spans="1:51" s="13" customFormat="1" ht="12">
      <c r="A160" s="13"/>
      <c r="B160" s="247"/>
      <c r="C160" s="248"/>
      <c r="D160" s="249" t="s">
        <v>252</v>
      </c>
      <c r="E160" s="250" t="s">
        <v>152</v>
      </c>
      <c r="F160" s="251" t="s">
        <v>283</v>
      </c>
      <c r="G160" s="248"/>
      <c r="H160" s="252">
        <v>13.688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252</v>
      </c>
      <c r="AU160" s="258" t="s">
        <v>95</v>
      </c>
      <c r="AV160" s="13" t="s">
        <v>95</v>
      </c>
      <c r="AW160" s="13" t="s">
        <v>42</v>
      </c>
      <c r="AX160" s="13" t="s">
        <v>92</v>
      </c>
      <c r="AY160" s="258" t="s">
        <v>244</v>
      </c>
    </row>
    <row r="161" spans="1:65" s="2" customFormat="1" ht="33" customHeight="1">
      <c r="A161" s="40"/>
      <c r="B161" s="41"/>
      <c r="C161" s="233" t="s">
        <v>250</v>
      </c>
      <c r="D161" s="233" t="s">
        <v>246</v>
      </c>
      <c r="E161" s="234" t="s">
        <v>284</v>
      </c>
      <c r="F161" s="235" t="s">
        <v>285</v>
      </c>
      <c r="G161" s="236" t="s">
        <v>249</v>
      </c>
      <c r="H161" s="237">
        <v>129.4</v>
      </c>
      <c r="I161" s="238"/>
      <c r="J161" s="239">
        <f>ROUND(I161*H161,2)</f>
        <v>0</v>
      </c>
      <c r="K161" s="240"/>
      <c r="L161" s="46"/>
      <c r="M161" s="241" t="s">
        <v>1</v>
      </c>
      <c r="N161" s="242" t="s">
        <v>50</v>
      </c>
      <c r="O161" s="93"/>
      <c r="P161" s="243">
        <f>O161*H161</f>
        <v>0</v>
      </c>
      <c r="Q161" s="243">
        <v>0.00022</v>
      </c>
      <c r="R161" s="243">
        <f>Q161*H161</f>
        <v>0.028468000000000004</v>
      </c>
      <c r="S161" s="243">
        <v>0.46</v>
      </c>
      <c r="T161" s="244">
        <f>S161*H161</f>
        <v>59.52400000000001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5" t="s">
        <v>250</v>
      </c>
      <c r="AT161" s="245" t="s">
        <v>246</v>
      </c>
      <c r="AU161" s="245" t="s">
        <v>95</v>
      </c>
      <c r="AY161" s="18" t="s">
        <v>244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8" t="s">
        <v>92</v>
      </c>
      <c r="BK161" s="246">
        <f>ROUND(I161*H161,2)</f>
        <v>0</v>
      </c>
      <c r="BL161" s="18" t="s">
        <v>250</v>
      </c>
      <c r="BM161" s="245" t="s">
        <v>286</v>
      </c>
    </row>
    <row r="162" spans="1:51" s="13" customFormat="1" ht="12">
      <c r="A162" s="13"/>
      <c r="B162" s="247"/>
      <c r="C162" s="248"/>
      <c r="D162" s="249" t="s">
        <v>252</v>
      </c>
      <c r="E162" s="250" t="s">
        <v>154</v>
      </c>
      <c r="F162" s="251" t="s">
        <v>150</v>
      </c>
      <c r="G162" s="248"/>
      <c r="H162" s="252">
        <v>129.4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8" t="s">
        <v>252</v>
      </c>
      <c r="AU162" s="258" t="s">
        <v>95</v>
      </c>
      <c r="AV162" s="13" t="s">
        <v>95</v>
      </c>
      <c r="AW162" s="13" t="s">
        <v>42</v>
      </c>
      <c r="AX162" s="13" t="s">
        <v>92</v>
      </c>
      <c r="AY162" s="258" t="s">
        <v>244</v>
      </c>
    </row>
    <row r="163" spans="1:65" s="2" customFormat="1" ht="33" customHeight="1">
      <c r="A163" s="40"/>
      <c r="B163" s="41"/>
      <c r="C163" s="233" t="s">
        <v>120</v>
      </c>
      <c r="D163" s="233" t="s">
        <v>246</v>
      </c>
      <c r="E163" s="234" t="s">
        <v>287</v>
      </c>
      <c r="F163" s="235" t="s">
        <v>288</v>
      </c>
      <c r="G163" s="236" t="s">
        <v>249</v>
      </c>
      <c r="H163" s="237">
        <v>1076.6</v>
      </c>
      <c r="I163" s="238"/>
      <c r="J163" s="239">
        <f>ROUND(I163*H163,2)</f>
        <v>0</v>
      </c>
      <c r="K163" s="240"/>
      <c r="L163" s="46"/>
      <c r="M163" s="241" t="s">
        <v>1</v>
      </c>
      <c r="N163" s="242" t="s">
        <v>50</v>
      </c>
      <c r="O163" s="93"/>
      <c r="P163" s="243">
        <f>O163*H163</f>
        <v>0</v>
      </c>
      <c r="Q163" s="243">
        <v>9E-05</v>
      </c>
      <c r="R163" s="243">
        <f>Q163*H163</f>
        <v>0.096894</v>
      </c>
      <c r="S163" s="243">
        <v>0.115</v>
      </c>
      <c r="T163" s="244">
        <f>S163*H163</f>
        <v>123.809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5" t="s">
        <v>250</v>
      </c>
      <c r="AT163" s="245" t="s">
        <v>246</v>
      </c>
      <c r="AU163" s="245" t="s">
        <v>95</v>
      </c>
      <c r="AY163" s="18" t="s">
        <v>244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8" t="s">
        <v>92</v>
      </c>
      <c r="BK163" s="246">
        <f>ROUND(I163*H163,2)</f>
        <v>0</v>
      </c>
      <c r="BL163" s="18" t="s">
        <v>250</v>
      </c>
      <c r="BM163" s="245" t="s">
        <v>289</v>
      </c>
    </row>
    <row r="164" spans="1:51" s="13" customFormat="1" ht="12">
      <c r="A164" s="13"/>
      <c r="B164" s="247"/>
      <c r="C164" s="248"/>
      <c r="D164" s="249" t="s">
        <v>252</v>
      </c>
      <c r="E164" s="250" t="s">
        <v>155</v>
      </c>
      <c r="F164" s="251" t="s">
        <v>290</v>
      </c>
      <c r="G164" s="248"/>
      <c r="H164" s="252">
        <v>1076.6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252</v>
      </c>
      <c r="AU164" s="258" t="s">
        <v>95</v>
      </c>
      <c r="AV164" s="13" t="s">
        <v>95</v>
      </c>
      <c r="AW164" s="13" t="s">
        <v>42</v>
      </c>
      <c r="AX164" s="13" t="s">
        <v>92</v>
      </c>
      <c r="AY164" s="258" t="s">
        <v>244</v>
      </c>
    </row>
    <row r="165" spans="1:65" s="2" customFormat="1" ht="16.5" customHeight="1">
      <c r="A165" s="40"/>
      <c r="B165" s="41"/>
      <c r="C165" s="233" t="s">
        <v>291</v>
      </c>
      <c r="D165" s="233" t="s">
        <v>246</v>
      </c>
      <c r="E165" s="234" t="s">
        <v>292</v>
      </c>
      <c r="F165" s="235" t="s">
        <v>293</v>
      </c>
      <c r="G165" s="236" t="s">
        <v>294</v>
      </c>
      <c r="H165" s="237">
        <v>12.6</v>
      </c>
      <c r="I165" s="238"/>
      <c r="J165" s="239">
        <f>ROUND(I165*H165,2)</f>
        <v>0</v>
      </c>
      <c r="K165" s="240"/>
      <c r="L165" s="46"/>
      <c r="M165" s="241" t="s">
        <v>1</v>
      </c>
      <c r="N165" s="242" t="s">
        <v>50</v>
      </c>
      <c r="O165" s="93"/>
      <c r="P165" s="243">
        <f>O165*H165</f>
        <v>0</v>
      </c>
      <c r="Q165" s="243">
        <v>0</v>
      </c>
      <c r="R165" s="243">
        <f>Q165*H165</f>
        <v>0</v>
      </c>
      <c r="S165" s="243">
        <v>0.205</v>
      </c>
      <c r="T165" s="244">
        <f>S165*H165</f>
        <v>2.5829999999999997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5" t="s">
        <v>250</v>
      </c>
      <c r="AT165" s="245" t="s">
        <v>246</v>
      </c>
      <c r="AU165" s="245" t="s">
        <v>95</v>
      </c>
      <c r="AY165" s="18" t="s">
        <v>244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8" t="s">
        <v>92</v>
      </c>
      <c r="BK165" s="246">
        <f>ROUND(I165*H165,2)</f>
        <v>0</v>
      </c>
      <c r="BL165" s="18" t="s">
        <v>250</v>
      </c>
      <c r="BM165" s="245" t="s">
        <v>295</v>
      </c>
    </row>
    <row r="166" spans="1:51" s="13" customFormat="1" ht="12">
      <c r="A166" s="13"/>
      <c r="B166" s="247"/>
      <c r="C166" s="248"/>
      <c r="D166" s="249" t="s">
        <v>252</v>
      </c>
      <c r="E166" s="250" t="s">
        <v>157</v>
      </c>
      <c r="F166" s="251" t="s">
        <v>296</v>
      </c>
      <c r="G166" s="248"/>
      <c r="H166" s="252">
        <v>12.6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8" t="s">
        <v>252</v>
      </c>
      <c r="AU166" s="258" t="s">
        <v>95</v>
      </c>
      <c r="AV166" s="13" t="s">
        <v>95</v>
      </c>
      <c r="AW166" s="13" t="s">
        <v>42</v>
      </c>
      <c r="AX166" s="13" t="s">
        <v>92</v>
      </c>
      <c r="AY166" s="258" t="s">
        <v>244</v>
      </c>
    </row>
    <row r="167" spans="1:65" s="2" customFormat="1" ht="24.15" customHeight="1">
      <c r="A167" s="40"/>
      <c r="B167" s="41"/>
      <c r="C167" s="233" t="s">
        <v>297</v>
      </c>
      <c r="D167" s="233" t="s">
        <v>246</v>
      </c>
      <c r="E167" s="234" t="s">
        <v>298</v>
      </c>
      <c r="F167" s="235" t="s">
        <v>299</v>
      </c>
      <c r="G167" s="236" t="s">
        <v>300</v>
      </c>
      <c r="H167" s="237">
        <v>114.907</v>
      </c>
      <c r="I167" s="238"/>
      <c r="J167" s="239">
        <f>ROUND(I167*H167,2)</f>
        <v>0</v>
      </c>
      <c r="K167" s="240"/>
      <c r="L167" s="46"/>
      <c r="M167" s="241" t="s">
        <v>1</v>
      </c>
      <c r="N167" s="242" t="s">
        <v>50</v>
      </c>
      <c r="O167" s="93"/>
      <c r="P167" s="243">
        <f>O167*H167</f>
        <v>0</v>
      </c>
      <c r="Q167" s="243">
        <v>3E-05</v>
      </c>
      <c r="R167" s="243">
        <f>Q167*H167</f>
        <v>0.00344721</v>
      </c>
      <c r="S167" s="243">
        <v>0</v>
      </c>
      <c r="T167" s="24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5" t="s">
        <v>250</v>
      </c>
      <c r="AT167" s="245" t="s">
        <v>246</v>
      </c>
      <c r="AU167" s="245" t="s">
        <v>95</v>
      </c>
      <c r="AY167" s="18" t="s">
        <v>244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8" t="s">
        <v>92</v>
      </c>
      <c r="BK167" s="246">
        <f>ROUND(I167*H167,2)</f>
        <v>0</v>
      </c>
      <c r="BL167" s="18" t="s">
        <v>250</v>
      </c>
      <c r="BM167" s="245" t="s">
        <v>301</v>
      </c>
    </row>
    <row r="168" spans="1:51" s="13" customFormat="1" ht="12">
      <c r="A168" s="13"/>
      <c r="B168" s="247"/>
      <c r="C168" s="248"/>
      <c r="D168" s="249" t="s">
        <v>252</v>
      </c>
      <c r="E168" s="250" t="s">
        <v>1</v>
      </c>
      <c r="F168" s="251" t="s">
        <v>302</v>
      </c>
      <c r="G168" s="248"/>
      <c r="H168" s="252">
        <v>114.907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8" t="s">
        <v>252</v>
      </c>
      <c r="AU168" s="258" t="s">
        <v>95</v>
      </c>
      <c r="AV168" s="13" t="s">
        <v>95</v>
      </c>
      <c r="AW168" s="13" t="s">
        <v>42</v>
      </c>
      <c r="AX168" s="13" t="s">
        <v>92</v>
      </c>
      <c r="AY168" s="258" t="s">
        <v>244</v>
      </c>
    </row>
    <row r="169" spans="1:65" s="2" customFormat="1" ht="24.15" customHeight="1">
      <c r="A169" s="40"/>
      <c r="B169" s="41"/>
      <c r="C169" s="233" t="s">
        <v>164</v>
      </c>
      <c r="D169" s="233" t="s">
        <v>246</v>
      </c>
      <c r="E169" s="234" t="s">
        <v>303</v>
      </c>
      <c r="F169" s="235" t="s">
        <v>304</v>
      </c>
      <c r="G169" s="236" t="s">
        <v>305</v>
      </c>
      <c r="H169" s="237">
        <v>14.363</v>
      </c>
      <c r="I169" s="238"/>
      <c r="J169" s="239">
        <f>ROUND(I169*H169,2)</f>
        <v>0</v>
      </c>
      <c r="K169" s="240"/>
      <c r="L169" s="46"/>
      <c r="M169" s="241" t="s">
        <v>1</v>
      </c>
      <c r="N169" s="242" t="s">
        <v>50</v>
      </c>
      <c r="O169" s="93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5" t="s">
        <v>250</v>
      </c>
      <c r="AT169" s="245" t="s">
        <v>246</v>
      </c>
      <c r="AU169" s="245" t="s">
        <v>95</v>
      </c>
      <c r="AY169" s="18" t="s">
        <v>244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8" t="s">
        <v>92</v>
      </c>
      <c r="BK169" s="246">
        <f>ROUND(I169*H169,2)</f>
        <v>0</v>
      </c>
      <c r="BL169" s="18" t="s">
        <v>250</v>
      </c>
      <c r="BM169" s="245" t="s">
        <v>306</v>
      </c>
    </row>
    <row r="170" spans="1:51" s="13" customFormat="1" ht="12">
      <c r="A170" s="13"/>
      <c r="B170" s="247"/>
      <c r="C170" s="248"/>
      <c r="D170" s="249" t="s">
        <v>252</v>
      </c>
      <c r="E170" s="250" t="s">
        <v>1</v>
      </c>
      <c r="F170" s="251" t="s">
        <v>307</v>
      </c>
      <c r="G170" s="248"/>
      <c r="H170" s="252">
        <v>14.363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252</v>
      </c>
      <c r="AU170" s="258" t="s">
        <v>95</v>
      </c>
      <c r="AV170" s="13" t="s">
        <v>95</v>
      </c>
      <c r="AW170" s="13" t="s">
        <v>42</v>
      </c>
      <c r="AX170" s="13" t="s">
        <v>92</v>
      </c>
      <c r="AY170" s="258" t="s">
        <v>244</v>
      </c>
    </row>
    <row r="171" spans="1:65" s="2" customFormat="1" ht="24.15" customHeight="1">
      <c r="A171" s="40"/>
      <c r="B171" s="41"/>
      <c r="C171" s="233" t="s">
        <v>308</v>
      </c>
      <c r="D171" s="233" t="s">
        <v>246</v>
      </c>
      <c r="E171" s="234" t="s">
        <v>309</v>
      </c>
      <c r="F171" s="235" t="s">
        <v>310</v>
      </c>
      <c r="G171" s="236" t="s">
        <v>294</v>
      </c>
      <c r="H171" s="237">
        <v>1.6</v>
      </c>
      <c r="I171" s="238"/>
      <c r="J171" s="239">
        <f>ROUND(I171*H171,2)</f>
        <v>0</v>
      </c>
      <c r="K171" s="240"/>
      <c r="L171" s="46"/>
      <c r="M171" s="241" t="s">
        <v>1</v>
      </c>
      <c r="N171" s="242" t="s">
        <v>50</v>
      </c>
      <c r="O171" s="93"/>
      <c r="P171" s="243">
        <f>O171*H171</f>
        <v>0</v>
      </c>
      <c r="Q171" s="243">
        <v>0.01269</v>
      </c>
      <c r="R171" s="243">
        <f>Q171*H171</f>
        <v>0.020304000000000003</v>
      </c>
      <c r="S171" s="243">
        <v>0</v>
      </c>
      <c r="T171" s="24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5" t="s">
        <v>250</v>
      </c>
      <c r="AT171" s="245" t="s">
        <v>246</v>
      </c>
      <c r="AU171" s="245" t="s">
        <v>95</v>
      </c>
      <c r="AY171" s="18" t="s">
        <v>244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8" t="s">
        <v>92</v>
      </c>
      <c r="BK171" s="246">
        <f>ROUND(I171*H171,2)</f>
        <v>0</v>
      </c>
      <c r="BL171" s="18" t="s">
        <v>250</v>
      </c>
      <c r="BM171" s="245" t="s">
        <v>311</v>
      </c>
    </row>
    <row r="172" spans="1:51" s="13" customFormat="1" ht="12">
      <c r="A172" s="13"/>
      <c r="B172" s="247"/>
      <c r="C172" s="248"/>
      <c r="D172" s="249" t="s">
        <v>252</v>
      </c>
      <c r="E172" s="250" t="s">
        <v>161</v>
      </c>
      <c r="F172" s="251" t="s">
        <v>312</v>
      </c>
      <c r="G172" s="248"/>
      <c r="H172" s="252">
        <v>1.6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252</v>
      </c>
      <c r="AU172" s="258" t="s">
        <v>95</v>
      </c>
      <c r="AV172" s="13" t="s">
        <v>95</v>
      </c>
      <c r="AW172" s="13" t="s">
        <v>42</v>
      </c>
      <c r="AX172" s="13" t="s">
        <v>92</v>
      </c>
      <c r="AY172" s="258" t="s">
        <v>244</v>
      </c>
    </row>
    <row r="173" spans="1:65" s="2" customFormat="1" ht="16.5" customHeight="1">
      <c r="A173" s="40"/>
      <c r="B173" s="41"/>
      <c r="C173" s="233" t="s">
        <v>313</v>
      </c>
      <c r="D173" s="233" t="s">
        <v>246</v>
      </c>
      <c r="E173" s="234" t="s">
        <v>314</v>
      </c>
      <c r="F173" s="235" t="s">
        <v>315</v>
      </c>
      <c r="G173" s="236" t="s">
        <v>294</v>
      </c>
      <c r="H173" s="237">
        <v>16</v>
      </c>
      <c r="I173" s="238"/>
      <c r="J173" s="239">
        <f>ROUND(I173*H173,2)</f>
        <v>0</v>
      </c>
      <c r="K173" s="240"/>
      <c r="L173" s="46"/>
      <c r="M173" s="241" t="s">
        <v>1</v>
      </c>
      <c r="N173" s="242" t="s">
        <v>50</v>
      </c>
      <c r="O173" s="93"/>
      <c r="P173" s="243">
        <f>O173*H173</f>
        <v>0</v>
      </c>
      <c r="Q173" s="243">
        <v>0.0369</v>
      </c>
      <c r="R173" s="243">
        <f>Q173*H173</f>
        <v>0.5904</v>
      </c>
      <c r="S173" s="243">
        <v>0</v>
      </c>
      <c r="T173" s="24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5" t="s">
        <v>250</v>
      </c>
      <c r="AT173" s="245" t="s">
        <v>246</v>
      </c>
      <c r="AU173" s="245" t="s">
        <v>95</v>
      </c>
      <c r="AY173" s="18" t="s">
        <v>244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8" t="s">
        <v>92</v>
      </c>
      <c r="BK173" s="246">
        <f>ROUND(I173*H173,2)</f>
        <v>0</v>
      </c>
      <c r="BL173" s="18" t="s">
        <v>250</v>
      </c>
      <c r="BM173" s="245" t="s">
        <v>316</v>
      </c>
    </row>
    <row r="174" spans="1:51" s="13" customFormat="1" ht="12">
      <c r="A174" s="13"/>
      <c r="B174" s="247"/>
      <c r="C174" s="248"/>
      <c r="D174" s="249" t="s">
        <v>252</v>
      </c>
      <c r="E174" s="250" t="s">
        <v>159</v>
      </c>
      <c r="F174" s="251" t="s">
        <v>317</v>
      </c>
      <c r="G174" s="248"/>
      <c r="H174" s="252">
        <v>16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252</v>
      </c>
      <c r="AU174" s="258" t="s">
        <v>95</v>
      </c>
      <c r="AV174" s="13" t="s">
        <v>95</v>
      </c>
      <c r="AW174" s="13" t="s">
        <v>42</v>
      </c>
      <c r="AX174" s="13" t="s">
        <v>92</v>
      </c>
      <c r="AY174" s="258" t="s">
        <v>244</v>
      </c>
    </row>
    <row r="175" spans="1:65" s="2" customFormat="1" ht="24.15" customHeight="1">
      <c r="A175" s="40"/>
      <c r="B175" s="41"/>
      <c r="C175" s="233" t="s">
        <v>318</v>
      </c>
      <c r="D175" s="233" t="s">
        <v>246</v>
      </c>
      <c r="E175" s="234" t="s">
        <v>319</v>
      </c>
      <c r="F175" s="235" t="s">
        <v>320</v>
      </c>
      <c r="G175" s="236" t="s">
        <v>294</v>
      </c>
      <c r="H175" s="237">
        <v>8</v>
      </c>
      <c r="I175" s="238"/>
      <c r="J175" s="239">
        <f>ROUND(I175*H175,2)</f>
        <v>0</v>
      </c>
      <c r="K175" s="240"/>
      <c r="L175" s="46"/>
      <c r="M175" s="241" t="s">
        <v>1</v>
      </c>
      <c r="N175" s="242" t="s">
        <v>50</v>
      </c>
      <c r="O175" s="93"/>
      <c r="P175" s="243">
        <f>O175*H175</f>
        <v>0</v>
      </c>
      <c r="Q175" s="243">
        <v>0.0369</v>
      </c>
      <c r="R175" s="243">
        <f>Q175*H175</f>
        <v>0.2952</v>
      </c>
      <c r="S175" s="243">
        <v>0</v>
      </c>
      <c r="T175" s="24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5" t="s">
        <v>250</v>
      </c>
      <c r="AT175" s="245" t="s">
        <v>246</v>
      </c>
      <c r="AU175" s="245" t="s">
        <v>95</v>
      </c>
      <c r="AY175" s="18" t="s">
        <v>244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8" t="s">
        <v>92</v>
      </c>
      <c r="BK175" s="246">
        <f>ROUND(I175*H175,2)</f>
        <v>0</v>
      </c>
      <c r="BL175" s="18" t="s">
        <v>250</v>
      </c>
      <c r="BM175" s="245" t="s">
        <v>321</v>
      </c>
    </row>
    <row r="176" spans="1:51" s="13" customFormat="1" ht="12">
      <c r="A176" s="13"/>
      <c r="B176" s="247"/>
      <c r="C176" s="248"/>
      <c r="D176" s="249" t="s">
        <v>252</v>
      </c>
      <c r="E176" s="250" t="s">
        <v>163</v>
      </c>
      <c r="F176" s="251" t="s">
        <v>322</v>
      </c>
      <c r="G176" s="248"/>
      <c r="H176" s="252">
        <v>8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252</v>
      </c>
      <c r="AU176" s="258" t="s">
        <v>95</v>
      </c>
      <c r="AV176" s="13" t="s">
        <v>95</v>
      </c>
      <c r="AW176" s="13" t="s">
        <v>42</v>
      </c>
      <c r="AX176" s="13" t="s">
        <v>92</v>
      </c>
      <c r="AY176" s="258" t="s">
        <v>244</v>
      </c>
    </row>
    <row r="177" spans="1:65" s="2" customFormat="1" ht="21.75" customHeight="1">
      <c r="A177" s="40"/>
      <c r="B177" s="41"/>
      <c r="C177" s="233" t="s">
        <v>323</v>
      </c>
      <c r="D177" s="233" t="s">
        <v>246</v>
      </c>
      <c r="E177" s="234" t="s">
        <v>324</v>
      </c>
      <c r="F177" s="235" t="s">
        <v>325</v>
      </c>
      <c r="G177" s="236" t="s">
        <v>249</v>
      </c>
      <c r="H177" s="237">
        <v>5.7</v>
      </c>
      <c r="I177" s="238"/>
      <c r="J177" s="239">
        <f>ROUND(I177*H177,2)</f>
        <v>0</v>
      </c>
      <c r="K177" s="240"/>
      <c r="L177" s="46"/>
      <c r="M177" s="241" t="s">
        <v>1</v>
      </c>
      <c r="N177" s="242" t="s">
        <v>50</v>
      </c>
      <c r="O177" s="93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5" t="s">
        <v>250</v>
      </c>
      <c r="AT177" s="245" t="s">
        <v>246</v>
      </c>
      <c r="AU177" s="245" t="s">
        <v>95</v>
      </c>
      <c r="AY177" s="18" t="s">
        <v>244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8" t="s">
        <v>92</v>
      </c>
      <c r="BK177" s="246">
        <f>ROUND(I177*H177,2)</f>
        <v>0</v>
      </c>
      <c r="BL177" s="18" t="s">
        <v>250</v>
      </c>
      <c r="BM177" s="245" t="s">
        <v>326</v>
      </c>
    </row>
    <row r="178" spans="1:51" s="13" customFormat="1" ht="12">
      <c r="A178" s="13"/>
      <c r="B178" s="247"/>
      <c r="C178" s="248"/>
      <c r="D178" s="249" t="s">
        <v>252</v>
      </c>
      <c r="E178" s="250" t="s">
        <v>165</v>
      </c>
      <c r="F178" s="251" t="s">
        <v>327</v>
      </c>
      <c r="G178" s="248"/>
      <c r="H178" s="252">
        <v>1.2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252</v>
      </c>
      <c r="AU178" s="258" t="s">
        <v>95</v>
      </c>
      <c r="AV178" s="13" t="s">
        <v>95</v>
      </c>
      <c r="AW178" s="13" t="s">
        <v>42</v>
      </c>
      <c r="AX178" s="13" t="s">
        <v>85</v>
      </c>
      <c r="AY178" s="258" t="s">
        <v>244</v>
      </c>
    </row>
    <row r="179" spans="1:51" s="13" customFormat="1" ht="12">
      <c r="A179" s="13"/>
      <c r="B179" s="247"/>
      <c r="C179" s="248"/>
      <c r="D179" s="249" t="s">
        <v>252</v>
      </c>
      <c r="E179" s="250" t="s">
        <v>328</v>
      </c>
      <c r="F179" s="251" t="s">
        <v>329</v>
      </c>
      <c r="G179" s="248"/>
      <c r="H179" s="252">
        <v>4.5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252</v>
      </c>
      <c r="AU179" s="258" t="s">
        <v>95</v>
      </c>
      <c r="AV179" s="13" t="s">
        <v>95</v>
      </c>
      <c r="AW179" s="13" t="s">
        <v>42</v>
      </c>
      <c r="AX179" s="13" t="s">
        <v>85</v>
      </c>
      <c r="AY179" s="258" t="s">
        <v>244</v>
      </c>
    </row>
    <row r="180" spans="1:51" s="15" customFormat="1" ht="12">
      <c r="A180" s="15"/>
      <c r="B180" s="270"/>
      <c r="C180" s="271"/>
      <c r="D180" s="249" t="s">
        <v>252</v>
      </c>
      <c r="E180" s="272" t="s">
        <v>167</v>
      </c>
      <c r="F180" s="273" t="s">
        <v>330</v>
      </c>
      <c r="G180" s="271"/>
      <c r="H180" s="274">
        <v>5.7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0" t="s">
        <v>252</v>
      </c>
      <c r="AU180" s="280" t="s">
        <v>95</v>
      </c>
      <c r="AV180" s="15" t="s">
        <v>250</v>
      </c>
      <c r="AW180" s="15" t="s">
        <v>42</v>
      </c>
      <c r="AX180" s="15" t="s">
        <v>92</v>
      </c>
      <c r="AY180" s="280" t="s">
        <v>244</v>
      </c>
    </row>
    <row r="181" spans="1:65" s="2" customFormat="1" ht="33" customHeight="1">
      <c r="A181" s="40"/>
      <c r="B181" s="41"/>
      <c r="C181" s="233" t="s">
        <v>331</v>
      </c>
      <c r="D181" s="233" t="s">
        <v>246</v>
      </c>
      <c r="E181" s="234" t="s">
        <v>332</v>
      </c>
      <c r="F181" s="235" t="s">
        <v>333</v>
      </c>
      <c r="G181" s="236" t="s">
        <v>334</v>
      </c>
      <c r="H181" s="237">
        <v>86.609</v>
      </c>
      <c r="I181" s="238"/>
      <c r="J181" s="239">
        <f>ROUND(I181*H181,2)</f>
        <v>0</v>
      </c>
      <c r="K181" s="240"/>
      <c r="L181" s="46"/>
      <c r="M181" s="241" t="s">
        <v>1</v>
      </c>
      <c r="N181" s="242" t="s">
        <v>50</v>
      </c>
      <c r="O181" s="93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5" t="s">
        <v>250</v>
      </c>
      <c r="AT181" s="245" t="s">
        <v>246</v>
      </c>
      <c r="AU181" s="245" t="s">
        <v>95</v>
      </c>
      <c r="AY181" s="18" t="s">
        <v>244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8" t="s">
        <v>92</v>
      </c>
      <c r="BK181" s="246">
        <f>ROUND(I181*H181,2)</f>
        <v>0</v>
      </c>
      <c r="BL181" s="18" t="s">
        <v>250</v>
      </c>
      <c r="BM181" s="245" t="s">
        <v>335</v>
      </c>
    </row>
    <row r="182" spans="1:51" s="13" customFormat="1" ht="12">
      <c r="A182" s="13"/>
      <c r="B182" s="247"/>
      <c r="C182" s="248"/>
      <c r="D182" s="249" t="s">
        <v>252</v>
      </c>
      <c r="E182" s="250" t="s">
        <v>336</v>
      </c>
      <c r="F182" s="251" t="s">
        <v>337</v>
      </c>
      <c r="G182" s="248"/>
      <c r="H182" s="252">
        <v>151.448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252</v>
      </c>
      <c r="AU182" s="258" t="s">
        <v>95</v>
      </c>
      <c r="AV182" s="13" t="s">
        <v>95</v>
      </c>
      <c r="AW182" s="13" t="s">
        <v>42</v>
      </c>
      <c r="AX182" s="13" t="s">
        <v>85</v>
      </c>
      <c r="AY182" s="258" t="s">
        <v>244</v>
      </c>
    </row>
    <row r="183" spans="1:51" s="13" customFormat="1" ht="12">
      <c r="A183" s="13"/>
      <c r="B183" s="247"/>
      <c r="C183" s="248"/>
      <c r="D183" s="249" t="s">
        <v>252</v>
      </c>
      <c r="E183" s="250" t="s">
        <v>338</v>
      </c>
      <c r="F183" s="251" t="s">
        <v>339</v>
      </c>
      <c r="G183" s="248"/>
      <c r="H183" s="252">
        <v>20.01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8" t="s">
        <v>252</v>
      </c>
      <c r="AU183" s="258" t="s">
        <v>95</v>
      </c>
      <c r="AV183" s="13" t="s">
        <v>95</v>
      </c>
      <c r="AW183" s="13" t="s">
        <v>42</v>
      </c>
      <c r="AX183" s="13" t="s">
        <v>85</v>
      </c>
      <c r="AY183" s="258" t="s">
        <v>244</v>
      </c>
    </row>
    <row r="184" spans="1:51" s="14" customFormat="1" ht="12">
      <c r="A184" s="14"/>
      <c r="B184" s="259"/>
      <c r="C184" s="260"/>
      <c r="D184" s="249" t="s">
        <v>252</v>
      </c>
      <c r="E184" s="261" t="s">
        <v>169</v>
      </c>
      <c r="F184" s="262" t="s">
        <v>256</v>
      </c>
      <c r="G184" s="260"/>
      <c r="H184" s="263">
        <v>171.458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9" t="s">
        <v>252</v>
      </c>
      <c r="AU184" s="269" t="s">
        <v>95</v>
      </c>
      <c r="AV184" s="14" t="s">
        <v>126</v>
      </c>
      <c r="AW184" s="14" t="s">
        <v>42</v>
      </c>
      <c r="AX184" s="14" t="s">
        <v>85</v>
      </c>
      <c r="AY184" s="269" t="s">
        <v>244</v>
      </c>
    </row>
    <row r="185" spans="1:51" s="13" customFormat="1" ht="12">
      <c r="A185" s="13"/>
      <c r="B185" s="247"/>
      <c r="C185" s="248"/>
      <c r="D185" s="249" t="s">
        <v>252</v>
      </c>
      <c r="E185" s="250" t="s">
        <v>340</v>
      </c>
      <c r="F185" s="251" t="s">
        <v>341</v>
      </c>
      <c r="G185" s="248"/>
      <c r="H185" s="252">
        <v>1.76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252</v>
      </c>
      <c r="AU185" s="258" t="s">
        <v>95</v>
      </c>
      <c r="AV185" s="13" t="s">
        <v>95</v>
      </c>
      <c r="AW185" s="13" t="s">
        <v>42</v>
      </c>
      <c r="AX185" s="13" t="s">
        <v>85</v>
      </c>
      <c r="AY185" s="258" t="s">
        <v>244</v>
      </c>
    </row>
    <row r="186" spans="1:51" s="14" customFormat="1" ht="12">
      <c r="A186" s="14"/>
      <c r="B186" s="259"/>
      <c r="C186" s="260"/>
      <c r="D186" s="249" t="s">
        <v>252</v>
      </c>
      <c r="E186" s="261" t="s">
        <v>171</v>
      </c>
      <c r="F186" s="262" t="s">
        <v>256</v>
      </c>
      <c r="G186" s="260"/>
      <c r="H186" s="263">
        <v>1.76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9" t="s">
        <v>252</v>
      </c>
      <c r="AU186" s="269" t="s">
        <v>95</v>
      </c>
      <c r="AV186" s="14" t="s">
        <v>126</v>
      </c>
      <c r="AW186" s="14" t="s">
        <v>42</v>
      </c>
      <c r="AX186" s="14" t="s">
        <v>85</v>
      </c>
      <c r="AY186" s="269" t="s">
        <v>244</v>
      </c>
    </row>
    <row r="187" spans="1:51" s="13" customFormat="1" ht="12">
      <c r="A187" s="13"/>
      <c r="B187" s="247"/>
      <c r="C187" s="248"/>
      <c r="D187" s="249" t="s">
        <v>252</v>
      </c>
      <c r="E187" s="250" t="s">
        <v>173</v>
      </c>
      <c r="F187" s="251" t="s">
        <v>342</v>
      </c>
      <c r="G187" s="248"/>
      <c r="H187" s="252">
        <v>173.218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252</v>
      </c>
      <c r="AU187" s="258" t="s">
        <v>95</v>
      </c>
      <c r="AV187" s="13" t="s">
        <v>95</v>
      </c>
      <c r="AW187" s="13" t="s">
        <v>42</v>
      </c>
      <c r="AX187" s="13" t="s">
        <v>85</v>
      </c>
      <c r="AY187" s="258" t="s">
        <v>244</v>
      </c>
    </row>
    <row r="188" spans="1:51" s="13" customFormat="1" ht="12">
      <c r="A188" s="13"/>
      <c r="B188" s="247"/>
      <c r="C188" s="248"/>
      <c r="D188" s="249" t="s">
        <v>252</v>
      </c>
      <c r="E188" s="250" t="s">
        <v>175</v>
      </c>
      <c r="F188" s="251" t="s">
        <v>343</v>
      </c>
      <c r="G188" s="248"/>
      <c r="H188" s="252">
        <v>86.609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252</v>
      </c>
      <c r="AU188" s="258" t="s">
        <v>95</v>
      </c>
      <c r="AV188" s="13" t="s">
        <v>95</v>
      </c>
      <c r="AW188" s="13" t="s">
        <v>42</v>
      </c>
      <c r="AX188" s="13" t="s">
        <v>92</v>
      </c>
      <c r="AY188" s="258" t="s">
        <v>244</v>
      </c>
    </row>
    <row r="189" spans="1:65" s="2" customFormat="1" ht="33" customHeight="1">
      <c r="A189" s="40"/>
      <c r="B189" s="41"/>
      <c r="C189" s="233" t="s">
        <v>344</v>
      </c>
      <c r="D189" s="233" t="s">
        <v>246</v>
      </c>
      <c r="E189" s="234" t="s">
        <v>345</v>
      </c>
      <c r="F189" s="235" t="s">
        <v>346</v>
      </c>
      <c r="G189" s="236" t="s">
        <v>334</v>
      </c>
      <c r="H189" s="237">
        <v>86.609</v>
      </c>
      <c r="I189" s="238"/>
      <c r="J189" s="239">
        <f>ROUND(I189*H189,2)</f>
        <v>0</v>
      </c>
      <c r="K189" s="240"/>
      <c r="L189" s="46"/>
      <c r="M189" s="241" t="s">
        <v>1</v>
      </c>
      <c r="N189" s="242" t="s">
        <v>50</v>
      </c>
      <c r="O189" s="93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5" t="s">
        <v>250</v>
      </c>
      <c r="AT189" s="245" t="s">
        <v>246</v>
      </c>
      <c r="AU189" s="245" t="s">
        <v>95</v>
      </c>
      <c r="AY189" s="18" t="s">
        <v>244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8" t="s">
        <v>92</v>
      </c>
      <c r="BK189" s="246">
        <f>ROUND(I189*H189,2)</f>
        <v>0</v>
      </c>
      <c r="BL189" s="18" t="s">
        <v>250</v>
      </c>
      <c r="BM189" s="245" t="s">
        <v>347</v>
      </c>
    </row>
    <row r="190" spans="1:51" s="13" customFormat="1" ht="12">
      <c r="A190" s="13"/>
      <c r="B190" s="247"/>
      <c r="C190" s="248"/>
      <c r="D190" s="249" t="s">
        <v>252</v>
      </c>
      <c r="E190" s="250" t="s">
        <v>177</v>
      </c>
      <c r="F190" s="251" t="s">
        <v>343</v>
      </c>
      <c r="G190" s="248"/>
      <c r="H190" s="252">
        <v>86.609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252</v>
      </c>
      <c r="AU190" s="258" t="s">
        <v>95</v>
      </c>
      <c r="AV190" s="13" t="s">
        <v>95</v>
      </c>
      <c r="AW190" s="13" t="s">
        <v>42</v>
      </c>
      <c r="AX190" s="13" t="s">
        <v>92</v>
      </c>
      <c r="AY190" s="258" t="s">
        <v>244</v>
      </c>
    </row>
    <row r="191" spans="1:65" s="2" customFormat="1" ht="24.15" customHeight="1">
      <c r="A191" s="40"/>
      <c r="B191" s="41"/>
      <c r="C191" s="233" t="s">
        <v>8</v>
      </c>
      <c r="D191" s="233" t="s">
        <v>246</v>
      </c>
      <c r="E191" s="234" t="s">
        <v>348</v>
      </c>
      <c r="F191" s="235" t="s">
        <v>349</v>
      </c>
      <c r="G191" s="236" t="s">
        <v>334</v>
      </c>
      <c r="H191" s="237">
        <v>50.816</v>
      </c>
      <c r="I191" s="238"/>
      <c r="J191" s="239">
        <f>ROUND(I191*H191,2)</f>
        <v>0</v>
      </c>
      <c r="K191" s="240"/>
      <c r="L191" s="46"/>
      <c r="M191" s="241" t="s">
        <v>1</v>
      </c>
      <c r="N191" s="242" t="s">
        <v>50</v>
      </c>
      <c r="O191" s="93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5" t="s">
        <v>250</v>
      </c>
      <c r="AT191" s="245" t="s">
        <v>246</v>
      </c>
      <c r="AU191" s="245" t="s">
        <v>95</v>
      </c>
      <c r="AY191" s="18" t="s">
        <v>244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8" t="s">
        <v>92</v>
      </c>
      <c r="BK191" s="246">
        <f>ROUND(I191*H191,2)</f>
        <v>0</v>
      </c>
      <c r="BL191" s="18" t="s">
        <v>250</v>
      </c>
      <c r="BM191" s="245" t="s">
        <v>350</v>
      </c>
    </row>
    <row r="192" spans="1:51" s="13" customFormat="1" ht="12">
      <c r="A192" s="13"/>
      <c r="B192" s="247"/>
      <c r="C192" s="248"/>
      <c r="D192" s="249" t="s">
        <v>252</v>
      </c>
      <c r="E192" s="250" t="s">
        <v>1</v>
      </c>
      <c r="F192" s="251" t="s">
        <v>351</v>
      </c>
      <c r="G192" s="248"/>
      <c r="H192" s="252">
        <v>19.2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8" t="s">
        <v>252</v>
      </c>
      <c r="AU192" s="258" t="s">
        <v>95</v>
      </c>
      <c r="AV192" s="13" t="s">
        <v>95</v>
      </c>
      <c r="AW192" s="13" t="s">
        <v>42</v>
      </c>
      <c r="AX192" s="13" t="s">
        <v>85</v>
      </c>
      <c r="AY192" s="258" t="s">
        <v>244</v>
      </c>
    </row>
    <row r="193" spans="1:51" s="13" customFormat="1" ht="12">
      <c r="A193" s="13"/>
      <c r="B193" s="247"/>
      <c r="C193" s="248"/>
      <c r="D193" s="249" t="s">
        <v>252</v>
      </c>
      <c r="E193" s="250" t="s">
        <v>1</v>
      </c>
      <c r="F193" s="251" t="s">
        <v>352</v>
      </c>
      <c r="G193" s="248"/>
      <c r="H193" s="252">
        <v>3.12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252</v>
      </c>
      <c r="AU193" s="258" t="s">
        <v>95</v>
      </c>
      <c r="AV193" s="13" t="s">
        <v>95</v>
      </c>
      <c r="AW193" s="13" t="s">
        <v>42</v>
      </c>
      <c r="AX193" s="13" t="s">
        <v>85</v>
      </c>
      <c r="AY193" s="258" t="s">
        <v>244</v>
      </c>
    </row>
    <row r="194" spans="1:51" s="13" customFormat="1" ht="12">
      <c r="A194" s="13"/>
      <c r="B194" s="247"/>
      <c r="C194" s="248"/>
      <c r="D194" s="249" t="s">
        <v>252</v>
      </c>
      <c r="E194" s="250" t="s">
        <v>1</v>
      </c>
      <c r="F194" s="251" t="s">
        <v>353</v>
      </c>
      <c r="G194" s="248"/>
      <c r="H194" s="252">
        <v>28.496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252</v>
      </c>
      <c r="AU194" s="258" t="s">
        <v>95</v>
      </c>
      <c r="AV194" s="13" t="s">
        <v>95</v>
      </c>
      <c r="AW194" s="13" t="s">
        <v>42</v>
      </c>
      <c r="AX194" s="13" t="s">
        <v>85</v>
      </c>
      <c r="AY194" s="258" t="s">
        <v>244</v>
      </c>
    </row>
    <row r="195" spans="1:51" s="15" customFormat="1" ht="12">
      <c r="A195" s="15"/>
      <c r="B195" s="270"/>
      <c r="C195" s="271"/>
      <c r="D195" s="249" t="s">
        <v>252</v>
      </c>
      <c r="E195" s="272" t="s">
        <v>1</v>
      </c>
      <c r="F195" s="273" t="s">
        <v>330</v>
      </c>
      <c r="G195" s="271"/>
      <c r="H195" s="274">
        <v>50.816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0" t="s">
        <v>252</v>
      </c>
      <c r="AU195" s="280" t="s">
        <v>95</v>
      </c>
      <c r="AV195" s="15" t="s">
        <v>250</v>
      </c>
      <c r="AW195" s="15" t="s">
        <v>42</v>
      </c>
      <c r="AX195" s="15" t="s">
        <v>92</v>
      </c>
      <c r="AY195" s="280" t="s">
        <v>244</v>
      </c>
    </row>
    <row r="196" spans="1:65" s="2" customFormat="1" ht="24.15" customHeight="1">
      <c r="A196" s="40"/>
      <c r="B196" s="41"/>
      <c r="C196" s="233" t="s">
        <v>160</v>
      </c>
      <c r="D196" s="233" t="s">
        <v>246</v>
      </c>
      <c r="E196" s="234" t="s">
        <v>354</v>
      </c>
      <c r="F196" s="235" t="s">
        <v>355</v>
      </c>
      <c r="G196" s="236" t="s">
        <v>334</v>
      </c>
      <c r="H196" s="237">
        <v>5.664</v>
      </c>
      <c r="I196" s="238"/>
      <c r="J196" s="239">
        <f>ROUND(I196*H196,2)</f>
        <v>0</v>
      </c>
      <c r="K196" s="240"/>
      <c r="L196" s="46"/>
      <c r="M196" s="241" t="s">
        <v>1</v>
      </c>
      <c r="N196" s="242" t="s">
        <v>50</v>
      </c>
      <c r="O196" s="93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5" t="s">
        <v>250</v>
      </c>
      <c r="AT196" s="245" t="s">
        <v>246</v>
      </c>
      <c r="AU196" s="245" t="s">
        <v>95</v>
      </c>
      <c r="AY196" s="18" t="s">
        <v>244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8" t="s">
        <v>92</v>
      </c>
      <c r="BK196" s="246">
        <f>ROUND(I196*H196,2)</f>
        <v>0</v>
      </c>
      <c r="BL196" s="18" t="s">
        <v>250</v>
      </c>
      <c r="BM196" s="245" t="s">
        <v>356</v>
      </c>
    </row>
    <row r="197" spans="1:51" s="13" customFormat="1" ht="12">
      <c r="A197" s="13"/>
      <c r="B197" s="247"/>
      <c r="C197" s="248"/>
      <c r="D197" s="249" t="s">
        <v>252</v>
      </c>
      <c r="E197" s="250" t="s">
        <v>357</v>
      </c>
      <c r="F197" s="251" t="s">
        <v>358</v>
      </c>
      <c r="G197" s="248"/>
      <c r="H197" s="252">
        <v>4.416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252</v>
      </c>
      <c r="AU197" s="258" t="s">
        <v>95</v>
      </c>
      <c r="AV197" s="13" t="s">
        <v>95</v>
      </c>
      <c r="AW197" s="13" t="s">
        <v>42</v>
      </c>
      <c r="AX197" s="13" t="s">
        <v>85</v>
      </c>
      <c r="AY197" s="258" t="s">
        <v>244</v>
      </c>
    </row>
    <row r="198" spans="1:51" s="13" customFormat="1" ht="12">
      <c r="A198" s="13"/>
      <c r="B198" s="247"/>
      <c r="C198" s="248"/>
      <c r="D198" s="249" t="s">
        <v>252</v>
      </c>
      <c r="E198" s="250" t="s">
        <v>359</v>
      </c>
      <c r="F198" s="251" t="s">
        <v>360</v>
      </c>
      <c r="G198" s="248"/>
      <c r="H198" s="252">
        <v>1.248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252</v>
      </c>
      <c r="AU198" s="258" t="s">
        <v>95</v>
      </c>
      <c r="AV198" s="13" t="s">
        <v>95</v>
      </c>
      <c r="AW198" s="13" t="s">
        <v>42</v>
      </c>
      <c r="AX198" s="13" t="s">
        <v>85</v>
      </c>
      <c r="AY198" s="258" t="s">
        <v>244</v>
      </c>
    </row>
    <row r="199" spans="1:51" s="15" customFormat="1" ht="12">
      <c r="A199" s="15"/>
      <c r="B199" s="270"/>
      <c r="C199" s="271"/>
      <c r="D199" s="249" t="s">
        <v>252</v>
      </c>
      <c r="E199" s="272" t="s">
        <v>207</v>
      </c>
      <c r="F199" s="273" t="s">
        <v>330</v>
      </c>
      <c r="G199" s="271"/>
      <c r="H199" s="274">
        <v>5.664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0" t="s">
        <v>252</v>
      </c>
      <c r="AU199" s="280" t="s">
        <v>95</v>
      </c>
      <c r="AV199" s="15" t="s">
        <v>250</v>
      </c>
      <c r="AW199" s="15" t="s">
        <v>42</v>
      </c>
      <c r="AX199" s="15" t="s">
        <v>92</v>
      </c>
      <c r="AY199" s="280" t="s">
        <v>244</v>
      </c>
    </row>
    <row r="200" spans="1:65" s="2" customFormat="1" ht="21.75" customHeight="1">
      <c r="A200" s="40"/>
      <c r="B200" s="41"/>
      <c r="C200" s="233" t="s">
        <v>361</v>
      </c>
      <c r="D200" s="233" t="s">
        <v>246</v>
      </c>
      <c r="E200" s="234" t="s">
        <v>362</v>
      </c>
      <c r="F200" s="235" t="s">
        <v>363</v>
      </c>
      <c r="G200" s="236" t="s">
        <v>249</v>
      </c>
      <c r="H200" s="237">
        <v>642.442</v>
      </c>
      <c r="I200" s="238"/>
      <c r="J200" s="239">
        <f>ROUND(I200*H200,2)</f>
        <v>0</v>
      </c>
      <c r="K200" s="240"/>
      <c r="L200" s="46"/>
      <c r="M200" s="241" t="s">
        <v>1</v>
      </c>
      <c r="N200" s="242" t="s">
        <v>50</v>
      </c>
      <c r="O200" s="93"/>
      <c r="P200" s="243">
        <f>O200*H200</f>
        <v>0</v>
      </c>
      <c r="Q200" s="243">
        <v>0.00058</v>
      </c>
      <c r="R200" s="243">
        <f>Q200*H200</f>
        <v>0.37261636</v>
      </c>
      <c r="S200" s="243">
        <v>0</v>
      </c>
      <c r="T200" s="24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5" t="s">
        <v>250</v>
      </c>
      <c r="AT200" s="245" t="s">
        <v>246</v>
      </c>
      <c r="AU200" s="245" t="s">
        <v>95</v>
      </c>
      <c r="AY200" s="18" t="s">
        <v>244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8" t="s">
        <v>92</v>
      </c>
      <c r="BK200" s="246">
        <f>ROUND(I200*H200,2)</f>
        <v>0</v>
      </c>
      <c r="BL200" s="18" t="s">
        <v>250</v>
      </c>
      <c r="BM200" s="245" t="s">
        <v>364</v>
      </c>
    </row>
    <row r="201" spans="1:51" s="13" customFormat="1" ht="12">
      <c r="A201" s="13"/>
      <c r="B201" s="247"/>
      <c r="C201" s="248"/>
      <c r="D201" s="249" t="s">
        <v>252</v>
      </c>
      <c r="E201" s="250" t="s">
        <v>178</v>
      </c>
      <c r="F201" s="251" t="s">
        <v>365</v>
      </c>
      <c r="G201" s="248"/>
      <c r="H201" s="252">
        <v>642.442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252</v>
      </c>
      <c r="AU201" s="258" t="s">
        <v>95</v>
      </c>
      <c r="AV201" s="13" t="s">
        <v>95</v>
      </c>
      <c r="AW201" s="13" t="s">
        <v>42</v>
      </c>
      <c r="AX201" s="13" t="s">
        <v>92</v>
      </c>
      <c r="AY201" s="258" t="s">
        <v>244</v>
      </c>
    </row>
    <row r="202" spans="1:65" s="2" customFormat="1" ht="21.75" customHeight="1">
      <c r="A202" s="40"/>
      <c r="B202" s="41"/>
      <c r="C202" s="233" t="s">
        <v>366</v>
      </c>
      <c r="D202" s="233" t="s">
        <v>246</v>
      </c>
      <c r="E202" s="234" t="s">
        <v>367</v>
      </c>
      <c r="F202" s="235" t="s">
        <v>368</v>
      </c>
      <c r="G202" s="236" t="s">
        <v>249</v>
      </c>
      <c r="H202" s="237">
        <v>642.442</v>
      </c>
      <c r="I202" s="238"/>
      <c r="J202" s="239">
        <f>ROUND(I202*H202,2)</f>
        <v>0</v>
      </c>
      <c r="K202" s="240"/>
      <c r="L202" s="46"/>
      <c r="M202" s="241" t="s">
        <v>1</v>
      </c>
      <c r="N202" s="242" t="s">
        <v>50</v>
      </c>
      <c r="O202" s="93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5" t="s">
        <v>250</v>
      </c>
      <c r="AT202" s="245" t="s">
        <v>246</v>
      </c>
      <c r="AU202" s="245" t="s">
        <v>95</v>
      </c>
      <c r="AY202" s="18" t="s">
        <v>244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8" t="s">
        <v>92</v>
      </c>
      <c r="BK202" s="246">
        <f>ROUND(I202*H202,2)</f>
        <v>0</v>
      </c>
      <c r="BL202" s="18" t="s">
        <v>250</v>
      </c>
      <c r="BM202" s="245" t="s">
        <v>369</v>
      </c>
    </row>
    <row r="203" spans="1:51" s="13" customFormat="1" ht="12">
      <c r="A203" s="13"/>
      <c r="B203" s="247"/>
      <c r="C203" s="248"/>
      <c r="D203" s="249" t="s">
        <v>252</v>
      </c>
      <c r="E203" s="250" t="s">
        <v>1</v>
      </c>
      <c r="F203" s="251" t="s">
        <v>178</v>
      </c>
      <c r="G203" s="248"/>
      <c r="H203" s="252">
        <v>642.442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8" t="s">
        <v>252</v>
      </c>
      <c r="AU203" s="258" t="s">
        <v>95</v>
      </c>
      <c r="AV203" s="13" t="s">
        <v>95</v>
      </c>
      <c r="AW203" s="13" t="s">
        <v>42</v>
      </c>
      <c r="AX203" s="13" t="s">
        <v>92</v>
      </c>
      <c r="AY203" s="258" t="s">
        <v>244</v>
      </c>
    </row>
    <row r="204" spans="1:65" s="2" customFormat="1" ht="37.8" customHeight="1">
      <c r="A204" s="40"/>
      <c r="B204" s="41"/>
      <c r="C204" s="233" t="s">
        <v>370</v>
      </c>
      <c r="D204" s="233" t="s">
        <v>246</v>
      </c>
      <c r="E204" s="234" t="s">
        <v>371</v>
      </c>
      <c r="F204" s="235" t="s">
        <v>372</v>
      </c>
      <c r="G204" s="236" t="s">
        <v>334</v>
      </c>
      <c r="H204" s="237">
        <v>80.621</v>
      </c>
      <c r="I204" s="238"/>
      <c r="J204" s="239">
        <f>ROUND(I204*H204,2)</f>
        <v>0</v>
      </c>
      <c r="K204" s="240"/>
      <c r="L204" s="46"/>
      <c r="M204" s="241" t="s">
        <v>1</v>
      </c>
      <c r="N204" s="242" t="s">
        <v>50</v>
      </c>
      <c r="O204" s="93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5" t="s">
        <v>250</v>
      </c>
      <c r="AT204" s="245" t="s">
        <v>246</v>
      </c>
      <c r="AU204" s="245" t="s">
        <v>95</v>
      </c>
      <c r="AY204" s="18" t="s">
        <v>244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8" t="s">
        <v>92</v>
      </c>
      <c r="BK204" s="246">
        <f>ROUND(I204*H204,2)</f>
        <v>0</v>
      </c>
      <c r="BL204" s="18" t="s">
        <v>250</v>
      </c>
      <c r="BM204" s="245" t="s">
        <v>373</v>
      </c>
    </row>
    <row r="205" spans="1:51" s="16" customFormat="1" ht="12">
      <c r="A205" s="16"/>
      <c r="B205" s="281"/>
      <c r="C205" s="282"/>
      <c r="D205" s="249" t="s">
        <v>252</v>
      </c>
      <c r="E205" s="283" t="s">
        <v>1</v>
      </c>
      <c r="F205" s="284" t="s">
        <v>374</v>
      </c>
      <c r="G205" s="282"/>
      <c r="H205" s="283" t="s">
        <v>1</v>
      </c>
      <c r="I205" s="285"/>
      <c r="J205" s="282"/>
      <c r="K205" s="282"/>
      <c r="L205" s="286"/>
      <c r="M205" s="287"/>
      <c r="N205" s="288"/>
      <c r="O205" s="288"/>
      <c r="P205" s="288"/>
      <c r="Q205" s="288"/>
      <c r="R205" s="288"/>
      <c r="S205" s="288"/>
      <c r="T205" s="289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90" t="s">
        <v>252</v>
      </c>
      <c r="AU205" s="290" t="s">
        <v>95</v>
      </c>
      <c r="AV205" s="16" t="s">
        <v>92</v>
      </c>
      <c r="AW205" s="16" t="s">
        <v>42</v>
      </c>
      <c r="AX205" s="16" t="s">
        <v>85</v>
      </c>
      <c r="AY205" s="290" t="s">
        <v>244</v>
      </c>
    </row>
    <row r="206" spans="1:51" s="13" customFormat="1" ht="12">
      <c r="A206" s="13"/>
      <c r="B206" s="247"/>
      <c r="C206" s="248"/>
      <c r="D206" s="249" t="s">
        <v>252</v>
      </c>
      <c r="E206" s="250" t="s">
        <v>209</v>
      </c>
      <c r="F206" s="251" t="s">
        <v>375</v>
      </c>
      <c r="G206" s="248"/>
      <c r="H206" s="252">
        <v>10.816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252</v>
      </c>
      <c r="AU206" s="258" t="s">
        <v>95</v>
      </c>
      <c r="AV206" s="13" t="s">
        <v>95</v>
      </c>
      <c r="AW206" s="13" t="s">
        <v>42</v>
      </c>
      <c r="AX206" s="13" t="s">
        <v>85</v>
      </c>
      <c r="AY206" s="258" t="s">
        <v>244</v>
      </c>
    </row>
    <row r="207" spans="1:51" s="13" customFormat="1" ht="12">
      <c r="A207" s="13"/>
      <c r="B207" s="247"/>
      <c r="C207" s="248"/>
      <c r="D207" s="249" t="s">
        <v>252</v>
      </c>
      <c r="E207" s="250" t="s">
        <v>180</v>
      </c>
      <c r="F207" s="251" t="s">
        <v>376</v>
      </c>
      <c r="G207" s="248"/>
      <c r="H207" s="252">
        <v>71.053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252</v>
      </c>
      <c r="AU207" s="258" t="s">
        <v>95</v>
      </c>
      <c r="AV207" s="13" t="s">
        <v>95</v>
      </c>
      <c r="AW207" s="13" t="s">
        <v>42</v>
      </c>
      <c r="AX207" s="13" t="s">
        <v>85</v>
      </c>
      <c r="AY207" s="258" t="s">
        <v>244</v>
      </c>
    </row>
    <row r="208" spans="1:51" s="13" customFormat="1" ht="12">
      <c r="A208" s="13"/>
      <c r="B208" s="247"/>
      <c r="C208" s="248"/>
      <c r="D208" s="249" t="s">
        <v>252</v>
      </c>
      <c r="E208" s="250" t="s">
        <v>182</v>
      </c>
      <c r="F208" s="251" t="s">
        <v>377</v>
      </c>
      <c r="G208" s="248"/>
      <c r="H208" s="252">
        <v>0.599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252</v>
      </c>
      <c r="AU208" s="258" t="s">
        <v>95</v>
      </c>
      <c r="AV208" s="13" t="s">
        <v>95</v>
      </c>
      <c r="AW208" s="13" t="s">
        <v>42</v>
      </c>
      <c r="AX208" s="13" t="s">
        <v>85</v>
      </c>
      <c r="AY208" s="258" t="s">
        <v>244</v>
      </c>
    </row>
    <row r="209" spans="1:51" s="13" customFormat="1" ht="12">
      <c r="A209" s="13"/>
      <c r="B209" s="247"/>
      <c r="C209" s="248"/>
      <c r="D209" s="249" t="s">
        <v>252</v>
      </c>
      <c r="E209" s="250" t="s">
        <v>184</v>
      </c>
      <c r="F209" s="251" t="s">
        <v>378</v>
      </c>
      <c r="G209" s="248"/>
      <c r="H209" s="252">
        <v>80.621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252</v>
      </c>
      <c r="AU209" s="258" t="s">
        <v>95</v>
      </c>
      <c r="AV209" s="13" t="s">
        <v>95</v>
      </c>
      <c r="AW209" s="13" t="s">
        <v>42</v>
      </c>
      <c r="AX209" s="13" t="s">
        <v>92</v>
      </c>
      <c r="AY209" s="258" t="s">
        <v>244</v>
      </c>
    </row>
    <row r="210" spans="1:65" s="2" customFormat="1" ht="37.8" customHeight="1">
      <c r="A210" s="40"/>
      <c r="B210" s="41"/>
      <c r="C210" s="233" t="s">
        <v>379</v>
      </c>
      <c r="D210" s="233" t="s">
        <v>246</v>
      </c>
      <c r="E210" s="234" t="s">
        <v>380</v>
      </c>
      <c r="F210" s="235" t="s">
        <v>381</v>
      </c>
      <c r="G210" s="236" t="s">
        <v>334</v>
      </c>
      <c r="H210" s="237">
        <v>483.726</v>
      </c>
      <c r="I210" s="238"/>
      <c r="J210" s="239">
        <f>ROUND(I210*H210,2)</f>
        <v>0</v>
      </c>
      <c r="K210" s="240"/>
      <c r="L210" s="46"/>
      <c r="M210" s="241" t="s">
        <v>1</v>
      </c>
      <c r="N210" s="242" t="s">
        <v>50</v>
      </c>
      <c r="O210" s="93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5" t="s">
        <v>250</v>
      </c>
      <c r="AT210" s="245" t="s">
        <v>246</v>
      </c>
      <c r="AU210" s="245" t="s">
        <v>95</v>
      </c>
      <c r="AY210" s="18" t="s">
        <v>244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8" t="s">
        <v>92</v>
      </c>
      <c r="BK210" s="246">
        <f>ROUND(I210*H210,2)</f>
        <v>0</v>
      </c>
      <c r="BL210" s="18" t="s">
        <v>250</v>
      </c>
      <c r="BM210" s="245" t="s">
        <v>382</v>
      </c>
    </row>
    <row r="211" spans="1:51" s="16" customFormat="1" ht="12">
      <c r="A211" s="16"/>
      <c r="B211" s="281"/>
      <c r="C211" s="282"/>
      <c r="D211" s="249" t="s">
        <v>252</v>
      </c>
      <c r="E211" s="283" t="s">
        <v>1</v>
      </c>
      <c r="F211" s="284" t="s">
        <v>374</v>
      </c>
      <c r="G211" s="282"/>
      <c r="H211" s="283" t="s">
        <v>1</v>
      </c>
      <c r="I211" s="285"/>
      <c r="J211" s="282"/>
      <c r="K211" s="282"/>
      <c r="L211" s="286"/>
      <c r="M211" s="287"/>
      <c r="N211" s="288"/>
      <c r="O211" s="288"/>
      <c r="P211" s="288"/>
      <c r="Q211" s="288"/>
      <c r="R211" s="288"/>
      <c r="S211" s="288"/>
      <c r="T211" s="289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90" t="s">
        <v>252</v>
      </c>
      <c r="AU211" s="290" t="s">
        <v>95</v>
      </c>
      <c r="AV211" s="16" t="s">
        <v>92</v>
      </c>
      <c r="AW211" s="16" t="s">
        <v>42</v>
      </c>
      <c r="AX211" s="16" t="s">
        <v>85</v>
      </c>
      <c r="AY211" s="290" t="s">
        <v>244</v>
      </c>
    </row>
    <row r="212" spans="1:51" s="13" customFormat="1" ht="12">
      <c r="A212" s="13"/>
      <c r="B212" s="247"/>
      <c r="C212" s="248"/>
      <c r="D212" s="249" t="s">
        <v>252</v>
      </c>
      <c r="E212" s="250" t="s">
        <v>1</v>
      </c>
      <c r="F212" s="251" t="s">
        <v>383</v>
      </c>
      <c r="G212" s="248"/>
      <c r="H212" s="252">
        <v>483.726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252</v>
      </c>
      <c r="AU212" s="258" t="s">
        <v>95</v>
      </c>
      <c r="AV212" s="13" t="s">
        <v>95</v>
      </c>
      <c r="AW212" s="13" t="s">
        <v>42</v>
      </c>
      <c r="AX212" s="13" t="s">
        <v>92</v>
      </c>
      <c r="AY212" s="258" t="s">
        <v>244</v>
      </c>
    </row>
    <row r="213" spans="1:65" s="2" customFormat="1" ht="37.8" customHeight="1">
      <c r="A213" s="40"/>
      <c r="B213" s="41"/>
      <c r="C213" s="233" t="s">
        <v>7</v>
      </c>
      <c r="D213" s="233" t="s">
        <v>246</v>
      </c>
      <c r="E213" s="234" t="s">
        <v>384</v>
      </c>
      <c r="F213" s="235" t="s">
        <v>385</v>
      </c>
      <c r="G213" s="236" t="s">
        <v>334</v>
      </c>
      <c r="H213" s="237">
        <v>80.621</v>
      </c>
      <c r="I213" s="238"/>
      <c r="J213" s="239">
        <f>ROUND(I213*H213,2)</f>
        <v>0</v>
      </c>
      <c r="K213" s="240"/>
      <c r="L213" s="46"/>
      <c r="M213" s="241" t="s">
        <v>1</v>
      </c>
      <c r="N213" s="242" t="s">
        <v>50</v>
      </c>
      <c r="O213" s="93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5" t="s">
        <v>250</v>
      </c>
      <c r="AT213" s="245" t="s">
        <v>246</v>
      </c>
      <c r="AU213" s="245" t="s">
        <v>95</v>
      </c>
      <c r="AY213" s="18" t="s">
        <v>244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8" t="s">
        <v>92</v>
      </c>
      <c r="BK213" s="246">
        <f>ROUND(I213*H213,2)</f>
        <v>0</v>
      </c>
      <c r="BL213" s="18" t="s">
        <v>250</v>
      </c>
      <c r="BM213" s="245" t="s">
        <v>386</v>
      </c>
    </row>
    <row r="214" spans="1:51" s="16" customFormat="1" ht="12">
      <c r="A214" s="16"/>
      <c r="B214" s="281"/>
      <c r="C214" s="282"/>
      <c r="D214" s="249" t="s">
        <v>252</v>
      </c>
      <c r="E214" s="283" t="s">
        <v>1</v>
      </c>
      <c r="F214" s="284" t="s">
        <v>374</v>
      </c>
      <c r="G214" s="282"/>
      <c r="H214" s="283" t="s">
        <v>1</v>
      </c>
      <c r="I214" s="285"/>
      <c r="J214" s="282"/>
      <c r="K214" s="282"/>
      <c r="L214" s="286"/>
      <c r="M214" s="287"/>
      <c r="N214" s="288"/>
      <c r="O214" s="288"/>
      <c r="P214" s="288"/>
      <c r="Q214" s="288"/>
      <c r="R214" s="288"/>
      <c r="S214" s="288"/>
      <c r="T214" s="289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90" t="s">
        <v>252</v>
      </c>
      <c r="AU214" s="290" t="s">
        <v>95</v>
      </c>
      <c r="AV214" s="16" t="s">
        <v>92</v>
      </c>
      <c r="AW214" s="16" t="s">
        <v>42</v>
      </c>
      <c r="AX214" s="16" t="s">
        <v>85</v>
      </c>
      <c r="AY214" s="290" t="s">
        <v>244</v>
      </c>
    </row>
    <row r="215" spans="1:51" s="13" customFormat="1" ht="12">
      <c r="A215" s="13"/>
      <c r="B215" s="247"/>
      <c r="C215" s="248"/>
      <c r="D215" s="249" t="s">
        <v>252</v>
      </c>
      <c r="E215" s="250" t="s">
        <v>186</v>
      </c>
      <c r="F215" s="251" t="s">
        <v>387</v>
      </c>
      <c r="G215" s="248"/>
      <c r="H215" s="252">
        <v>80.621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252</v>
      </c>
      <c r="AU215" s="258" t="s">
        <v>95</v>
      </c>
      <c r="AV215" s="13" t="s">
        <v>95</v>
      </c>
      <c r="AW215" s="13" t="s">
        <v>42</v>
      </c>
      <c r="AX215" s="13" t="s">
        <v>92</v>
      </c>
      <c r="AY215" s="258" t="s">
        <v>244</v>
      </c>
    </row>
    <row r="216" spans="1:65" s="2" customFormat="1" ht="37.8" customHeight="1">
      <c r="A216" s="40"/>
      <c r="B216" s="41"/>
      <c r="C216" s="233" t="s">
        <v>388</v>
      </c>
      <c r="D216" s="233" t="s">
        <v>246</v>
      </c>
      <c r="E216" s="234" t="s">
        <v>389</v>
      </c>
      <c r="F216" s="235" t="s">
        <v>390</v>
      </c>
      <c r="G216" s="236" t="s">
        <v>334</v>
      </c>
      <c r="H216" s="237">
        <v>483.726</v>
      </c>
      <c r="I216" s="238"/>
      <c r="J216" s="239">
        <f>ROUND(I216*H216,2)</f>
        <v>0</v>
      </c>
      <c r="K216" s="240"/>
      <c r="L216" s="46"/>
      <c r="M216" s="241" t="s">
        <v>1</v>
      </c>
      <c r="N216" s="242" t="s">
        <v>50</v>
      </c>
      <c r="O216" s="93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5" t="s">
        <v>250</v>
      </c>
      <c r="AT216" s="245" t="s">
        <v>246</v>
      </c>
      <c r="AU216" s="245" t="s">
        <v>95</v>
      </c>
      <c r="AY216" s="18" t="s">
        <v>244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8" t="s">
        <v>92</v>
      </c>
      <c r="BK216" s="246">
        <f>ROUND(I216*H216,2)</f>
        <v>0</v>
      </c>
      <c r="BL216" s="18" t="s">
        <v>250</v>
      </c>
      <c r="BM216" s="245" t="s">
        <v>391</v>
      </c>
    </row>
    <row r="217" spans="1:51" s="16" customFormat="1" ht="12">
      <c r="A217" s="16"/>
      <c r="B217" s="281"/>
      <c r="C217" s="282"/>
      <c r="D217" s="249" t="s">
        <v>252</v>
      </c>
      <c r="E217" s="283" t="s">
        <v>1</v>
      </c>
      <c r="F217" s="284" t="s">
        <v>374</v>
      </c>
      <c r="G217" s="282"/>
      <c r="H217" s="283" t="s">
        <v>1</v>
      </c>
      <c r="I217" s="285"/>
      <c r="J217" s="282"/>
      <c r="K217" s="282"/>
      <c r="L217" s="286"/>
      <c r="M217" s="287"/>
      <c r="N217" s="288"/>
      <c r="O217" s="288"/>
      <c r="P217" s="288"/>
      <c r="Q217" s="288"/>
      <c r="R217" s="288"/>
      <c r="S217" s="288"/>
      <c r="T217" s="289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90" t="s">
        <v>252</v>
      </c>
      <c r="AU217" s="290" t="s">
        <v>95</v>
      </c>
      <c r="AV217" s="16" t="s">
        <v>92</v>
      </c>
      <c r="AW217" s="16" t="s">
        <v>42</v>
      </c>
      <c r="AX217" s="16" t="s">
        <v>85</v>
      </c>
      <c r="AY217" s="290" t="s">
        <v>244</v>
      </c>
    </row>
    <row r="218" spans="1:51" s="13" customFormat="1" ht="12">
      <c r="A218" s="13"/>
      <c r="B218" s="247"/>
      <c r="C218" s="248"/>
      <c r="D218" s="249" t="s">
        <v>252</v>
      </c>
      <c r="E218" s="250" t="s">
        <v>1</v>
      </c>
      <c r="F218" s="251" t="s">
        <v>392</v>
      </c>
      <c r="G218" s="248"/>
      <c r="H218" s="252">
        <v>483.726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8" t="s">
        <v>252</v>
      </c>
      <c r="AU218" s="258" t="s">
        <v>95</v>
      </c>
      <c r="AV218" s="13" t="s">
        <v>95</v>
      </c>
      <c r="AW218" s="13" t="s">
        <v>42</v>
      </c>
      <c r="AX218" s="13" t="s">
        <v>92</v>
      </c>
      <c r="AY218" s="258" t="s">
        <v>244</v>
      </c>
    </row>
    <row r="219" spans="1:65" s="2" customFormat="1" ht="24.15" customHeight="1">
      <c r="A219" s="40"/>
      <c r="B219" s="41"/>
      <c r="C219" s="233" t="s">
        <v>393</v>
      </c>
      <c r="D219" s="233" t="s">
        <v>246</v>
      </c>
      <c r="E219" s="234" t="s">
        <v>394</v>
      </c>
      <c r="F219" s="235" t="s">
        <v>395</v>
      </c>
      <c r="G219" s="236" t="s">
        <v>396</v>
      </c>
      <c r="H219" s="237">
        <v>322.484</v>
      </c>
      <c r="I219" s="238"/>
      <c r="J219" s="239">
        <f>ROUND(I219*H219,2)</f>
        <v>0</v>
      </c>
      <c r="K219" s="240"/>
      <c r="L219" s="46"/>
      <c r="M219" s="241" t="s">
        <v>1</v>
      </c>
      <c r="N219" s="242" t="s">
        <v>50</v>
      </c>
      <c r="O219" s="93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5" t="s">
        <v>250</v>
      </c>
      <c r="AT219" s="245" t="s">
        <v>246</v>
      </c>
      <c r="AU219" s="245" t="s">
        <v>95</v>
      </c>
      <c r="AY219" s="18" t="s">
        <v>244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8" t="s">
        <v>92</v>
      </c>
      <c r="BK219" s="246">
        <f>ROUND(I219*H219,2)</f>
        <v>0</v>
      </c>
      <c r="BL219" s="18" t="s">
        <v>250</v>
      </c>
      <c r="BM219" s="245" t="s">
        <v>397</v>
      </c>
    </row>
    <row r="220" spans="1:51" s="13" customFormat="1" ht="12">
      <c r="A220" s="13"/>
      <c r="B220" s="247"/>
      <c r="C220" s="248"/>
      <c r="D220" s="249" t="s">
        <v>252</v>
      </c>
      <c r="E220" s="250" t="s">
        <v>187</v>
      </c>
      <c r="F220" s="251" t="s">
        <v>398</v>
      </c>
      <c r="G220" s="248"/>
      <c r="H220" s="252">
        <v>161.242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8" t="s">
        <v>252</v>
      </c>
      <c r="AU220" s="258" t="s">
        <v>95</v>
      </c>
      <c r="AV220" s="13" t="s">
        <v>95</v>
      </c>
      <c r="AW220" s="13" t="s">
        <v>42</v>
      </c>
      <c r="AX220" s="13" t="s">
        <v>85</v>
      </c>
      <c r="AY220" s="258" t="s">
        <v>244</v>
      </c>
    </row>
    <row r="221" spans="1:51" s="13" customFormat="1" ht="12">
      <c r="A221" s="13"/>
      <c r="B221" s="247"/>
      <c r="C221" s="248"/>
      <c r="D221" s="249" t="s">
        <v>252</v>
      </c>
      <c r="E221" s="250" t="s">
        <v>1</v>
      </c>
      <c r="F221" s="251" t="s">
        <v>399</v>
      </c>
      <c r="G221" s="248"/>
      <c r="H221" s="252">
        <v>322.484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8" t="s">
        <v>252</v>
      </c>
      <c r="AU221" s="258" t="s">
        <v>95</v>
      </c>
      <c r="AV221" s="13" t="s">
        <v>95</v>
      </c>
      <c r="AW221" s="13" t="s">
        <v>42</v>
      </c>
      <c r="AX221" s="13" t="s">
        <v>92</v>
      </c>
      <c r="AY221" s="258" t="s">
        <v>244</v>
      </c>
    </row>
    <row r="222" spans="1:65" s="2" customFormat="1" ht="24.15" customHeight="1">
      <c r="A222" s="40"/>
      <c r="B222" s="41"/>
      <c r="C222" s="233" t="s">
        <v>400</v>
      </c>
      <c r="D222" s="233" t="s">
        <v>246</v>
      </c>
      <c r="E222" s="234" t="s">
        <v>401</v>
      </c>
      <c r="F222" s="235" t="s">
        <v>402</v>
      </c>
      <c r="G222" s="236" t="s">
        <v>334</v>
      </c>
      <c r="H222" s="237">
        <v>112.382</v>
      </c>
      <c r="I222" s="238"/>
      <c r="J222" s="239">
        <f>ROUND(I222*H222,2)</f>
        <v>0</v>
      </c>
      <c r="K222" s="240"/>
      <c r="L222" s="46"/>
      <c r="M222" s="241" t="s">
        <v>1</v>
      </c>
      <c r="N222" s="242" t="s">
        <v>50</v>
      </c>
      <c r="O222" s="93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5" t="s">
        <v>250</v>
      </c>
      <c r="AT222" s="245" t="s">
        <v>246</v>
      </c>
      <c r="AU222" s="245" t="s">
        <v>95</v>
      </c>
      <c r="AY222" s="18" t="s">
        <v>244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8" t="s">
        <v>92</v>
      </c>
      <c r="BK222" s="246">
        <f>ROUND(I222*H222,2)</f>
        <v>0</v>
      </c>
      <c r="BL222" s="18" t="s">
        <v>250</v>
      </c>
      <c r="BM222" s="245" t="s">
        <v>403</v>
      </c>
    </row>
    <row r="223" spans="1:51" s="13" customFormat="1" ht="12">
      <c r="A223" s="13"/>
      <c r="B223" s="247"/>
      <c r="C223" s="248"/>
      <c r="D223" s="249" t="s">
        <v>252</v>
      </c>
      <c r="E223" s="250" t="s">
        <v>189</v>
      </c>
      <c r="F223" s="251" t="s">
        <v>404</v>
      </c>
      <c r="G223" s="248"/>
      <c r="H223" s="252">
        <v>111.221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8" t="s">
        <v>252</v>
      </c>
      <c r="AU223" s="258" t="s">
        <v>95</v>
      </c>
      <c r="AV223" s="13" t="s">
        <v>95</v>
      </c>
      <c r="AW223" s="13" t="s">
        <v>42</v>
      </c>
      <c r="AX223" s="13" t="s">
        <v>85</v>
      </c>
      <c r="AY223" s="258" t="s">
        <v>244</v>
      </c>
    </row>
    <row r="224" spans="1:51" s="13" customFormat="1" ht="12">
      <c r="A224" s="13"/>
      <c r="B224" s="247"/>
      <c r="C224" s="248"/>
      <c r="D224" s="249" t="s">
        <v>252</v>
      </c>
      <c r="E224" s="250" t="s">
        <v>405</v>
      </c>
      <c r="F224" s="251" t="s">
        <v>406</v>
      </c>
      <c r="G224" s="248"/>
      <c r="H224" s="252">
        <v>1.161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252</v>
      </c>
      <c r="AU224" s="258" t="s">
        <v>95</v>
      </c>
      <c r="AV224" s="13" t="s">
        <v>95</v>
      </c>
      <c r="AW224" s="13" t="s">
        <v>42</v>
      </c>
      <c r="AX224" s="13" t="s">
        <v>85</v>
      </c>
      <c r="AY224" s="258" t="s">
        <v>244</v>
      </c>
    </row>
    <row r="225" spans="1:51" s="15" customFormat="1" ht="12">
      <c r="A225" s="15"/>
      <c r="B225" s="270"/>
      <c r="C225" s="271"/>
      <c r="D225" s="249" t="s">
        <v>252</v>
      </c>
      <c r="E225" s="272" t="s">
        <v>407</v>
      </c>
      <c r="F225" s="273" t="s">
        <v>330</v>
      </c>
      <c r="G225" s="271"/>
      <c r="H225" s="274">
        <v>112.382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0" t="s">
        <v>252</v>
      </c>
      <c r="AU225" s="280" t="s">
        <v>95</v>
      </c>
      <c r="AV225" s="15" t="s">
        <v>250</v>
      </c>
      <c r="AW225" s="15" t="s">
        <v>42</v>
      </c>
      <c r="AX225" s="15" t="s">
        <v>92</v>
      </c>
      <c r="AY225" s="280" t="s">
        <v>244</v>
      </c>
    </row>
    <row r="226" spans="1:65" s="2" customFormat="1" ht="16.5" customHeight="1">
      <c r="A226" s="40"/>
      <c r="B226" s="41"/>
      <c r="C226" s="291" t="s">
        <v>408</v>
      </c>
      <c r="D226" s="291" t="s">
        <v>409</v>
      </c>
      <c r="E226" s="292" t="s">
        <v>410</v>
      </c>
      <c r="F226" s="293" t="s">
        <v>411</v>
      </c>
      <c r="G226" s="294" t="s">
        <v>396</v>
      </c>
      <c r="H226" s="295">
        <v>222.442</v>
      </c>
      <c r="I226" s="296"/>
      <c r="J226" s="297">
        <f>ROUND(I226*H226,2)</f>
        <v>0</v>
      </c>
      <c r="K226" s="298"/>
      <c r="L226" s="299"/>
      <c r="M226" s="300" t="s">
        <v>1</v>
      </c>
      <c r="N226" s="301" t="s">
        <v>50</v>
      </c>
      <c r="O226" s="93"/>
      <c r="P226" s="243">
        <f>O226*H226</f>
        <v>0</v>
      </c>
      <c r="Q226" s="243">
        <v>1</v>
      </c>
      <c r="R226" s="243">
        <f>Q226*H226</f>
        <v>222.442</v>
      </c>
      <c r="S226" s="243">
        <v>0</v>
      </c>
      <c r="T226" s="24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5" t="s">
        <v>164</v>
      </c>
      <c r="AT226" s="245" t="s">
        <v>409</v>
      </c>
      <c r="AU226" s="245" t="s">
        <v>95</v>
      </c>
      <c r="AY226" s="18" t="s">
        <v>244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8" t="s">
        <v>92</v>
      </c>
      <c r="BK226" s="246">
        <f>ROUND(I226*H226,2)</f>
        <v>0</v>
      </c>
      <c r="BL226" s="18" t="s">
        <v>250</v>
      </c>
      <c r="BM226" s="245" t="s">
        <v>412</v>
      </c>
    </row>
    <row r="227" spans="1:51" s="16" customFormat="1" ht="12">
      <c r="A227" s="16"/>
      <c r="B227" s="281"/>
      <c r="C227" s="282"/>
      <c r="D227" s="249" t="s">
        <v>252</v>
      </c>
      <c r="E227" s="283" t="s">
        <v>1</v>
      </c>
      <c r="F227" s="284" t="s">
        <v>413</v>
      </c>
      <c r="G227" s="282"/>
      <c r="H227" s="283" t="s">
        <v>1</v>
      </c>
      <c r="I227" s="285"/>
      <c r="J227" s="282"/>
      <c r="K227" s="282"/>
      <c r="L227" s="286"/>
      <c r="M227" s="287"/>
      <c r="N227" s="288"/>
      <c r="O227" s="288"/>
      <c r="P227" s="288"/>
      <c r="Q227" s="288"/>
      <c r="R227" s="288"/>
      <c r="S227" s="288"/>
      <c r="T227" s="289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90" t="s">
        <v>252</v>
      </c>
      <c r="AU227" s="290" t="s">
        <v>95</v>
      </c>
      <c r="AV227" s="16" t="s">
        <v>92</v>
      </c>
      <c r="AW227" s="16" t="s">
        <v>42</v>
      </c>
      <c r="AX227" s="16" t="s">
        <v>85</v>
      </c>
      <c r="AY227" s="290" t="s">
        <v>244</v>
      </c>
    </row>
    <row r="228" spans="1:51" s="13" customFormat="1" ht="12">
      <c r="A228" s="13"/>
      <c r="B228" s="247"/>
      <c r="C228" s="248"/>
      <c r="D228" s="249" t="s">
        <v>252</v>
      </c>
      <c r="E228" s="250" t="s">
        <v>1</v>
      </c>
      <c r="F228" s="251" t="s">
        <v>414</v>
      </c>
      <c r="G228" s="248"/>
      <c r="H228" s="252">
        <v>222.442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8" t="s">
        <v>252</v>
      </c>
      <c r="AU228" s="258" t="s">
        <v>95</v>
      </c>
      <c r="AV228" s="13" t="s">
        <v>95</v>
      </c>
      <c r="AW228" s="13" t="s">
        <v>42</v>
      </c>
      <c r="AX228" s="13" t="s">
        <v>92</v>
      </c>
      <c r="AY228" s="258" t="s">
        <v>244</v>
      </c>
    </row>
    <row r="229" spans="1:65" s="2" customFormat="1" ht="24.15" customHeight="1">
      <c r="A229" s="40"/>
      <c r="B229" s="41"/>
      <c r="C229" s="233" t="s">
        <v>415</v>
      </c>
      <c r="D229" s="233" t="s">
        <v>246</v>
      </c>
      <c r="E229" s="234" t="s">
        <v>416</v>
      </c>
      <c r="F229" s="235" t="s">
        <v>417</v>
      </c>
      <c r="G229" s="236" t="s">
        <v>334</v>
      </c>
      <c r="H229" s="237">
        <v>48.614</v>
      </c>
      <c r="I229" s="238"/>
      <c r="J229" s="239">
        <f>ROUND(I229*H229,2)</f>
        <v>0</v>
      </c>
      <c r="K229" s="240"/>
      <c r="L229" s="46"/>
      <c r="M229" s="241" t="s">
        <v>1</v>
      </c>
      <c r="N229" s="242" t="s">
        <v>50</v>
      </c>
      <c r="O229" s="93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5" t="s">
        <v>250</v>
      </c>
      <c r="AT229" s="245" t="s">
        <v>246</v>
      </c>
      <c r="AU229" s="245" t="s">
        <v>95</v>
      </c>
      <c r="AY229" s="18" t="s">
        <v>244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8" t="s">
        <v>92</v>
      </c>
      <c r="BK229" s="246">
        <f>ROUND(I229*H229,2)</f>
        <v>0</v>
      </c>
      <c r="BL229" s="18" t="s">
        <v>250</v>
      </c>
      <c r="BM229" s="245" t="s">
        <v>418</v>
      </c>
    </row>
    <row r="230" spans="1:51" s="13" customFormat="1" ht="12">
      <c r="A230" s="13"/>
      <c r="B230" s="247"/>
      <c r="C230" s="248"/>
      <c r="D230" s="249" t="s">
        <v>252</v>
      </c>
      <c r="E230" s="250" t="s">
        <v>191</v>
      </c>
      <c r="F230" s="251" t="s">
        <v>419</v>
      </c>
      <c r="G230" s="248"/>
      <c r="H230" s="252">
        <v>48.614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8" t="s">
        <v>252</v>
      </c>
      <c r="AU230" s="258" t="s">
        <v>95</v>
      </c>
      <c r="AV230" s="13" t="s">
        <v>95</v>
      </c>
      <c r="AW230" s="13" t="s">
        <v>42</v>
      </c>
      <c r="AX230" s="13" t="s">
        <v>92</v>
      </c>
      <c r="AY230" s="258" t="s">
        <v>244</v>
      </c>
    </row>
    <row r="231" spans="1:65" s="2" customFormat="1" ht="16.5" customHeight="1">
      <c r="A231" s="40"/>
      <c r="B231" s="41"/>
      <c r="C231" s="291" t="s">
        <v>420</v>
      </c>
      <c r="D231" s="291" t="s">
        <v>409</v>
      </c>
      <c r="E231" s="292" t="s">
        <v>421</v>
      </c>
      <c r="F231" s="293" t="s">
        <v>422</v>
      </c>
      <c r="G231" s="294" t="s">
        <v>396</v>
      </c>
      <c r="H231" s="295">
        <v>97.228</v>
      </c>
      <c r="I231" s="296"/>
      <c r="J231" s="297">
        <f>ROUND(I231*H231,2)</f>
        <v>0</v>
      </c>
      <c r="K231" s="298"/>
      <c r="L231" s="299"/>
      <c r="M231" s="300" t="s">
        <v>1</v>
      </c>
      <c r="N231" s="301" t="s">
        <v>50</v>
      </c>
      <c r="O231" s="93"/>
      <c r="P231" s="243">
        <f>O231*H231</f>
        <v>0</v>
      </c>
      <c r="Q231" s="243">
        <v>1</v>
      </c>
      <c r="R231" s="243">
        <f>Q231*H231</f>
        <v>97.228</v>
      </c>
      <c r="S231" s="243">
        <v>0</v>
      </c>
      <c r="T231" s="24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5" t="s">
        <v>164</v>
      </c>
      <c r="AT231" s="245" t="s">
        <v>409</v>
      </c>
      <c r="AU231" s="245" t="s">
        <v>95</v>
      </c>
      <c r="AY231" s="18" t="s">
        <v>244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8" t="s">
        <v>92</v>
      </c>
      <c r="BK231" s="246">
        <f>ROUND(I231*H231,2)</f>
        <v>0</v>
      </c>
      <c r="BL231" s="18" t="s">
        <v>250</v>
      </c>
      <c r="BM231" s="245" t="s">
        <v>423</v>
      </c>
    </row>
    <row r="232" spans="1:51" s="13" customFormat="1" ht="12">
      <c r="A232" s="13"/>
      <c r="B232" s="247"/>
      <c r="C232" s="248"/>
      <c r="D232" s="249" t="s">
        <v>252</v>
      </c>
      <c r="E232" s="250" t="s">
        <v>1</v>
      </c>
      <c r="F232" s="251" t="s">
        <v>424</v>
      </c>
      <c r="G232" s="248"/>
      <c r="H232" s="252">
        <v>97.228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8" t="s">
        <v>252</v>
      </c>
      <c r="AU232" s="258" t="s">
        <v>95</v>
      </c>
      <c r="AV232" s="13" t="s">
        <v>95</v>
      </c>
      <c r="AW232" s="13" t="s">
        <v>42</v>
      </c>
      <c r="AX232" s="13" t="s">
        <v>92</v>
      </c>
      <c r="AY232" s="258" t="s">
        <v>244</v>
      </c>
    </row>
    <row r="233" spans="1:65" s="2" customFormat="1" ht="24.15" customHeight="1">
      <c r="A233" s="40"/>
      <c r="B233" s="41"/>
      <c r="C233" s="233" t="s">
        <v>425</v>
      </c>
      <c r="D233" s="233" t="s">
        <v>246</v>
      </c>
      <c r="E233" s="234" t="s">
        <v>426</v>
      </c>
      <c r="F233" s="235" t="s">
        <v>427</v>
      </c>
      <c r="G233" s="236" t="s">
        <v>249</v>
      </c>
      <c r="H233" s="237">
        <v>5.7</v>
      </c>
      <c r="I233" s="238"/>
      <c r="J233" s="239">
        <f>ROUND(I233*H233,2)</f>
        <v>0</v>
      </c>
      <c r="K233" s="240"/>
      <c r="L233" s="46"/>
      <c r="M233" s="241" t="s">
        <v>1</v>
      </c>
      <c r="N233" s="242" t="s">
        <v>50</v>
      </c>
      <c r="O233" s="93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5" t="s">
        <v>250</v>
      </c>
      <c r="AT233" s="245" t="s">
        <v>246</v>
      </c>
      <c r="AU233" s="245" t="s">
        <v>95</v>
      </c>
      <c r="AY233" s="18" t="s">
        <v>244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8" t="s">
        <v>92</v>
      </c>
      <c r="BK233" s="246">
        <f>ROUND(I233*H233,2)</f>
        <v>0</v>
      </c>
      <c r="BL233" s="18" t="s">
        <v>250</v>
      </c>
      <c r="BM233" s="245" t="s">
        <v>428</v>
      </c>
    </row>
    <row r="234" spans="1:51" s="13" customFormat="1" ht="12">
      <c r="A234" s="13"/>
      <c r="B234" s="247"/>
      <c r="C234" s="248"/>
      <c r="D234" s="249" t="s">
        <v>252</v>
      </c>
      <c r="E234" s="250" t="s">
        <v>1</v>
      </c>
      <c r="F234" s="251" t="s">
        <v>167</v>
      </c>
      <c r="G234" s="248"/>
      <c r="H234" s="252">
        <v>5.7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8" t="s">
        <v>252</v>
      </c>
      <c r="AU234" s="258" t="s">
        <v>95</v>
      </c>
      <c r="AV234" s="13" t="s">
        <v>95</v>
      </c>
      <c r="AW234" s="13" t="s">
        <v>42</v>
      </c>
      <c r="AX234" s="13" t="s">
        <v>92</v>
      </c>
      <c r="AY234" s="258" t="s">
        <v>244</v>
      </c>
    </row>
    <row r="235" spans="1:65" s="2" customFormat="1" ht="24.15" customHeight="1">
      <c r="A235" s="40"/>
      <c r="B235" s="41"/>
      <c r="C235" s="233" t="s">
        <v>429</v>
      </c>
      <c r="D235" s="233" t="s">
        <v>246</v>
      </c>
      <c r="E235" s="234" t="s">
        <v>430</v>
      </c>
      <c r="F235" s="235" t="s">
        <v>431</v>
      </c>
      <c r="G235" s="236" t="s">
        <v>249</v>
      </c>
      <c r="H235" s="237">
        <v>5.7</v>
      </c>
      <c r="I235" s="238"/>
      <c r="J235" s="239">
        <f>ROUND(I235*H235,2)</f>
        <v>0</v>
      </c>
      <c r="K235" s="240"/>
      <c r="L235" s="46"/>
      <c r="M235" s="241" t="s">
        <v>1</v>
      </c>
      <c r="N235" s="242" t="s">
        <v>50</v>
      </c>
      <c r="O235" s="93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5" t="s">
        <v>250</v>
      </c>
      <c r="AT235" s="245" t="s">
        <v>246</v>
      </c>
      <c r="AU235" s="245" t="s">
        <v>95</v>
      </c>
      <c r="AY235" s="18" t="s">
        <v>244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8" t="s">
        <v>92</v>
      </c>
      <c r="BK235" s="246">
        <f>ROUND(I235*H235,2)</f>
        <v>0</v>
      </c>
      <c r="BL235" s="18" t="s">
        <v>250</v>
      </c>
      <c r="BM235" s="245" t="s">
        <v>432</v>
      </c>
    </row>
    <row r="236" spans="1:51" s="13" customFormat="1" ht="12">
      <c r="A236" s="13"/>
      <c r="B236" s="247"/>
      <c r="C236" s="248"/>
      <c r="D236" s="249" t="s">
        <v>252</v>
      </c>
      <c r="E236" s="250" t="s">
        <v>1</v>
      </c>
      <c r="F236" s="251" t="s">
        <v>167</v>
      </c>
      <c r="G236" s="248"/>
      <c r="H236" s="252">
        <v>5.7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8" t="s">
        <v>252</v>
      </c>
      <c r="AU236" s="258" t="s">
        <v>95</v>
      </c>
      <c r="AV236" s="13" t="s">
        <v>95</v>
      </c>
      <c r="AW236" s="13" t="s">
        <v>42</v>
      </c>
      <c r="AX236" s="13" t="s">
        <v>92</v>
      </c>
      <c r="AY236" s="258" t="s">
        <v>244</v>
      </c>
    </row>
    <row r="237" spans="1:65" s="2" customFormat="1" ht="16.5" customHeight="1">
      <c r="A237" s="40"/>
      <c r="B237" s="41"/>
      <c r="C237" s="291" t="s">
        <v>433</v>
      </c>
      <c r="D237" s="291" t="s">
        <v>409</v>
      </c>
      <c r="E237" s="292" t="s">
        <v>434</v>
      </c>
      <c r="F237" s="293" t="s">
        <v>435</v>
      </c>
      <c r="G237" s="294" t="s">
        <v>436</v>
      </c>
      <c r="H237" s="295">
        <v>0.086</v>
      </c>
      <c r="I237" s="296"/>
      <c r="J237" s="297">
        <f>ROUND(I237*H237,2)</f>
        <v>0</v>
      </c>
      <c r="K237" s="298"/>
      <c r="L237" s="299"/>
      <c r="M237" s="300" t="s">
        <v>1</v>
      </c>
      <c r="N237" s="301" t="s">
        <v>50</v>
      </c>
      <c r="O237" s="93"/>
      <c r="P237" s="243">
        <f>O237*H237</f>
        <v>0</v>
      </c>
      <c r="Q237" s="243">
        <v>0.001</v>
      </c>
      <c r="R237" s="243">
        <f>Q237*H237</f>
        <v>8.599999999999999E-05</v>
      </c>
      <c r="S237" s="243">
        <v>0</v>
      </c>
      <c r="T237" s="24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5" t="s">
        <v>164</v>
      </c>
      <c r="AT237" s="245" t="s">
        <v>409</v>
      </c>
      <c r="AU237" s="245" t="s">
        <v>95</v>
      </c>
      <c r="AY237" s="18" t="s">
        <v>244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8" t="s">
        <v>92</v>
      </c>
      <c r="BK237" s="246">
        <f>ROUND(I237*H237,2)</f>
        <v>0</v>
      </c>
      <c r="BL237" s="18" t="s">
        <v>250</v>
      </c>
      <c r="BM237" s="245" t="s">
        <v>437</v>
      </c>
    </row>
    <row r="238" spans="1:51" s="13" customFormat="1" ht="12">
      <c r="A238" s="13"/>
      <c r="B238" s="247"/>
      <c r="C238" s="248"/>
      <c r="D238" s="249" t="s">
        <v>252</v>
      </c>
      <c r="E238" s="250" t="s">
        <v>1</v>
      </c>
      <c r="F238" s="251" t="s">
        <v>438</v>
      </c>
      <c r="G238" s="248"/>
      <c r="H238" s="252">
        <v>0.086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252</v>
      </c>
      <c r="AU238" s="258" t="s">
        <v>95</v>
      </c>
      <c r="AV238" s="13" t="s">
        <v>95</v>
      </c>
      <c r="AW238" s="13" t="s">
        <v>42</v>
      </c>
      <c r="AX238" s="13" t="s">
        <v>92</v>
      </c>
      <c r="AY238" s="258" t="s">
        <v>244</v>
      </c>
    </row>
    <row r="239" spans="1:63" s="12" customFormat="1" ht="22.8" customHeight="1">
      <c r="A239" s="12"/>
      <c r="B239" s="217"/>
      <c r="C239" s="218"/>
      <c r="D239" s="219" t="s">
        <v>84</v>
      </c>
      <c r="E239" s="231" t="s">
        <v>250</v>
      </c>
      <c r="F239" s="231" t="s">
        <v>439</v>
      </c>
      <c r="G239" s="218"/>
      <c r="H239" s="218"/>
      <c r="I239" s="221"/>
      <c r="J239" s="232">
        <f>BK239</f>
        <v>0</v>
      </c>
      <c r="K239" s="218"/>
      <c r="L239" s="223"/>
      <c r="M239" s="224"/>
      <c r="N239" s="225"/>
      <c r="O239" s="225"/>
      <c r="P239" s="226">
        <f>SUM(P240:P248)</f>
        <v>0</v>
      </c>
      <c r="Q239" s="225"/>
      <c r="R239" s="226">
        <f>SUM(R240:R248)</f>
        <v>0.03189888</v>
      </c>
      <c r="S239" s="225"/>
      <c r="T239" s="227">
        <f>SUM(T240:T248)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8" t="s">
        <v>92</v>
      </c>
      <c r="AT239" s="229" t="s">
        <v>84</v>
      </c>
      <c r="AU239" s="229" t="s">
        <v>92</v>
      </c>
      <c r="AY239" s="228" t="s">
        <v>244</v>
      </c>
      <c r="BK239" s="230">
        <f>SUM(BK240:BK248)</f>
        <v>0</v>
      </c>
    </row>
    <row r="240" spans="1:65" s="2" customFormat="1" ht="24.15" customHeight="1">
      <c r="A240" s="40"/>
      <c r="B240" s="41"/>
      <c r="C240" s="233" t="s">
        <v>440</v>
      </c>
      <c r="D240" s="233" t="s">
        <v>246</v>
      </c>
      <c r="E240" s="234" t="s">
        <v>441</v>
      </c>
      <c r="F240" s="235" t="s">
        <v>442</v>
      </c>
      <c r="G240" s="236" t="s">
        <v>334</v>
      </c>
      <c r="H240" s="237">
        <v>21.643</v>
      </c>
      <c r="I240" s="238"/>
      <c r="J240" s="239">
        <f>ROUND(I240*H240,2)</f>
        <v>0</v>
      </c>
      <c r="K240" s="240"/>
      <c r="L240" s="46"/>
      <c r="M240" s="241" t="s">
        <v>1</v>
      </c>
      <c r="N240" s="242" t="s">
        <v>50</v>
      </c>
      <c r="O240" s="93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5" t="s">
        <v>250</v>
      </c>
      <c r="AT240" s="245" t="s">
        <v>246</v>
      </c>
      <c r="AU240" s="245" t="s">
        <v>95</v>
      </c>
      <c r="AY240" s="18" t="s">
        <v>244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8" t="s">
        <v>92</v>
      </c>
      <c r="BK240" s="246">
        <f>ROUND(I240*H240,2)</f>
        <v>0</v>
      </c>
      <c r="BL240" s="18" t="s">
        <v>250</v>
      </c>
      <c r="BM240" s="245" t="s">
        <v>443</v>
      </c>
    </row>
    <row r="241" spans="1:51" s="13" customFormat="1" ht="12">
      <c r="A241" s="13"/>
      <c r="B241" s="247"/>
      <c r="C241" s="248"/>
      <c r="D241" s="249" t="s">
        <v>252</v>
      </c>
      <c r="E241" s="250" t="s">
        <v>444</v>
      </c>
      <c r="F241" s="251" t="s">
        <v>445</v>
      </c>
      <c r="G241" s="248"/>
      <c r="H241" s="252">
        <v>21.643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8" t="s">
        <v>252</v>
      </c>
      <c r="AU241" s="258" t="s">
        <v>95</v>
      </c>
      <c r="AV241" s="13" t="s">
        <v>95</v>
      </c>
      <c r="AW241" s="13" t="s">
        <v>42</v>
      </c>
      <c r="AX241" s="13" t="s">
        <v>92</v>
      </c>
      <c r="AY241" s="258" t="s">
        <v>244</v>
      </c>
    </row>
    <row r="242" spans="1:65" s="2" customFormat="1" ht="33" customHeight="1">
      <c r="A242" s="40"/>
      <c r="B242" s="41"/>
      <c r="C242" s="233" t="s">
        <v>446</v>
      </c>
      <c r="D242" s="233" t="s">
        <v>246</v>
      </c>
      <c r="E242" s="234" t="s">
        <v>447</v>
      </c>
      <c r="F242" s="235" t="s">
        <v>448</v>
      </c>
      <c r="G242" s="236" t="s">
        <v>334</v>
      </c>
      <c r="H242" s="237">
        <v>0.47</v>
      </c>
      <c r="I242" s="238"/>
      <c r="J242" s="239">
        <f>ROUND(I242*H242,2)</f>
        <v>0</v>
      </c>
      <c r="K242" s="240"/>
      <c r="L242" s="46"/>
      <c r="M242" s="241" t="s">
        <v>1</v>
      </c>
      <c r="N242" s="242" t="s">
        <v>50</v>
      </c>
      <c r="O242" s="93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5" t="s">
        <v>250</v>
      </c>
      <c r="AT242" s="245" t="s">
        <v>246</v>
      </c>
      <c r="AU242" s="245" t="s">
        <v>95</v>
      </c>
      <c r="AY242" s="18" t="s">
        <v>244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8" t="s">
        <v>92</v>
      </c>
      <c r="BK242" s="246">
        <f>ROUND(I242*H242,2)</f>
        <v>0</v>
      </c>
      <c r="BL242" s="18" t="s">
        <v>250</v>
      </c>
      <c r="BM242" s="245" t="s">
        <v>449</v>
      </c>
    </row>
    <row r="243" spans="1:51" s="13" customFormat="1" ht="12">
      <c r="A243" s="13"/>
      <c r="B243" s="247"/>
      <c r="C243" s="248"/>
      <c r="D243" s="249" t="s">
        <v>252</v>
      </c>
      <c r="E243" s="250" t="s">
        <v>1</v>
      </c>
      <c r="F243" s="251" t="s">
        <v>450</v>
      </c>
      <c r="G243" s="248"/>
      <c r="H243" s="252">
        <v>0.47</v>
      </c>
      <c r="I243" s="253"/>
      <c r="J243" s="248"/>
      <c r="K243" s="248"/>
      <c r="L243" s="254"/>
      <c r="M243" s="255"/>
      <c r="N243" s="256"/>
      <c r="O243" s="256"/>
      <c r="P243" s="256"/>
      <c r="Q243" s="256"/>
      <c r="R243" s="256"/>
      <c r="S243" s="256"/>
      <c r="T243" s="25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8" t="s">
        <v>252</v>
      </c>
      <c r="AU243" s="258" t="s">
        <v>95</v>
      </c>
      <c r="AV243" s="13" t="s">
        <v>95</v>
      </c>
      <c r="AW243" s="13" t="s">
        <v>42</v>
      </c>
      <c r="AX243" s="13" t="s">
        <v>92</v>
      </c>
      <c r="AY243" s="258" t="s">
        <v>244</v>
      </c>
    </row>
    <row r="244" spans="1:65" s="2" customFormat="1" ht="16.5" customHeight="1">
      <c r="A244" s="40"/>
      <c r="B244" s="41"/>
      <c r="C244" s="233" t="s">
        <v>451</v>
      </c>
      <c r="D244" s="233" t="s">
        <v>246</v>
      </c>
      <c r="E244" s="234" t="s">
        <v>452</v>
      </c>
      <c r="F244" s="235" t="s">
        <v>453</v>
      </c>
      <c r="G244" s="236" t="s">
        <v>249</v>
      </c>
      <c r="H244" s="237">
        <v>4.992</v>
      </c>
      <c r="I244" s="238"/>
      <c r="J244" s="239">
        <f>ROUND(I244*H244,2)</f>
        <v>0</v>
      </c>
      <c r="K244" s="240"/>
      <c r="L244" s="46"/>
      <c r="M244" s="241" t="s">
        <v>1</v>
      </c>
      <c r="N244" s="242" t="s">
        <v>50</v>
      </c>
      <c r="O244" s="93"/>
      <c r="P244" s="243">
        <f>O244*H244</f>
        <v>0</v>
      </c>
      <c r="Q244" s="243">
        <v>0.00639</v>
      </c>
      <c r="R244" s="243">
        <f>Q244*H244</f>
        <v>0.03189888</v>
      </c>
      <c r="S244" s="243">
        <v>0</v>
      </c>
      <c r="T244" s="24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5" t="s">
        <v>250</v>
      </c>
      <c r="AT244" s="245" t="s">
        <v>246</v>
      </c>
      <c r="AU244" s="245" t="s">
        <v>95</v>
      </c>
      <c r="AY244" s="18" t="s">
        <v>244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8" t="s">
        <v>92</v>
      </c>
      <c r="BK244" s="246">
        <f>ROUND(I244*H244,2)</f>
        <v>0</v>
      </c>
      <c r="BL244" s="18" t="s">
        <v>250</v>
      </c>
      <c r="BM244" s="245" t="s">
        <v>454</v>
      </c>
    </row>
    <row r="245" spans="1:51" s="13" customFormat="1" ht="12">
      <c r="A245" s="13"/>
      <c r="B245" s="247"/>
      <c r="C245" s="248"/>
      <c r="D245" s="249" t="s">
        <v>252</v>
      </c>
      <c r="E245" s="250" t="s">
        <v>1</v>
      </c>
      <c r="F245" s="251" t="s">
        <v>455</v>
      </c>
      <c r="G245" s="248"/>
      <c r="H245" s="252">
        <v>2.51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8" t="s">
        <v>252</v>
      </c>
      <c r="AU245" s="258" t="s">
        <v>95</v>
      </c>
      <c r="AV245" s="13" t="s">
        <v>95</v>
      </c>
      <c r="AW245" s="13" t="s">
        <v>42</v>
      </c>
      <c r="AX245" s="13" t="s">
        <v>85</v>
      </c>
      <c r="AY245" s="258" t="s">
        <v>244</v>
      </c>
    </row>
    <row r="246" spans="1:51" s="13" customFormat="1" ht="12">
      <c r="A246" s="13"/>
      <c r="B246" s="247"/>
      <c r="C246" s="248"/>
      <c r="D246" s="249" t="s">
        <v>252</v>
      </c>
      <c r="E246" s="250" t="s">
        <v>1</v>
      </c>
      <c r="F246" s="251" t="s">
        <v>456</v>
      </c>
      <c r="G246" s="248"/>
      <c r="H246" s="252">
        <v>0.581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8" t="s">
        <v>252</v>
      </c>
      <c r="AU246" s="258" t="s">
        <v>95</v>
      </c>
      <c r="AV246" s="13" t="s">
        <v>95</v>
      </c>
      <c r="AW246" s="13" t="s">
        <v>42</v>
      </c>
      <c r="AX246" s="13" t="s">
        <v>85</v>
      </c>
      <c r="AY246" s="258" t="s">
        <v>244</v>
      </c>
    </row>
    <row r="247" spans="1:51" s="13" customFormat="1" ht="12">
      <c r="A247" s="13"/>
      <c r="B247" s="247"/>
      <c r="C247" s="248"/>
      <c r="D247" s="249" t="s">
        <v>252</v>
      </c>
      <c r="E247" s="250" t="s">
        <v>1</v>
      </c>
      <c r="F247" s="251" t="s">
        <v>457</v>
      </c>
      <c r="G247" s="248"/>
      <c r="H247" s="252">
        <v>1.901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8" t="s">
        <v>252</v>
      </c>
      <c r="AU247" s="258" t="s">
        <v>95</v>
      </c>
      <c r="AV247" s="13" t="s">
        <v>95</v>
      </c>
      <c r="AW247" s="13" t="s">
        <v>42</v>
      </c>
      <c r="AX247" s="13" t="s">
        <v>85</v>
      </c>
      <c r="AY247" s="258" t="s">
        <v>244</v>
      </c>
    </row>
    <row r="248" spans="1:51" s="15" customFormat="1" ht="12">
      <c r="A248" s="15"/>
      <c r="B248" s="270"/>
      <c r="C248" s="271"/>
      <c r="D248" s="249" t="s">
        <v>252</v>
      </c>
      <c r="E248" s="272" t="s">
        <v>1</v>
      </c>
      <c r="F248" s="273" t="s">
        <v>330</v>
      </c>
      <c r="G248" s="271"/>
      <c r="H248" s="274">
        <v>4.992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80" t="s">
        <v>252</v>
      </c>
      <c r="AU248" s="280" t="s">
        <v>95</v>
      </c>
      <c r="AV248" s="15" t="s">
        <v>250</v>
      </c>
      <c r="AW248" s="15" t="s">
        <v>42</v>
      </c>
      <c r="AX248" s="15" t="s">
        <v>92</v>
      </c>
      <c r="AY248" s="280" t="s">
        <v>244</v>
      </c>
    </row>
    <row r="249" spans="1:63" s="12" customFormat="1" ht="22.8" customHeight="1">
      <c r="A249" s="12"/>
      <c r="B249" s="217"/>
      <c r="C249" s="218"/>
      <c r="D249" s="219" t="s">
        <v>84</v>
      </c>
      <c r="E249" s="231" t="s">
        <v>120</v>
      </c>
      <c r="F249" s="231" t="s">
        <v>458</v>
      </c>
      <c r="G249" s="218"/>
      <c r="H249" s="218"/>
      <c r="I249" s="221"/>
      <c r="J249" s="232">
        <f>BK249</f>
        <v>0</v>
      </c>
      <c r="K249" s="218"/>
      <c r="L249" s="223"/>
      <c r="M249" s="224"/>
      <c r="N249" s="225"/>
      <c r="O249" s="225"/>
      <c r="P249" s="226">
        <f>SUM(P250:P267)</f>
        <v>0</v>
      </c>
      <c r="Q249" s="225"/>
      <c r="R249" s="226">
        <f>SUM(R250:R267)</f>
        <v>47.39079756</v>
      </c>
      <c r="S249" s="225"/>
      <c r="T249" s="227">
        <f>SUM(T250:T267)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8" t="s">
        <v>92</v>
      </c>
      <c r="AT249" s="229" t="s">
        <v>84</v>
      </c>
      <c r="AU249" s="229" t="s">
        <v>92</v>
      </c>
      <c r="AY249" s="228" t="s">
        <v>244</v>
      </c>
      <c r="BK249" s="230">
        <f>SUM(BK250:BK267)</f>
        <v>0</v>
      </c>
    </row>
    <row r="250" spans="1:65" s="2" customFormat="1" ht="24.15" customHeight="1">
      <c r="A250" s="40"/>
      <c r="B250" s="41"/>
      <c r="C250" s="233" t="s">
        <v>459</v>
      </c>
      <c r="D250" s="233" t="s">
        <v>246</v>
      </c>
      <c r="E250" s="234" t="s">
        <v>460</v>
      </c>
      <c r="F250" s="235" t="s">
        <v>461</v>
      </c>
      <c r="G250" s="236" t="s">
        <v>249</v>
      </c>
      <c r="H250" s="237">
        <v>129.4</v>
      </c>
      <c r="I250" s="238"/>
      <c r="J250" s="239">
        <f>ROUND(I250*H250,2)</f>
        <v>0</v>
      </c>
      <c r="K250" s="240"/>
      <c r="L250" s="46"/>
      <c r="M250" s="241" t="s">
        <v>1</v>
      </c>
      <c r="N250" s="242" t="s">
        <v>50</v>
      </c>
      <c r="O250" s="93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5" t="s">
        <v>250</v>
      </c>
      <c r="AT250" s="245" t="s">
        <v>246</v>
      </c>
      <c r="AU250" s="245" t="s">
        <v>95</v>
      </c>
      <c r="AY250" s="18" t="s">
        <v>244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8" t="s">
        <v>92</v>
      </c>
      <c r="BK250" s="246">
        <f>ROUND(I250*H250,2)</f>
        <v>0</v>
      </c>
      <c r="BL250" s="18" t="s">
        <v>250</v>
      </c>
      <c r="BM250" s="245" t="s">
        <v>462</v>
      </c>
    </row>
    <row r="251" spans="1:51" s="13" customFormat="1" ht="12">
      <c r="A251" s="13"/>
      <c r="B251" s="247"/>
      <c r="C251" s="248"/>
      <c r="D251" s="249" t="s">
        <v>252</v>
      </c>
      <c r="E251" s="250" t="s">
        <v>463</v>
      </c>
      <c r="F251" s="251" t="s">
        <v>464</v>
      </c>
      <c r="G251" s="248"/>
      <c r="H251" s="252">
        <v>129.4</v>
      </c>
      <c r="I251" s="253"/>
      <c r="J251" s="248"/>
      <c r="K251" s="248"/>
      <c r="L251" s="254"/>
      <c r="M251" s="255"/>
      <c r="N251" s="256"/>
      <c r="O251" s="256"/>
      <c r="P251" s="256"/>
      <c r="Q251" s="256"/>
      <c r="R251" s="256"/>
      <c r="S251" s="256"/>
      <c r="T251" s="25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8" t="s">
        <v>252</v>
      </c>
      <c r="AU251" s="258" t="s">
        <v>95</v>
      </c>
      <c r="AV251" s="13" t="s">
        <v>95</v>
      </c>
      <c r="AW251" s="13" t="s">
        <v>42</v>
      </c>
      <c r="AX251" s="13" t="s">
        <v>92</v>
      </c>
      <c r="AY251" s="258" t="s">
        <v>244</v>
      </c>
    </row>
    <row r="252" spans="1:65" s="2" customFormat="1" ht="24.15" customHeight="1">
      <c r="A252" s="40"/>
      <c r="B252" s="41"/>
      <c r="C252" s="233" t="s">
        <v>465</v>
      </c>
      <c r="D252" s="233" t="s">
        <v>246</v>
      </c>
      <c r="E252" s="234" t="s">
        <v>466</v>
      </c>
      <c r="F252" s="235" t="s">
        <v>467</v>
      </c>
      <c r="G252" s="236" t="s">
        <v>249</v>
      </c>
      <c r="H252" s="237">
        <v>272.488</v>
      </c>
      <c r="I252" s="238"/>
      <c r="J252" s="239">
        <f>ROUND(I252*H252,2)</f>
        <v>0</v>
      </c>
      <c r="K252" s="240"/>
      <c r="L252" s="46"/>
      <c r="M252" s="241" t="s">
        <v>1</v>
      </c>
      <c r="N252" s="242" t="s">
        <v>50</v>
      </c>
      <c r="O252" s="93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5" t="s">
        <v>250</v>
      </c>
      <c r="AT252" s="245" t="s">
        <v>246</v>
      </c>
      <c r="AU252" s="245" t="s">
        <v>95</v>
      </c>
      <c r="AY252" s="18" t="s">
        <v>244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8" t="s">
        <v>92</v>
      </c>
      <c r="BK252" s="246">
        <f>ROUND(I252*H252,2)</f>
        <v>0</v>
      </c>
      <c r="BL252" s="18" t="s">
        <v>250</v>
      </c>
      <c r="BM252" s="245" t="s">
        <v>468</v>
      </c>
    </row>
    <row r="253" spans="1:51" s="13" customFormat="1" ht="12">
      <c r="A253" s="13"/>
      <c r="B253" s="247"/>
      <c r="C253" s="248"/>
      <c r="D253" s="249" t="s">
        <v>252</v>
      </c>
      <c r="E253" s="250" t="s">
        <v>1</v>
      </c>
      <c r="F253" s="251" t="s">
        <v>469</v>
      </c>
      <c r="G253" s="248"/>
      <c r="H253" s="252">
        <v>258.8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252</v>
      </c>
      <c r="AU253" s="258" t="s">
        <v>95</v>
      </c>
      <c r="AV253" s="13" t="s">
        <v>95</v>
      </c>
      <c r="AW253" s="13" t="s">
        <v>42</v>
      </c>
      <c r="AX253" s="13" t="s">
        <v>85</v>
      </c>
      <c r="AY253" s="258" t="s">
        <v>244</v>
      </c>
    </row>
    <row r="254" spans="1:51" s="13" customFormat="1" ht="12">
      <c r="A254" s="13"/>
      <c r="B254" s="247"/>
      <c r="C254" s="248"/>
      <c r="D254" s="249" t="s">
        <v>252</v>
      </c>
      <c r="E254" s="250" t="s">
        <v>1</v>
      </c>
      <c r="F254" s="251" t="s">
        <v>470</v>
      </c>
      <c r="G254" s="248"/>
      <c r="H254" s="252">
        <v>13.688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8" t="s">
        <v>252</v>
      </c>
      <c r="AU254" s="258" t="s">
        <v>95</v>
      </c>
      <c r="AV254" s="13" t="s">
        <v>95</v>
      </c>
      <c r="AW254" s="13" t="s">
        <v>42</v>
      </c>
      <c r="AX254" s="13" t="s">
        <v>85</v>
      </c>
      <c r="AY254" s="258" t="s">
        <v>244</v>
      </c>
    </row>
    <row r="255" spans="1:51" s="14" customFormat="1" ht="12">
      <c r="A255" s="14"/>
      <c r="B255" s="259"/>
      <c r="C255" s="260"/>
      <c r="D255" s="249" t="s">
        <v>252</v>
      </c>
      <c r="E255" s="261" t="s">
        <v>471</v>
      </c>
      <c r="F255" s="262" t="s">
        <v>256</v>
      </c>
      <c r="G255" s="260"/>
      <c r="H255" s="263">
        <v>272.488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9" t="s">
        <v>252</v>
      </c>
      <c r="AU255" s="269" t="s">
        <v>95</v>
      </c>
      <c r="AV255" s="14" t="s">
        <v>126</v>
      </c>
      <c r="AW255" s="14" t="s">
        <v>42</v>
      </c>
      <c r="AX255" s="14" t="s">
        <v>92</v>
      </c>
      <c r="AY255" s="269" t="s">
        <v>244</v>
      </c>
    </row>
    <row r="256" spans="1:65" s="2" customFormat="1" ht="33" customHeight="1">
      <c r="A256" s="40"/>
      <c r="B256" s="41"/>
      <c r="C256" s="233" t="s">
        <v>472</v>
      </c>
      <c r="D256" s="233" t="s">
        <v>246</v>
      </c>
      <c r="E256" s="234" t="s">
        <v>473</v>
      </c>
      <c r="F256" s="235" t="s">
        <v>474</v>
      </c>
      <c r="G256" s="236" t="s">
        <v>249</v>
      </c>
      <c r="H256" s="237">
        <v>258.8</v>
      </c>
      <c r="I256" s="238"/>
      <c r="J256" s="239">
        <f>ROUND(I256*H256,2)</f>
        <v>0</v>
      </c>
      <c r="K256" s="240"/>
      <c r="L256" s="46"/>
      <c r="M256" s="241" t="s">
        <v>1</v>
      </c>
      <c r="N256" s="242" t="s">
        <v>50</v>
      </c>
      <c r="O256" s="93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5" t="s">
        <v>250</v>
      </c>
      <c r="AT256" s="245" t="s">
        <v>246</v>
      </c>
      <c r="AU256" s="245" t="s">
        <v>95</v>
      </c>
      <c r="AY256" s="18" t="s">
        <v>244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8" t="s">
        <v>92</v>
      </c>
      <c r="BK256" s="246">
        <f>ROUND(I256*H256,2)</f>
        <v>0</v>
      </c>
      <c r="BL256" s="18" t="s">
        <v>250</v>
      </c>
      <c r="BM256" s="245" t="s">
        <v>475</v>
      </c>
    </row>
    <row r="257" spans="1:51" s="13" customFormat="1" ht="12">
      <c r="A257" s="13"/>
      <c r="B257" s="247"/>
      <c r="C257" s="248"/>
      <c r="D257" s="249" t="s">
        <v>252</v>
      </c>
      <c r="E257" s="250" t="s">
        <v>476</v>
      </c>
      <c r="F257" s="251" t="s">
        <v>477</v>
      </c>
      <c r="G257" s="248"/>
      <c r="H257" s="252">
        <v>258.8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8" t="s">
        <v>252</v>
      </c>
      <c r="AU257" s="258" t="s">
        <v>95</v>
      </c>
      <c r="AV257" s="13" t="s">
        <v>95</v>
      </c>
      <c r="AW257" s="13" t="s">
        <v>42</v>
      </c>
      <c r="AX257" s="13" t="s">
        <v>92</v>
      </c>
      <c r="AY257" s="258" t="s">
        <v>244</v>
      </c>
    </row>
    <row r="258" spans="1:65" s="2" customFormat="1" ht="24.15" customHeight="1">
      <c r="A258" s="40"/>
      <c r="B258" s="41"/>
      <c r="C258" s="233" t="s">
        <v>478</v>
      </c>
      <c r="D258" s="233" t="s">
        <v>246</v>
      </c>
      <c r="E258" s="234" t="s">
        <v>479</v>
      </c>
      <c r="F258" s="235" t="s">
        <v>480</v>
      </c>
      <c r="G258" s="236" t="s">
        <v>249</v>
      </c>
      <c r="H258" s="237">
        <v>129.4</v>
      </c>
      <c r="I258" s="238"/>
      <c r="J258" s="239">
        <f>ROUND(I258*H258,2)</f>
        <v>0</v>
      </c>
      <c r="K258" s="240"/>
      <c r="L258" s="46"/>
      <c r="M258" s="241" t="s">
        <v>1</v>
      </c>
      <c r="N258" s="242" t="s">
        <v>50</v>
      </c>
      <c r="O258" s="93"/>
      <c r="P258" s="243">
        <f>O258*H258</f>
        <v>0</v>
      </c>
      <c r="Q258" s="243">
        <v>0.345</v>
      </c>
      <c r="R258" s="243">
        <f>Q258*H258</f>
        <v>44.643</v>
      </c>
      <c r="S258" s="243">
        <v>0</v>
      </c>
      <c r="T258" s="24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5" t="s">
        <v>250</v>
      </c>
      <c r="AT258" s="245" t="s">
        <v>246</v>
      </c>
      <c r="AU258" s="245" t="s">
        <v>95</v>
      </c>
      <c r="AY258" s="18" t="s">
        <v>244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8" t="s">
        <v>92</v>
      </c>
      <c r="BK258" s="246">
        <f>ROUND(I258*H258,2)</f>
        <v>0</v>
      </c>
      <c r="BL258" s="18" t="s">
        <v>250</v>
      </c>
      <c r="BM258" s="245" t="s">
        <v>481</v>
      </c>
    </row>
    <row r="259" spans="1:51" s="13" customFormat="1" ht="12">
      <c r="A259" s="13"/>
      <c r="B259" s="247"/>
      <c r="C259" s="248"/>
      <c r="D259" s="249" t="s">
        <v>252</v>
      </c>
      <c r="E259" s="250" t="s">
        <v>1</v>
      </c>
      <c r="F259" s="251" t="s">
        <v>482</v>
      </c>
      <c r="G259" s="248"/>
      <c r="H259" s="252">
        <v>129.4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8" t="s">
        <v>252</v>
      </c>
      <c r="AU259" s="258" t="s">
        <v>95</v>
      </c>
      <c r="AV259" s="13" t="s">
        <v>95</v>
      </c>
      <c r="AW259" s="13" t="s">
        <v>42</v>
      </c>
      <c r="AX259" s="13" t="s">
        <v>92</v>
      </c>
      <c r="AY259" s="258" t="s">
        <v>244</v>
      </c>
    </row>
    <row r="260" spans="1:65" s="2" customFormat="1" ht="24.15" customHeight="1">
      <c r="A260" s="40"/>
      <c r="B260" s="41"/>
      <c r="C260" s="233" t="s">
        <v>483</v>
      </c>
      <c r="D260" s="233" t="s">
        <v>246</v>
      </c>
      <c r="E260" s="234" t="s">
        <v>484</v>
      </c>
      <c r="F260" s="235" t="s">
        <v>485</v>
      </c>
      <c r="G260" s="236" t="s">
        <v>249</v>
      </c>
      <c r="H260" s="237">
        <v>129.4</v>
      </c>
      <c r="I260" s="238"/>
      <c r="J260" s="239">
        <f>ROUND(I260*H260,2)</f>
        <v>0</v>
      </c>
      <c r="K260" s="240"/>
      <c r="L260" s="46"/>
      <c r="M260" s="241" t="s">
        <v>1</v>
      </c>
      <c r="N260" s="242" t="s">
        <v>50</v>
      </c>
      <c r="O260" s="93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5" t="s">
        <v>250</v>
      </c>
      <c r="AT260" s="245" t="s">
        <v>246</v>
      </c>
      <c r="AU260" s="245" t="s">
        <v>95</v>
      </c>
      <c r="AY260" s="18" t="s">
        <v>244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18" t="s">
        <v>92</v>
      </c>
      <c r="BK260" s="246">
        <f>ROUND(I260*H260,2)</f>
        <v>0</v>
      </c>
      <c r="BL260" s="18" t="s">
        <v>250</v>
      </c>
      <c r="BM260" s="245" t="s">
        <v>486</v>
      </c>
    </row>
    <row r="261" spans="1:51" s="13" customFormat="1" ht="12">
      <c r="A261" s="13"/>
      <c r="B261" s="247"/>
      <c r="C261" s="248"/>
      <c r="D261" s="249" t="s">
        <v>252</v>
      </c>
      <c r="E261" s="250" t="s">
        <v>487</v>
      </c>
      <c r="F261" s="251" t="s">
        <v>154</v>
      </c>
      <c r="G261" s="248"/>
      <c r="H261" s="252">
        <v>129.4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8" t="s">
        <v>252</v>
      </c>
      <c r="AU261" s="258" t="s">
        <v>95</v>
      </c>
      <c r="AV261" s="13" t="s">
        <v>95</v>
      </c>
      <c r="AW261" s="13" t="s">
        <v>42</v>
      </c>
      <c r="AX261" s="13" t="s">
        <v>92</v>
      </c>
      <c r="AY261" s="258" t="s">
        <v>244</v>
      </c>
    </row>
    <row r="262" spans="1:65" s="2" customFormat="1" ht="24.15" customHeight="1">
      <c r="A262" s="40"/>
      <c r="B262" s="41"/>
      <c r="C262" s="233" t="s">
        <v>488</v>
      </c>
      <c r="D262" s="233" t="s">
        <v>246</v>
      </c>
      <c r="E262" s="234" t="s">
        <v>489</v>
      </c>
      <c r="F262" s="235" t="s">
        <v>490</v>
      </c>
      <c r="G262" s="236" t="s">
        <v>249</v>
      </c>
      <c r="H262" s="237">
        <v>1206</v>
      </c>
      <c r="I262" s="238"/>
      <c r="J262" s="239">
        <f>ROUND(I262*H262,2)</f>
        <v>0</v>
      </c>
      <c r="K262" s="240"/>
      <c r="L262" s="46"/>
      <c r="M262" s="241" t="s">
        <v>1</v>
      </c>
      <c r="N262" s="242" t="s">
        <v>50</v>
      </c>
      <c r="O262" s="93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5" t="s">
        <v>250</v>
      </c>
      <c r="AT262" s="245" t="s">
        <v>246</v>
      </c>
      <c r="AU262" s="245" t="s">
        <v>95</v>
      </c>
      <c r="AY262" s="18" t="s">
        <v>244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8" t="s">
        <v>92</v>
      </c>
      <c r="BK262" s="246">
        <f>ROUND(I262*H262,2)</f>
        <v>0</v>
      </c>
      <c r="BL262" s="18" t="s">
        <v>250</v>
      </c>
      <c r="BM262" s="245" t="s">
        <v>491</v>
      </c>
    </row>
    <row r="263" spans="1:51" s="13" customFormat="1" ht="12">
      <c r="A263" s="13"/>
      <c r="B263" s="247"/>
      <c r="C263" s="248"/>
      <c r="D263" s="249" t="s">
        <v>252</v>
      </c>
      <c r="E263" s="250" t="s">
        <v>193</v>
      </c>
      <c r="F263" s="251" t="s">
        <v>492</v>
      </c>
      <c r="G263" s="248"/>
      <c r="H263" s="252">
        <v>1206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8" t="s">
        <v>252</v>
      </c>
      <c r="AU263" s="258" t="s">
        <v>95</v>
      </c>
      <c r="AV263" s="13" t="s">
        <v>95</v>
      </c>
      <c r="AW263" s="13" t="s">
        <v>42</v>
      </c>
      <c r="AX263" s="13" t="s">
        <v>92</v>
      </c>
      <c r="AY263" s="258" t="s">
        <v>244</v>
      </c>
    </row>
    <row r="264" spans="1:65" s="2" customFormat="1" ht="33" customHeight="1">
      <c r="A264" s="40"/>
      <c r="B264" s="41"/>
      <c r="C264" s="233" t="s">
        <v>493</v>
      </c>
      <c r="D264" s="233" t="s">
        <v>246</v>
      </c>
      <c r="E264" s="234" t="s">
        <v>494</v>
      </c>
      <c r="F264" s="235" t="s">
        <v>495</v>
      </c>
      <c r="G264" s="236" t="s">
        <v>249</v>
      </c>
      <c r="H264" s="237">
        <v>1206</v>
      </c>
      <c r="I264" s="238"/>
      <c r="J264" s="239">
        <f>ROUND(I264*H264,2)</f>
        <v>0</v>
      </c>
      <c r="K264" s="240"/>
      <c r="L264" s="46"/>
      <c r="M264" s="241" t="s">
        <v>1</v>
      </c>
      <c r="N264" s="242" t="s">
        <v>50</v>
      </c>
      <c r="O264" s="93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5" t="s">
        <v>250</v>
      </c>
      <c r="AT264" s="245" t="s">
        <v>246</v>
      </c>
      <c r="AU264" s="245" t="s">
        <v>95</v>
      </c>
      <c r="AY264" s="18" t="s">
        <v>244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8" t="s">
        <v>92</v>
      </c>
      <c r="BK264" s="246">
        <f>ROUND(I264*H264,2)</f>
        <v>0</v>
      </c>
      <c r="BL264" s="18" t="s">
        <v>250</v>
      </c>
      <c r="BM264" s="245" t="s">
        <v>496</v>
      </c>
    </row>
    <row r="265" spans="1:51" s="13" customFormat="1" ht="12">
      <c r="A265" s="13"/>
      <c r="B265" s="247"/>
      <c r="C265" s="248"/>
      <c r="D265" s="249" t="s">
        <v>252</v>
      </c>
      <c r="E265" s="250" t="s">
        <v>497</v>
      </c>
      <c r="F265" s="251" t="s">
        <v>193</v>
      </c>
      <c r="G265" s="248"/>
      <c r="H265" s="252">
        <v>1206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252</v>
      </c>
      <c r="AU265" s="258" t="s">
        <v>95</v>
      </c>
      <c r="AV265" s="13" t="s">
        <v>95</v>
      </c>
      <c r="AW265" s="13" t="s">
        <v>42</v>
      </c>
      <c r="AX265" s="13" t="s">
        <v>92</v>
      </c>
      <c r="AY265" s="258" t="s">
        <v>244</v>
      </c>
    </row>
    <row r="266" spans="1:65" s="2" customFormat="1" ht="24.15" customHeight="1">
      <c r="A266" s="40"/>
      <c r="B266" s="41"/>
      <c r="C266" s="233" t="s">
        <v>498</v>
      </c>
      <c r="D266" s="233" t="s">
        <v>246</v>
      </c>
      <c r="E266" s="234" t="s">
        <v>499</v>
      </c>
      <c r="F266" s="235" t="s">
        <v>500</v>
      </c>
      <c r="G266" s="236" t="s">
        <v>249</v>
      </c>
      <c r="H266" s="237">
        <v>30.798</v>
      </c>
      <c r="I266" s="238"/>
      <c r="J266" s="239">
        <f>ROUND(I266*H266,2)</f>
        <v>0</v>
      </c>
      <c r="K266" s="240"/>
      <c r="L266" s="46"/>
      <c r="M266" s="241" t="s">
        <v>1</v>
      </c>
      <c r="N266" s="242" t="s">
        <v>50</v>
      </c>
      <c r="O266" s="93"/>
      <c r="P266" s="243">
        <f>O266*H266</f>
        <v>0</v>
      </c>
      <c r="Q266" s="243">
        <v>0.08922</v>
      </c>
      <c r="R266" s="243">
        <f>Q266*H266</f>
        <v>2.7477975599999995</v>
      </c>
      <c r="S266" s="243">
        <v>0</v>
      </c>
      <c r="T266" s="24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5" t="s">
        <v>250</v>
      </c>
      <c r="AT266" s="245" t="s">
        <v>246</v>
      </c>
      <c r="AU266" s="245" t="s">
        <v>95</v>
      </c>
      <c r="AY266" s="18" t="s">
        <v>244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18" t="s">
        <v>92</v>
      </c>
      <c r="BK266" s="246">
        <f>ROUND(I266*H266,2)</f>
        <v>0</v>
      </c>
      <c r="BL266" s="18" t="s">
        <v>250</v>
      </c>
      <c r="BM266" s="245" t="s">
        <v>501</v>
      </c>
    </row>
    <row r="267" spans="1:51" s="13" customFormat="1" ht="12">
      <c r="A267" s="13"/>
      <c r="B267" s="247"/>
      <c r="C267" s="248"/>
      <c r="D267" s="249" t="s">
        <v>252</v>
      </c>
      <c r="E267" s="250" t="s">
        <v>1</v>
      </c>
      <c r="F267" s="251" t="s">
        <v>146</v>
      </c>
      <c r="G267" s="248"/>
      <c r="H267" s="252">
        <v>30.798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8" t="s">
        <v>252</v>
      </c>
      <c r="AU267" s="258" t="s">
        <v>95</v>
      </c>
      <c r="AV267" s="13" t="s">
        <v>95</v>
      </c>
      <c r="AW267" s="13" t="s">
        <v>42</v>
      </c>
      <c r="AX267" s="13" t="s">
        <v>92</v>
      </c>
      <c r="AY267" s="258" t="s">
        <v>244</v>
      </c>
    </row>
    <row r="268" spans="1:63" s="12" customFormat="1" ht="22.8" customHeight="1">
      <c r="A268" s="12"/>
      <c r="B268" s="217"/>
      <c r="C268" s="218"/>
      <c r="D268" s="219" t="s">
        <v>84</v>
      </c>
      <c r="E268" s="231" t="s">
        <v>164</v>
      </c>
      <c r="F268" s="231" t="s">
        <v>502</v>
      </c>
      <c r="G268" s="218"/>
      <c r="H268" s="218"/>
      <c r="I268" s="221"/>
      <c r="J268" s="232">
        <f>BK268</f>
        <v>0</v>
      </c>
      <c r="K268" s="218"/>
      <c r="L268" s="223"/>
      <c r="M268" s="224"/>
      <c r="N268" s="225"/>
      <c r="O268" s="225"/>
      <c r="P268" s="226">
        <f>SUM(P269:P334)</f>
        <v>0</v>
      </c>
      <c r="Q268" s="225"/>
      <c r="R268" s="226">
        <f>SUM(R269:R334)</f>
        <v>4.0861624</v>
      </c>
      <c r="S268" s="225"/>
      <c r="T268" s="227">
        <f>SUM(T269:T334)</f>
        <v>0.1183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8" t="s">
        <v>92</v>
      </c>
      <c r="AT268" s="229" t="s">
        <v>84</v>
      </c>
      <c r="AU268" s="229" t="s">
        <v>92</v>
      </c>
      <c r="AY268" s="228" t="s">
        <v>244</v>
      </c>
      <c r="BK268" s="230">
        <f>SUM(BK269:BK334)</f>
        <v>0</v>
      </c>
    </row>
    <row r="269" spans="1:65" s="2" customFormat="1" ht="24.15" customHeight="1">
      <c r="A269" s="40"/>
      <c r="B269" s="41"/>
      <c r="C269" s="233" t="s">
        <v>503</v>
      </c>
      <c r="D269" s="233" t="s">
        <v>246</v>
      </c>
      <c r="E269" s="234" t="s">
        <v>504</v>
      </c>
      <c r="F269" s="235" t="s">
        <v>505</v>
      </c>
      <c r="G269" s="236" t="s">
        <v>294</v>
      </c>
      <c r="H269" s="237">
        <v>172.36</v>
      </c>
      <c r="I269" s="238"/>
      <c r="J269" s="239">
        <f>ROUND(I269*H269,2)</f>
        <v>0</v>
      </c>
      <c r="K269" s="240"/>
      <c r="L269" s="46"/>
      <c r="M269" s="241" t="s">
        <v>1</v>
      </c>
      <c r="N269" s="242" t="s">
        <v>50</v>
      </c>
      <c r="O269" s="93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5" t="s">
        <v>250</v>
      </c>
      <c r="AT269" s="245" t="s">
        <v>246</v>
      </c>
      <c r="AU269" s="245" t="s">
        <v>95</v>
      </c>
      <c r="AY269" s="18" t="s">
        <v>244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8" t="s">
        <v>92</v>
      </c>
      <c r="BK269" s="246">
        <f>ROUND(I269*H269,2)</f>
        <v>0</v>
      </c>
      <c r="BL269" s="18" t="s">
        <v>250</v>
      </c>
      <c r="BM269" s="245" t="s">
        <v>506</v>
      </c>
    </row>
    <row r="270" spans="1:51" s="13" customFormat="1" ht="12">
      <c r="A270" s="13"/>
      <c r="B270" s="247"/>
      <c r="C270" s="248"/>
      <c r="D270" s="249" t="s">
        <v>252</v>
      </c>
      <c r="E270" s="250" t="s">
        <v>1</v>
      </c>
      <c r="F270" s="251" t="s">
        <v>117</v>
      </c>
      <c r="G270" s="248"/>
      <c r="H270" s="252">
        <v>172.36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8" t="s">
        <v>252</v>
      </c>
      <c r="AU270" s="258" t="s">
        <v>95</v>
      </c>
      <c r="AV270" s="13" t="s">
        <v>95</v>
      </c>
      <c r="AW270" s="13" t="s">
        <v>42</v>
      </c>
      <c r="AX270" s="13" t="s">
        <v>92</v>
      </c>
      <c r="AY270" s="258" t="s">
        <v>244</v>
      </c>
    </row>
    <row r="271" spans="1:65" s="2" customFormat="1" ht="24.15" customHeight="1">
      <c r="A271" s="40"/>
      <c r="B271" s="41"/>
      <c r="C271" s="291" t="s">
        <v>507</v>
      </c>
      <c r="D271" s="291" t="s">
        <v>409</v>
      </c>
      <c r="E271" s="292" t="s">
        <v>508</v>
      </c>
      <c r="F271" s="293" t="s">
        <v>509</v>
      </c>
      <c r="G271" s="294" t="s">
        <v>294</v>
      </c>
      <c r="H271" s="295">
        <v>172.36</v>
      </c>
      <c r="I271" s="296"/>
      <c r="J271" s="297">
        <f>ROUND(I271*H271,2)</f>
        <v>0</v>
      </c>
      <c r="K271" s="298"/>
      <c r="L271" s="299"/>
      <c r="M271" s="300" t="s">
        <v>1</v>
      </c>
      <c r="N271" s="301" t="s">
        <v>50</v>
      </c>
      <c r="O271" s="93"/>
      <c r="P271" s="243">
        <f>O271*H271</f>
        <v>0</v>
      </c>
      <c r="Q271" s="243">
        <v>0.0145</v>
      </c>
      <c r="R271" s="243">
        <f>Q271*H271</f>
        <v>2.49922</v>
      </c>
      <c r="S271" s="243">
        <v>0</v>
      </c>
      <c r="T271" s="244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5" t="s">
        <v>164</v>
      </c>
      <c r="AT271" s="245" t="s">
        <v>409</v>
      </c>
      <c r="AU271" s="245" t="s">
        <v>95</v>
      </c>
      <c r="AY271" s="18" t="s">
        <v>244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8" t="s">
        <v>92</v>
      </c>
      <c r="BK271" s="246">
        <f>ROUND(I271*H271,2)</f>
        <v>0</v>
      </c>
      <c r="BL271" s="18" t="s">
        <v>250</v>
      </c>
      <c r="BM271" s="245" t="s">
        <v>510</v>
      </c>
    </row>
    <row r="272" spans="1:51" s="13" customFormat="1" ht="12">
      <c r="A272" s="13"/>
      <c r="B272" s="247"/>
      <c r="C272" s="248"/>
      <c r="D272" s="249" t="s">
        <v>252</v>
      </c>
      <c r="E272" s="250" t="s">
        <v>1</v>
      </c>
      <c r="F272" s="251" t="s">
        <v>117</v>
      </c>
      <c r="G272" s="248"/>
      <c r="H272" s="252">
        <v>172.36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252</v>
      </c>
      <c r="AU272" s="258" t="s">
        <v>95</v>
      </c>
      <c r="AV272" s="13" t="s">
        <v>95</v>
      </c>
      <c r="AW272" s="13" t="s">
        <v>42</v>
      </c>
      <c r="AX272" s="13" t="s">
        <v>92</v>
      </c>
      <c r="AY272" s="258" t="s">
        <v>244</v>
      </c>
    </row>
    <row r="273" spans="1:65" s="2" customFormat="1" ht="24.15" customHeight="1">
      <c r="A273" s="40"/>
      <c r="B273" s="41"/>
      <c r="C273" s="233" t="s">
        <v>511</v>
      </c>
      <c r="D273" s="233" t="s">
        <v>246</v>
      </c>
      <c r="E273" s="234" t="s">
        <v>512</v>
      </c>
      <c r="F273" s="235" t="s">
        <v>513</v>
      </c>
      <c r="G273" s="236" t="s">
        <v>514</v>
      </c>
      <c r="H273" s="237">
        <v>6</v>
      </c>
      <c r="I273" s="238"/>
      <c r="J273" s="239">
        <f>ROUND(I273*H273,2)</f>
        <v>0</v>
      </c>
      <c r="K273" s="240"/>
      <c r="L273" s="46"/>
      <c r="M273" s="241" t="s">
        <v>1</v>
      </c>
      <c r="N273" s="242" t="s">
        <v>50</v>
      </c>
      <c r="O273" s="93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5" t="s">
        <v>250</v>
      </c>
      <c r="AT273" s="245" t="s">
        <v>246</v>
      </c>
      <c r="AU273" s="245" t="s">
        <v>95</v>
      </c>
      <c r="AY273" s="18" t="s">
        <v>244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8" t="s">
        <v>92</v>
      </c>
      <c r="BK273" s="246">
        <f>ROUND(I273*H273,2)</f>
        <v>0</v>
      </c>
      <c r="BL273" s="18" t="s">
        <v>250</v>
      </c>
      <c r="BM273" s="245" t="s">
        <v>515</v>
      </c>
    </row>
    <row r="274" spans="1:65" s="2" customFormat="1" ht="24.15" customHeight="1">
      <c r="A274" s="40"/>
      <c r="B274" s="41"/>
      <c r="C274" s="291" t="s">
        <v>516</v>
      </c>
      <c r="D274" s="291" t="s">
        <v>409</v>
      </c>
      <c r="E274" s="292" t="s">
        <v>517</v>
      </c>
      <c r="F274" s="293" t="s">
        <v>518</v>
      </c>
      <c r="G274" s="294" t="s">
        <v>514</v>
      </c>
      <c r="H274" s="295">
        <v>1</v>
      </c>
      <c r="I274" s="296"/>
      <c r="J274" s="297">
        <f>ROUND(I274*H274,2)</f>
        <v>0</v>
      </c>
      <c r="K274" s="298"/>
      <c r="L274" s="299"/>
      <c r="M274" s="300" t="s">
        <v>1</v>
      </c>
      <c r="N274" s="301" t="s">
        <v>50</v>
      </c>
      <c r="O274" s="93"/>
      <c r="P274" s="243">
        <f>O274*H274</f>
        <v>0</v>
      </c>
      <c r="Q274" s="243">
        <v>0.0067</v>
      </c>
      <c r="R274" s="243">
        <f>Q274*H274</f>
        <v>0.0067</v>
      </c>
      <c r="S274" s="243">
        <v>0</v>
      </c>
      <c r="T274" s="24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5" t="s">
        <v>164</v>
      </c>
      <c r="AT274" s="245" t="s">
        <v>409</v>
      </c>
      <c r="AU274" s="245" t="s">
        <v>95</v>
      </c>
      <c r="AY274" s="18" t="s">
        <v>244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8" t="s">
        <v>92</v>
      </c>
      <c r="BK274" s="246">
        <f>ROUND(I274*H274,2)</f>
        <v>0</v>
      </c>
      <c r="BL274" s="18" t="s">
        <v>250</v>
      </c>
      <c r="BM274" s="245" t="s">
        <v>519</v>
      </c>
    </row>
    <row r="275" spans="1:65" s="2" customFormat="1" ht="24.15" customHeight="1">
      <c r="A275" s="40"/>
      <c r="B275" s="41"/>
      <c r="C275" s="291" t="s">
        <v>520</v>
      </c>
      <c r="D275" s="291" t="s">
        <v>409</v>
      </c>
      <c r="E275" s="292" t="s">
        <v>521</v>
      </c>
      <c r="F275" s="293" t="s">
        <v>522</v>
      </c>
      <c r="G275" s="294" t="s">
        <v>514</v>
      </c>
      <c r="H275" s="295">
        <v>2</v>
      </c>
      <c r="I275" s="296"/>
      <c r="J275" s="297">
        <f>ROUND(I275*H275,2)</f>
        <v>0</v>
      </c>
      <c r="K275" s="298"/>
      <c r="L275" s="299"/>
      <c r="M275" s="300" t="s">
        <v>1</v>
      </c>
      <c r="N275" s="301" t="s">
        <v>50</v>
      </c>
      <c r="O275" s="93"/>
      <c r="P275" s="243">
        <f>O275*H275</f>
        <v>0</v>
      </c>
      <c r="Q275" s="243">
        <v>0.0087</v>
      </c>
      <c r="R275" s="243">
        <f>Q275*H275</f>
        <v>0.0174</v>
      </c>
      <c r="S275" s="243">
        <v>0</v>
      </c>
      <c r="T275" s="24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5" t="s">
        <v>164</v>
      </c>
      <c r="AT275" s="245" t="s">
        <v>409</v>
      </c>
      <c r="AU275" s="245" t="s">
        <v>95</v>
      </c>
      <c r="AY275" s="18" t="s">
        <v>244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8" t="s">
        <v>92</v>
      </c>
      <c r="BK275" s="246">
        <f>ROUND(I275*H275,2)</f>
        <v>0</v>
      </c>
      <c r="BL275" s="18" t="s">
        <v>250</v>
      </c>
      <c r="BM275" s="245" t="s">
        <v>523</v>
      </c>
    </row>
    <row r="276" spans="1:65" s="2" customFormat="1" ht="24.15" customHeight="1">
      <c r="A276" s="40"/>
      <c r="B276" s="41"/>
      <c r="C276" s="291" t="s">
        <v>524</v>
      </c>
      <c r="D276" s="291" t="s">
        <v>409</v>
      </c>
      <c r="E276" s="292" t="s">
        <v>525</v>
      </c>
      <c r="F276" s="293" t="s">
        <v>526</v>
      </c>
      <c r="G276" s="294" t="s">
        <v>514</v>
      </c>
      <c r="H276" s="295">
        <v>2</v>
      </c>
      <c r="I276" s="296"/>
      <c r="J276" s="297">
        <f>ROUND(I276*H276,2)</f>
        <v>0</v>
      </c>
      <c r="K276" s="298"/>
      <c r="L276" s="299"/>
      <c r="M276" s="300" t="s">
        <v>1</v>
      </c>
      <c r="N276" s="301" t="s">
        <v>50</v>
      </c>
      <c r="O276" s="93"/>
      <c r="P276" s="243">
        <f>O276*H276</f>
        <v>0</v>
      </c>
      <c r="Q276" s="243">
        <v>0.0078</v>
      </c>
      <c r="R276" s="243">
        <f>Q276*H276</f>
        <v>0.0156</v>
      </c>
      <c r="S276" s="243">
        <v>0</v>
      </c>
      <c r="T276" s="244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45" t="s">
        <v>164</v>
      </c>
      <c r="AT276" s="245" t="s">
        <v>409</v>
      </c>
      <c r="AU276" s="245" t="s">
        <v>95</v>
      </c>
      <c r="AY276" s="18" t="s">
        <v>244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8" t="s">
        <v>92</v>
      </c>
      <c r="BK276" s="246">
        <f>ROUND(I276*H276,2)</f>
        <v>0</v>
      </c>
      <c r="BL276" s="18" t="s">
        <v>250</v>
      </c>
      <c r="BM276" s="245" t="s">
        <v>527</v>
      </c>
    </row>
    <row r="277" spans="1:65" s="2" customFormat="1" ht="24.15" customHeight="1">
      <c r="A277" s="40"/>
      <c r="B277" s="41"/>
      <c r="C277" s="291" t="s">
        <v>528</v>
      </c>
      <c r="D277" s="291" t="s">
        <v>409</v>
      </c>
      <c r="E277" s="292" t="s">
        <v>529</v>
      </c>
      <c r="F277" s="293" t="s">
        <v>530</v>
      </c>
      <c r="G277" s="294" t="s">
        <v>514</v>
      </c>
      <c r="H277" s="295">
        <v>1</v>
      </c>
      <c r="I277" s="296"/>
      <c r="J277" s="297">
        <f>ROUND(I277*H277,2)</f>
        <v>0</v>
      </c>
      <c r="K277" s="298"/>
      <c r="L277" s="299"/>
      <c r="M277" s="300" t="s">
        <v>1</v>
      </c>
      <c r="N277" s="301" t="s">
        <v>50</v>
      </c>
      <c r="O277" s="93"/>
      <c r="P277" s="243">
        <f>O277*H277</f>
        <v>0</v>
      </c>
      <c r="Q277" s="243">
        <v>0.0065</v>
      </c>
      <c r="R277" s="243">
        <f>Q277*H277</f>
        <v>0.0065</v>
      </c>
      <c r="S277" s="243">
        <v>0</v>
      </c>
      <c r="T277" s="24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5" t="s">
        <v>164</v>
      </c>
      <c r="AT277" s="245" t="s">
        <v>409</v>
      </c>
      <c r="AU277" s="245" t="s">
        <v>95</v>
      </c>
      <c r="AY277" s="18" t="s">
        <v>244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8" t="s">
        <v>92</v>
      </c>
      <c r="BK277" s="246">
        <f>ROUND(I277*H277,2)</f>
        <v>0</v>
      </c>
      <c r="BL277" s="18" t="s">
        <v>250</v>
      </c>
      <c r="BM277" s="245" t="s">
        <v>531</v>
      </c>
    </row>
    <row r="278" spans="1:65" s="2" customFormat="1" ht="24.15" customHeight="1">
      <c r="A278" s="40"/>
      <c r="B278" s="41"/>
      <c r="C278" s="233" t="s">
        <v>532</v>
      </c>
      <c r="D278" s="233" t="s">
        <v>246</v>
      </c>
      <c r="E278" s="234" t="s">
        <v>533</v>
      </c>
      <c r="F278" s="235" t="s">
        <v>534</v>
      </c>
      <c r="G278" s="236" t="s">
        <v>514</v>
      </c>
      <c r="H278" s="237">
        <v>3</v>
      </c>
      <c r="I278" s="238"/>
      <c r="J278" s="239">
        <f>ROUND(I278*H278,2)</f>
        <v>0</v>
      </c>
      <c r="K278" s="240"/>
      <c r="L278" s="46"/>
      <c r="M278" s="241" t="s">
        <v>1</v>
      </c>
      <c r="N278" s="242" t="s">
        <v>50</v>
      </c>
      <c r="O278" s="93"/>
      <c r="P278" s="243">
        <f>O278*H278</f>
        <v>0</v>
      </c>
      <c r="Q278" s="243">
        <v>0.00167</v>
      </c>
      <c r="R278" s="243">
        <f>Q278*H278</f>
        <v>0.0050100000000000006</v>
      </c>
      <c r="S278" s="243">
        <v>0</v>
      </c>
      <c r="T278" s="24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45" t="s">
        <v>250</v>
      </c>
      <c r="AT278" s="245" t="s">
        <v>246</v>
      </c>
      <c r="AU278" s="245" t="s">
        <v>95</v>
      </c>
      <c r="AY278" s="18" t="s">
        <v>244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8" t="s">
        <v>92</v>
      </c>
      <c r="BK278" s="246">
        <f>ROUND(I278*H278,2)</f>
        <v>0</v>
      </c>
      <c r="BL278" s="18" t="s">
        <v>250</v>
      </c>
      <c r="BM278" s="245" t="s">
        <v>535</v>
      </c>
    </row>
    <row r="279" spans="1:65" s="2" customFormat="1" ht="33" customHeight="1">
      <c r="A279" s="40"/>
      <c r="B279" s="41"/>
      <c r="C279" s="291" t="s">
        <v>536</v>
      </c>
      <c r="D279" s="291" t="s">
        <v>409</v>
      </c>
      <c r="E279" s="292" t="s">
        <v>537</v>
      </c>
      <c r="F279" s="293" t="s">
        <v>538</v>
      </c>
      <c r="G279" s="294" t="s">
        <v>514</v>
      </c>
      <c r="H279" s="295">
        <v>1</v>
      </c>
      <c r="I279" s="296"/>
      <c r="J279" s="297">
        <f>ROUND(I279*H279,2)</f>
        <v>0</v>
      </c>
      <c r="K279" s="298"/>
      <c r="L279" s="299"/>
      <c r="M279" s="300" t="s">
        <v>1</v>
      </c>
      <c r="N279" s="301" t="s">
        <v>50</v>
      </c>
      <c r="O279" s="93"/>
      <c r="P279" s="243">
        <f>O279*H279</f>
        <v>0</v>
      </c>
      <c r="Q279" s="243">
        <v>0.0069</v>
      </c>
      <c r="R279" s="243">
        <f>Q279*H279</f>
        <v>0.0069</v>
      </c>
      <c r="S279" s="243">
        <v>0</v>
      </c>
      <c r="T279" s="24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5" t="s">
        <v>164</v>
      </c>
      <c r="AT279" s="245" t="s">
        <v>409</v>
      </c>
      <c r="AU279" s="245" t="s">
        <v>95</v>
      </c>
      <c r="AY279" s="18" t="s">
        <v>244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8" t="s">
        <v>92</v>
      </c>
      <c r="BK279" s="246">
        <f>ROUND(I279*H279,2)</f>
        <v>0</v>
      </c>
      <c r="BL279" s="18" t="s">
        <v>250</v>
      </c>
      <c r="BM279" s="245" t="s">
        <v>539</v>
      </c>
    </row>
    <row r="280" spans="1:65" s="2" customFormat="1" ht="24.15" customHeight="1">
      <c r="A280" s="40"/>
      <c r="B280" s="41"/>
      <c r="C280" s="291" t="s">
        <v>540</v>
      </c>
      <c r="D280" s="291" t="s">
        <v>409</v>
      </c>
      <c r="E280" s="292" t="s">
        <v>541</v>
      </c>
      <c r="F280" s="293" t="s">
        <v>542</v>
      </c>
      <c r="G280" s="294" t="s">
        <v>514</v>
      </c>
      <c r="H280" s="295">
        <v>2</v>
      </c>
      <c r="I280" s="296"/>
      <c r="J280" s="297">
        <f>ROUND(I280*H280,2)</f>
        <v>0</v>
      </c>
      <c r="K280" s="298"/>
      <c r="L280" s="299"/>
      <c r="M280" s="300" t="s">
        <v>1</v>
      </c>
      <c r="N280" s="301" t="s">
        <v>50</v>
      </c>
      <c r="O280" s="93"/>
      <c r="P280" s="243">
        <f>O280*H280</f>
        <v>0</v>
      </c>
      <c r="Q280" s="243">
        <v>0.0077</v>
      </c>
      <c r="R280" s="243">
        <f>Q280*H280</f>
        <v>0.0154</v>
      </c>
      <c r="S280" s="243">
        <v>0</v>
      </c>
      <c r="T280" s="244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5" t="s">
        <v>164</v>
      </c>
      <c r="AT280" s="245" t="s">
        <v>409</v>
      </c>
      <c r="AU280" s="245" t="s">
        <v>95</v>
      </c>
      <c r="AY280" s="18" t="s">
        <v>244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8" t="s">
        <v>92</v>
      </c>
      <c r="BK280" s="246">
        <f>ROUND(I280*H280,2)</f>
        <v>0</v>
      </c>
      <c r="BL280" s="18" t="s">
        <v>250</v>
      </c>
      <c r="BM280" s="245" t="s">
        <v>543</v>
      </c>
    </row>
    <row r="281" spans="1:65" s="2" customFormat="1" ht="24.15" customHeight="1">
      <c r="A281" s="40"/>
      <c r="B281" s="41"/>
      <c r="C281" s="233" t="s">
        <v>544</v>
      </c>
      <c r="D281" s="233" t="s">
        <v>246</v>
      </c>
      <c r="E281" s="234" t="s">
        <v>545</v>
      </c>
      <c r="F281" s="235" t="s">
        <v>546</v>
      </c>
      <c r="G281" s="236" t="s">
        <v>514</v>
      </c>
      <c r="H281" s="237">
        <v>1</v>
      </c>
      <c r="I281" s="238"/>
      <c r="J281" s="239">
        <f>ROUND(I281*H281,2)</f>
        <v>0</v>
      </c>
      <c r="K281" s="240"/>
      <c r="L281" s="46"/>
      <c r="M281" s="241" t="s">
        <v>1</v>
      </c>
      <c r="N281" s="242" t="s">
        <v>50</v>
      </c>
      <c r="O281" s="93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45" t="s">
        <v>250</v>
      </c>
      <c r="AT281" s="245" t="s">
        <v>246</v>
      </c>
      <c r="AU281" s="245" t="s">
        <v>95</v>
      </c>
      <c r="AY281" s="18" t="s">
        <v>244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18" t="s">
        <v>92</v>
      </c>
      <c r="BK281" s="246">
        <f>ROUND(I281*H281,2)</f>
        <v>0</v>
      </c>
      <c r="BL281" s="18" t="s">
        <v>250</v>
      </c>
      <c r="BM281" s="245" t="s">
        <v>547</v>
      </c>
    </row>
    <row r="282" spans="1:65" s="2" customFormat="1" ht="33" customHeight="1">
      <c r="A282" s="40"/>
      <c r="B282" s="41"/>
      <c r="C282" s="291" t="s">
        <v>548</v>
      </c>
      <c r="D282" s="291" t="s">
        <v>409</v>
      </c>
      <c r="E282" s="292" t="s">
        <v>549</v>
      </c>
      <c r="F282" s="293" t="s">
        <v>550</v>
      </c>
      <c r="G282" s="294" t="s">
        <v>514</v>
      </c>
      <c r="H282" s="295">
        <v>1</v>
      </c>
      <c r="I282" s="296"/>
      <c r="J282" s="297">
        <f>ROUND(I282*H282,2)</f>
        <v>0</v>
      </c>
      <c r="K282" s="298"/>
      <c r="L282" s="299"/>
      <c r="M282" s="300" t="s">
        <v>1</v>
      </c>
      <c r="N282" s="301" t="s">
        <v>50</v>
      </c>
      <c r="O282" s="93"/>
      <c r="P282" s="243">
        <f>O282*H282</f>
        <v>0</v>
      </c>
      <c r="Q282" s="243">
        <v>0.013</v>
      </c>
      <c r="R282" s="243">
        <f>Q282*H282</f>
        <v>0.013</v>
      </c>
      <c r="S282" s="243">
        <v>0</v>
      </c>
      <c r="T282" s="24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5" t="s">
        <v>164</v>
      </c>
      <c r="AT282" s="245" t="s">
        <v>409</v>
      </c>
      <c r="AU282" s="245" t="s">
        <v>95</v>
      </c>
      <c r="AY282" s="18" t="s">
        <v>244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8" t="s">
        <v>92</v>
      </c>
      <c r="BK282" s="246">
        <f>ROUND(I282*H282,2)</f>
        <v>0</v>
      </c>
      <c r="BL282" s="18" t="s">
        <v>250</v>
      </c>
      <c r="BM282" s="245" t="s">
        <v>551</v>
      </c>
    </row>
    <row r="283" spans="1:65" s="2" customFormat="1" ht="24.15" customHeight="1">
      <c r="A283" s="40"/>
      <c r="B283" s="41"/>
      <c r="C283" s="233" t="s">
        <v>552</v>
      </c>
      <c r="D283" s="233" t="s">
        <v>246</v>
      </c>
      <c r="E283" s="234" t="s">
        <v>553</v>
      </c>
      <c r="F283" s="235" t="s">
        <v>554</v>
      </c>
      <c r="G283" s="236" t="s">
        <v>294</v>
      </c>
      <c r="H283" s="237">
        <v>5</v>
      </c>
      <c r="I283" s="238"/>
      <c r="J283" s="239">
        <f>ROUND(I283*H283,2)</f>
        <v>0</v>
      </c>
      <c r="K283" s="240"/>
      <c r="L283" s="46"/>
      <c r="M283" s="241" t="s">
        <v>1</v>
      </c>
      <c r="N283" s="242" t="s">
        <v>50</v>
      </c>
      <c r="O283" s="93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45" t="s">
        <v>250</v>
      </c>
      <c r="AT283" s="245" t="s">
        <v>246</v>
      </c>
      <c r="AU283" s="245" t="s">
        <v>95</v>
      </c>
      <c r="AY283" s="18" t="s">
        <v>244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8" t="s">
        <v>92</v>
      </c>
      <c r="BK283" s="246">
        <f>ROUND(I283*H283,2)</f>
        <v>0</v>
      </c>
      <c r="BL283" s="18" t="s">
        <v>250</v>
      </c>
      <c r="BM283" s="245" t="s">
        <v>555</v>
      </c>
    </row>
    <row r="284" spans="1:51" s="13" customFormat="1" ht="12">
      <c r="A284" s="13"/>
      <c r="B284" s="247"/>
      <c r="C284" s="248"/>
      <c r="D284" s="249" t="s">
        <v>252</v>
      </c>
      <c r="E284" s="250" t="s">
        <v>1</v>
      </c>
      <c r="F284" s="251" t="s">
        <v>123</v>
      </c>
      <c r="G284" s="248"/>
      <c r="H284" s="252">
        <v>5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8" t="s">
        <v>252</v>
      </c>
      <c r="AU284" s="258" t="s">
        <v>95</v>
      </c>
      <c r="AV284" s="13" t="s">
        <v>95</v>
      </c>
      <c r="AW284" s="13" t="s">
        <v>42</v>
      </c>
      <c r="AX284" s="13" t="s">
        <v>92</v>
      </c>
      <c r="AY284" s="258" t="s">
        <v>244</v>
      </c>
    </row>
    <row r="285" spans="1:65" s="2" customFormat="1" ht="21.75" customHeight="1">
      <c r="A285" s="40"/>
      <c r="B285" s="41"/>
      <c r="C285" s="291" t="s">
        <v>556</v>
      </c>
      <c r="D285" s="291" t="s">
        <v>409</v>
      </c>
      <c r="E285" s="292" t="s">
        <v>557</v>
      </c>
      <c r="F285" s="293" t="s">
        <v>558</v>
      </c>
      <c r="G285" s="294" t="s">
        <v>294</v>
      </c>
      <c r="H285" s="295">
        <v>5</v>
      </c>
      <c r="I285" s="296"/>
      <c r="J285" s="297">
        <f>ROUND(I285*H285,2)</f>
        <v>0</v>
      </c>
      <c r="K285" s="298"/>
      <c r="L285" s="299"/>
      <c r="M285" s="300" t="s">
        <v>1</v>
      </c>
      <c r="N285" s="301" t="s">
        <v>50</v>
      </c>
      <c r="O285" s="93"/>
      <c r="P285" s="243">
        <f>O285*H285</f>
        <v>0</v>
      </c>
      <c r="Q285" s="243">
        <v>0.00028</v>
      </c>
      <c r="R285" s="243">
        <f>Q285*H285</f>
        <v>0.0013999999999999998</v>
      </c>
      <c r="S285" s="243">
        <v>0</v>
      </c>
      <c r="T285" s="244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5" t="s">
        <v>164</v>
      </c>
      <c r="AT285" s="245" t="s">
        <v>409</v>
      </c>
      <c r="AU285" s="245" t="s">
        <v>95</v>
      </c>
      <c r="AY285" s="18" t="s">
        <v>244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8" t="s">
        <v>92</v>
      </c>
      <c r="BK285" s="246">
        <f>ROUND(I285*H285,2)</f>
        <v>0</v>
      </c>
      <c r="BL285" s="18" t="s">
        <v>250</v>
      </c>
      <c r="BM285" s="245" t="s">
        <v>559</v>
      </c>
    </row>
    <row r="286" spans="1:51" s="13" customFormat="1" ht="12">
      <c r="A286" s="13"/>
      <c r="B286" s="247"/>
      <c r="C286" s="248"/>
      <c r="D286" s="249" t="s">
        <v>252</v>
      </c>
      <c r="E286" s="250" t="s">
        <v>1</v>
      </c>
      <c r="F286" s="251" t="s">
        <v>123</v>
      </c>
      <c r="G286" s="248"/>
      <c r="H286" s="252">
        <v>5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8" t="s">
        <v>252</v>
      </c>
      <c r="AU286" s="258" t="s">
        <v>95</v>
      </c>
      <c r="AV286" s="13" t="s">
        <v>95</v>
      </c>
      <c r="AW286" s="13" t="s">
        <v>42</v>
      </c>
      <c r="AX286" s="13" t="s">
        <v>92</v>
      </c>
      <c r="AY286" s="258" t="s">
        <v>244</v>
      </c>
    </row>
    <row r="287" spans="1:65" s="2" customFormat="1" ht="24.15" customHeight="1">
      <c r="A287" s="40"/>
      <c r="B287" s="41"/>
      <c r="C287" s="233" t="s">
        <v>560</v>
      </c>
      <c r="D287" s="233" t="s">
        <v>246</v>
      </c>
      <c r="E287" s="234" t="s">
        <v>561</v>
      </c>
      <c r="F287" s="235" t="s">
        <v>562</v>
      </c>
      <c r="G287" s="236" t="s">
        <v>294</v>
      </c>
      <c r="H287" s="237">
        <v>3</v>
      </c>
      <c r="I287" s="238"/>
      <c r="J287" s="239">
        <f>ROUND(I287*H287,2)</f>
        <v>0</v>
      </c>
      <c r="K287" s="240"/>
      <c r="L287" s="46"/>
      <c r="M287" s="241" t="s">
        <v>1</v>
      </c>
      <c r="N287" s="242" t="s">
        <v>50</v>
      </c>
      <c r="O287" s="93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45" t="s">
        <v>250</v>
      </c>
      <c r="AT287" s="245" t="s">
        <v>246</v>
      </c>
      <c r="AU287" s="245" t="s">
        <v>95</v>
      </c>
      <c r="AY287" s="18" t="s">
        <v>244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8" t="s">
        <v>92</v>
      </c>
      <c r="BK287" s="246">
        <f>ROUND(I287*H287,2)</f>
        <v>0</v>
      </c>
      <c r="BL287" s="18" t="s">
        <v>250</v>
      </c>
      <c r="BM287" s="245" t="s">
        <v>563</v>
      </c>
    </row>
    <row r="288" spans="1:51" s="13" customFormat="1" ht="12">
      <c r="A288" s="13"/>
      <c r="B288" s="247"/>
      <c r="C288" s="248"/>
      <c r="D288" s="249" t="s">
        <v>252</v>
      </c>
      <c r="E288" s="250" t="s">
        <v>1</v>
      </c>
      <c r="F288" s="251" t="s">
        <v>130</v>
      </c>
      <c r="G288" s="248"/>
      <c r="H288" s="252">
        <v>3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8" t="s">
        <v>252</v>
      </c>
      <c r="AU288" s="258" t="s">
        <v>95</v>
      </c>
      <c r="AV288" s="13" t="s">
        <v>95</v>
      </c>
      <c r="AW288" s="13" t="s">
        <v>42</v>
      </c>
      <c r="AX288" s="13" t="s">
        <v>92</v>
      </c>
      <c r="AY288" s="258" t="s">
        <v>244</v>
      </c>
    </row>
    <row r="289" spans="1:65" s="2" customFormat="1" ht="21.75" customHeight="1">
      <c r="A289" s="40"/>
      <c r="B289" s="41"/>
      <c r="C289" s="291" t="s">
        <v>564</v>
      </c>
      <c r="D289" s="291" t="s">
        <v>409</v>
      </c>
      <c r="E289" s="292" t="s">
        <v>565</v>
      </c>
      <c r="F289" s="293" t="s">
        <v>566</v>
      </c>
      <c r="G289" s="294" t="s">
        <v>294</v>
      </c>
      <c r="H289" s="295">
        <v>3</v>
      </c>
      <c r="I289" s="296"/>
      <c r="J289" s="297">
        <f>ROUND(I289*H289,2)</f>
        <v>0</v>
      </c>
      <c r="K289" s="298"/>
      <c r="L289" s="299"/>
      <c r="M289" s="300" t="s">
        <v>1</v>
      </c>
      <c r="N289" s="301" t="s">
        <v>50</v>
      </c>
      <c r="O289" s="93"/>
      <c r="P289" s="243">
        <f>O289*H289</f>
        <v>0</v>
      </c>
      <c r="Q289" s="243">
        <v>0.00067</v>
      </c>
      <c r="R289" s="243">
        <f>Q289*H289</f>
        <v>0.00201</v>
      </c>
      <c r="S289" s="243">
        <v>0</v>
      </c>
      <c r="T289" s="24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5" t="s">
        <v>164</v>
      </c>
      <c r="AT289" s="245" t="s">
        <v>409</v>
      </c>
      <c r="AU289" s="245" t="s">
        <v>95</v>
      </c>
      <c r="AY289" s="18" t="s">
        <v>244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8" t="s">
        <v>92</v>
      </c>
      <c r="BK289" s="246">
        <f>ROUND(I289*H289,2)</f>
        <v>0</v>
      </c>
      <c r="BL289" s="18" t="s">
        <v>250</v>
      </c>
      <c r="BM289" s="245" t="s">
        <v>567</v>
      </c>
    </row>
    <row r="290" spans="1:51" s="13" customFormat="1" ht="12">
      <c r="A290" s="13"/>
      <c r="B290" s="247"/>
      <c r="C290" s="248"/>
      <c r="D290" s="249" t="s">
        <v>252</v>
      </c>
      <c r="E290" s="250" t="s">
        <v>1</v>
      </c>
      <c r="F290" s="251" t="s">
        <v>130</v>
      </c>
      <c r="G290" s="248"/>
      <c r="H290" s="252">
        <v>3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8" t="s">
        <v>252</v>
      </c>
      <c r="AU290" s="258" t="s">
        <v>95</v>
      </c>
      <c r="AV290" s="13" t="s">
        <v>95</v>
      </c>
      <c r="AW290" s="13" t="s">
        <v>42</v>
      </c>
      <c r="AX290" s="13" t="s">
        <v>92</v>
      </c>
      <c r="AY290" s="258" t="s">
        <v>244</v>
      </c>
    </row>
    <row r="291" spans="1:65" s="2" customFormat="1" ht="24.15" customHeight="1">
      <c r="A291" s="40"/>
      <c r="B291" s="41"/>
      <c r="C291" s="233" t="s">
        <v>568</v>
      </c>
      <c r="D291" s="233" t="s">
        <v>246</v>
      </c>
      <c r="E291" s="234" t="s">
        <v>569</v>
      </c>
      <c r="F291" s="235" t="s">
        <v>570</v>
      </c>
      <c r="G291" s="236" t="s">
        <v>514</v>
      </c>
      <c r="H291" s="237">
        <v>10</v>
      </c>
      <c r="I291" s="238"/>
      <c r="J291" s="239">
        <f>ROUND(I291*H291,2)</f>
        <v>0</v>
      </c>
      <c r="K291" s="240"/>
      <c r="L291" s="46"/>
      <c r="M291" s="241" t="s">
        <v>1</v>
      </c>
      <c r="N291" s="242" t="s">
        <v>50</v>
      </c>
      <c r="O291" s="93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5" t="s">
        <v>250</v>
      </c>
      <c r="AT291" s="245" t="s">
        <v>246</v>
      </c>
      <c r="AU291" s="245" t="s">
        <v>95</v>
      </c>
      <c r="AY291" s="18" t="s">
        <v>244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18" t="s">
        <v>92</v>
      </c>
      <c r="BK291" s="246">
        <f>ROUND(I291*H291,2)</f>
        <v>0</v>
      </c>
      <c r="BL291" s="18" t="s">
        <v>250</v>
      </c>
      <c r="BM291" s="245" t="s">
        <v>571</v>
      </c>
    </row>
    <row r="292" spans="1:65" s="2" customFormat="1" ht="16.5" customHeight="1">
      <c r="A292" s="40"/>
      <c r="B292" s="41"/>
      <c r="C292" s="291" t="s">
        <v>572</v>
      </c>
      <c r="D292" s="291" t="s">
        <v>409</v>
      </c>
      <c r="E292" s="292" t="s">
        <v>573</v>
      </c>
      <c r="F292" s="293" t="s">
        <v>574</v>
      </c>
      <c r="G292" s="294" t="s">
        <v>514</v>
      </c>
      <c r="H292" s="295">
        <v>10</v>
      </c>
      <c r="I292" s="296"/>
      <c r="J292" s="297">
        <f>ROUND(I292*H292,2)</f>
        <v>0</v>
      </c>
      <c r="K292" s="298"/>
      <c r="L292" s="299"/>
      <c r="M292" s="300" t="s">
        <v>1</v>
      </c>
      <c r="N292" s="301" t="s">
        <v>50</v>
      </c>
      <c r="O292" s="93"/>
      <c r="P292" s="243">
        <f>O292*H292</f>
        <v>0</v>
      </c>
      <c r="Q292" s="243">
        <v>7E-05</v>
      </c>
      <c r="R292" s="243">
        <f>Q292*H292</f>
        <v>0.0006999999999999999</v>
      </c>
      <c r="S292" s="243">
        <v>0</v>
      </c>
      <c r="T292" s="244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5" t="s">
        <v>164</v>
      </c>
      <c r="AT292" s="245" t="s">
        <v>409</v>
      </c>
      <c r="AU292" s="245" t="s">
        <v>95</v>
      </c>
      <c r="AY292" s="18" t="s">
        <v>244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18" t="s">
        <v>92</v>
      </c>
      <c r="BK292" s="246">
        <f>ROUND(I292*H292,2)</f>
        <v>0</v>
      </c>
      <c r="BL292" s="18" t="s">
        <v>250</v>
      </c>
      <c r="BM292" s="245" t="s">
        <v>575</v>
      </c>
    </row>
    <row r="293" spans="1:65" s="2" customFormat="1" ht="24.15" customHeight="1">
      <c r="A293" s="40"/>
      <c r="B293" s="41"/>
      <c r="C293" s="233" t="s">
        <v>576</v>
      </c>
      <c r="D293" s="233" t="s">
        <v>246</v>
      </c>
      <c r="E293" s="234" t="s">
        <v>577</v>
      </c>
      <c r="F293" s="235" t="s">
        <v>578</v>
      </c>
      <c r="G293" s="236" t="s">
        <v>514</v>
      </c>
      <c r="H293" s="237">
        <v>5</v>
      </c>
      <c r="I293" s="238"/>
      <c r="J293" s="239">
        <f>ROUND(I293*H293,2)</f>
        <v>0</v>
      </c>
      <c r="K293" s="240"/>
      <c r="L293" s="46"/>
      <c r="M293" s="241" t="s">
        <v>1</v>
      </c>
      <c r="N293" s="242" t="s">
        <v>50</v>
      </c>
      <c r="O293" s="93"/>
      <c r="P293" s="243">
        <f>O293*H293</f>
        <v>0</v>
      </c>
      <c r="Q293" s="243">
        <v>0</v>
      </c>
      <c r="R293" s="243">
        <f>Q293*H293</f>
        <v>0</v>
      </c>
      <c r="S293" s="243">
        <v>0</v>
      </c>
      <c r="T293" s="24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45" t="s">
        <v>250</v>
      </c>
      <c r="AT293" s="245" t="s">
        <v>246</v>
      </c>
      <c r="AU293" s="245" t="s">
        <v>95</v>
      </c>
      <c r="AY293" s="18" t="s">
        <v>244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18" t="s">
        <v>92</v>
      </c>
      <c r="BK293" s="246">
        <f>ROUND(I293*H293,2)</f>
        <v>0</v>
      </c>
      <c r="BL293" s="18" t="s">
        <v>250</v>
      </c>
      <c r="BM293" s="245" t="s">
        <v>579</v>
      </c>
    </row>
    <row r="294" spans="1:65" s="2" customFormat="1" ht="24.15" customHeight="1">
      <c r="A294" s="40"/>
      <c r="B294" s="41"/>
      <c r="C294" s="291" t="s">
        <v>580</v>
      </c>
      <c r="D294" s="291" t="s">
        <v>409</v>
      </c>
      <c r="E294" s="292" t="s">
        <v>581</v>
      </c>
      <c r="F294" s="293" t="s">
        <v>582</v>
      </c>
      <c r="G294" s="294" t="s">
        <v>583</v>
      </c>
      <c r="H294" s="295">
        <v>5</v>
      </c>
      <c r="I294" s="296"/>
      <c r="J294" s="297">
        <f>ROUND(I294*H294,2)</f>
        <v>0</v>
      </c>
      <c r="K294" s="298"/>
      <c r="L294" s="299"/>
      <c r="M294" s="300" t="s">
        <v>1</v>
      </c>
      <c r="N294" s="301" t="s">
        <v>50</v>
      </c>
      <c r="O294" s="93"/>
      <c r="P294" s="243">
        <f>O294*H294</f>
        <v>0</v>
      </c>
      <c r="Q294" s="243">
        <v>0.00067</v>
      </c>
      <c r="R294" s="243">
        <f>Q294*H294</f>
        <v>0.00335</v>
      </c>
      <c r="S294" s="243">
        <v>0</v>
      </c>
      <c r="T294" s="24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45" t="s">
        <v>164</v>
      </c>
      <c r="AT294" s="245" t="s">
        <v>409</v>
      </c>
      <c r="AU294" s="245" t="s">
        <v>95</v>
      </c>
      <c r="AY294" s="18" t="s">
        <v>244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8" t="s">
        <v>92</v>
      </c>
      <c r="BK294" s="246">
        <f>ROUND(I294*H294,2)</f>
        <v>0</v>
      </c>
      <c r="BL294" s="18" t="s">
        <v>250</v>
      </c>
      <c r="BM294" s="245" t="s">
        <v>584</v>
      </c>
    </row>
    <row r="295" spans="1:65" s="2" customFormat="1" ht="24.15" customHeight="1">
      <c r="A295" s="40"/>
      <c r="B295" s="41"/>
      <c r="C295" s="233" t="s">
        <v>585</v>
      </c>
      <c r="D295" s="233" t="s">
        <v>246</v>
      </c>
      <c r="E295" s="234" t="s">
        <v>586</v>
      </c>
      <c r="F295" s="235" t="s">
        <v>587</v>
      </c>
      <c r="G295" s="236" t="s">
        <v>514</v>
      </c>
      <c r="H295" s="237">
        <v>6</v>
      </c>
      <c r="I295" s="238"/>
      <c r="J295" s="239">
        <f>ROUND(I295*H295,2)</f>
        <v>0</v>
      </c>
      <c r="K295" s="240"/>
      <c r="L295" s="46"/>
      <c r="M295" s="241" t="s">
        <v>1</v>
      </c>
      <c r="N295" s="242" t="s">
        <v>50</v>
      </c>
      <c r="O295" s="93"/>
      <c r="P295" s="243">
        <f>O295*H295</f>
        <v>0</v>
      </c>
      <c r="Q295" s="243">
        <v>0</v>
      </c>
      <c r="R295" s="243">
        <f>Q295*H295</f>
        <v>0</v>
      </c>
      <c r="S295" s="243">
        <v>0</v>
      </c>
      <c r="T295" s="24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5" t="s">
        <v>250</v>
      </c>
      <c r="AT295" s="245" t="s">
        <v>246</v>
      </c>
      <c r="AU295" s="245" t="s">
        <v>95</v>
      </c>
      <c r="AY295" s="18" t="s">
        <v>244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18" t="s">
        <v>92</v>
      </c>
      <c r="BK295" s="246">
        <f>ROUND(I295*H295,2)</f>
        <v>0</v>
      </c>
      <c r="BL295" s="18" t="s">
        <v>250</v>
      </c>
      <c r="BM295" s="245" t="s">
        <v>588</v>
      </c>
    </row>
    <row r="296" spans="1:65" s="2" customFormat="1" ht="16.5" customHeight="1">
      <c r="A296" s="40"/>
      <c r="B296" s="41"/>
      <c r="C296" s="291" t="s">
        <v>589</v>
      </c>
      <c r="D296" s="291" t="s">
        <v>409</v>
      </c>
      <c r="E296" s="292" t="s">
        <v>590</v>
      </c>
      <c r="F296" s="293" t="s">
        <v>591</v>
      </c>
      <c r="G296" s="294" t="s">
        <v>514</v>
      </c>
      <c r="H296" s="295">
        <v>6</v>
      </c>
      <c r="I296" s="296"/>
      <c r="J296" s="297">
        <f>ROUND(I296*H296,2)</f>
        <v>0</v>
      </c>
      <c r="K296" s="298"/>
      <c r="L296" s="299"/>
      <c r="M296" s="300" t="s">
        <v>1</v>
      </c>
      <c r="N296" s="301" t="s">
        <v>50</v>
      </c>
      <c r="O296" s="93"/>
      <c r="P296" s="243">
        <f>O296*H296</f>
        <v>0</v>
      </c>
      <c r="Q296" s="243">
        <v>0.00018</v>
      </c>
      <c r="R296" s="243">
        <f>Q296*H296</f>
        <v>0.00108</v>
      </c>
      <c r="S296" s="243">
        <v>0</v>
      </c>
      <c r="T296" s="244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5" t="s">
        <v>164</v>
      </c>
      <c r="AT296" s="245" t="s">
        <v>409</v>
      </c>
      <c r="AU296" s="245" t="s">
        <v>95</v>
      </c>
      <c r="AY296" s="18" t="s">
        <v>244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8" t="s">
        <v>92</v>
      </c>
      <c r="BK296" s="246">
        <f>ROUND(I296*H296,2)</f>
        <v>0</v>
      </c>
      <c r="BL296" s="18" t="s">
        <v>250</v>
      </c>
      <c r="BM296" s="245" t="s">
        <v>592</v>
      </c>
    </row>
    <row r="297" spans="1:65" s="2" customFormat="1" ht="24.15" customHeight="1">
      <c r="A297" s="40"/>
      <c r="B297" s="41"/>
      <c r="C297" s="233" t="s">
        <v>593</v>
      </c>
      <c r="D297" s="233" t="s">
        <v>246</v>
      </c>
      <c r="E297" s="234" t="s">
        <v>594</v>
      </c>
      <c r="F297" s="235" t="s">
        <v>595</v>
      </c>
      <c r="G297" s="236" t="s">
        <v>514</v>
      </c>
      <c r="H297" s="237">
        <v>6</v>
      </c>
      <c r="I297" s="238"/>
      <c r="J297" s="239">
        <f>ROUND(I297*H297,2)</f>
        <v>0</v>
      </c>
      <c r="K297" s="240"/>
      <c r="L297" s="46"/>
      <c r="M297" s="241" t="s">
        <v>1</v>
      </c>
      <c r="N297" s="242" t="s">
        <v>50</v>
      </c>
      <c r="O297" s="93"/>
      <c r="P297" s="243">
        <f>O297*H297</f>
        <v>0</v>
      </c>
      <c r="Q297" s="243">
        <v>0</v>
      </c>
      <c r="R297" s="243">
        <f>Q297*H297</f>
        <v>0</v>
      </c>
      <c r="S297" s="243">
        <v>0</v>
      </c>
      <c r="T297" s="244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45" t="s">
        <v>250</v>
      </c>
      <c r="AT297" s="245" t="s">
        <v>246</v>
      </c>
      <c r="AU297" s="245" t="s">
        <v>95</v>
      </c>
      <c r="AY297" s="18" t="s">
        <v>244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18" t="s">
        <v>92</v>
      </c>
      <c r="BK297" s="246">
        <f>ROUND(I297*H297,2)</f>
        <v>0</v>
      </c>
      <c r="BL297" s="18" t="s">
        <v>250</v>
      </c>
      <c r="BM297" s="245" t="s">
        <v>596</v>
      </c>
    </row>
    <row r="298" spans="1:65" s="2" customFormat="1" ht="24.15" customHeight="1">
      <c r="A298" s="40"/>
      <c r="B298" s="41"/>
      <c r="C298" s="291" t="s">
        <v>597</v>
      </c>
      <c r="D298" s="291" t="s">
        <v>409</v>
      </c>
      <c r="E298" s="292" t="s">
        <v>598</v>
      </c>
      <c r="F298" s="293" t="s">
        <v>599</v>
      </c>
      <c r="G298" s="294" t="s">
        <v>583</v>
      </c>
      <c r="H298" s="295">
        <v>3</v>
      </c>
      <c r="I298" s="296"/>
      <c r="J298" s="297">
        <f>ROUND(I298*H298,2)</f>
        <v>0</v>
      </c>
      <c r="K298" s="298"/>
      <c r="L298" s="299"/>
      <c r="M298" s="300" t="s">
        <v>1</v>
      </c>
      <c r="N298" s="301" t="s">
        <v>50</v>
      </c>
      <c r="O298" s="93"/>
      <c r="P298" s="243">
        <f>O298*H298</f>
        <v>0</v>
      </c>
      <c r="Q298" s="243">
        <v>0.00078</v>
      </c>
      <c r="R298" s="243">
        <f>Q298*H298</f>
        <v>0.00234</v>
      </c>
      <c r="S298" s="243">
        <v>0</v>
      </c>
      <c r="T298" s="244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45" t="s">
        <v>164</v>
      </c>
      <c r="AT298" s="245" t="s">
        <v>409</v>
      </c>
      <c r="AU298" s="245" t="s">
        <v>95</v>
      </c>
      <c r="AY298" s="18" t="s">
        <v>244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18" t="s">
        <v>92</v>
      </c>
      <c r="BK298" s="246">
        <f>ROUND(I298*H298,2)</f>
        <v>0</v>
      </c>
      <c r="BL298" s="18" t="s">
        <v>250</v>
      </c>
      <c r="BM298" s="245" t="s">
        <v>600</v>
      </c>
    </row>
    <row r="299" spans="1:65" s="2" customFormat="1" ht="24.15" customHeight="1">
      <c r="A299" s="40"/>
      <c r="B299" s="41"/>
      <c r="C299" s="291" t="s">
        <v>601</v>
      </c>
      <c r="D299" s="291" t="s">
        <v>409</v>
      </c>
      <c r="E299" s="292" t="s">
        <v>602</v>
      </c>
      <c r="F299" s="293" t="s">
        <v>603</v>
      </c>
      <c r="G299" s="294" t="s">
        <v>583</v>
      </c>
      <c r="H299" s="295">
        <v>3</v>
      </c>
      <c r="I299" s="296"/>
      <c r="J299" s="297">
        <f>ROUND(I299*H299,2)</f>
        <v>0</v>
      </c>
      <c r="K299" s="298"/>
      <c r="L299" s="299"/>
      <c r="M299" s="300" t="s">
        <v>1</v>
      </c>
      <c r="N299" s="301" t="s">
        <v>50</v>
      </c>
      <c r="O299" s="93"/>
      <c r="P299" s="243">
        <f>O299*H299</f>
        <v>0</v>
      </c>
      <c r="Q299" s="243">
        <v>0.0015</v>
      </c>
      <c r="R299" s="243">
        <f>Q299*H299</f>
        <v>0.0045000000000000005</v>
      </c>
      <c r="S299" s="243">
        <v>0</v>
      </c>
      <c r="T299" s="24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5" t="s">
        <v>164</v>
      </c>
      <c r="AT299" s="245" t="s">
        <v>409</v>
      </c>
      <c r="AU299" s="245" t="s">
        <v>95</v>
      </c>
      <c r="AY299" s="18" t="s">
        <v>244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18" t="s">
        <v>92</v>
      </c>
      <c r="BK299" s="246">
        <f>ROUND(I299*H299,2)</f>
        <v>0</v>
      </c>
      <c r="BL299" s="18" t="s">
        <v>250</v>
      </c>
      <c r="BM299" s="245" t="s">
        <v>604</v>
      </c>
    </row>
    <row r="300" spans="1:65" s="2" customFormat="1" ht="16.5" customHeight="1">
      <c r="A300" s="40"/>
      <c r="B300" s="41"/>
      <c r="C300" s="233" t="s">
        <v>605</v>
      </c>
      <c r="D300" s="233" t="s">
        <v>246</v>
      </c>
      <c r="E300" s="234" t="s">
        <v>606</v>
      </c>
      <c r="F300" s="235" t="s">
        <v>607</v>
      </c>
      <c r="G300" s="236" t="s">
        <v>514</v>
      </c>
      <c r="H300" s="237">
        <v>5</v>
      </c>
      <c r="I300" s="238"/>
      <c r="J300" s="239">
        <f>ROUND(I300*H300,2)</f>
        <v>0</v>
      </c>
      <c r="K300" s="240"/>
      <c r="L300" s="46"/>
      <c r="M300" s="241" t="s">
        <v>1</v>
      </c>
      <c r="N300" s="242" t="s">
        <v>50</v>
      </c>
      <c r="O300" s="93"/>
      <c r="P300" s="243">
        <f>O300*H300</f>
        <v>0</v>
      </c>
      <c r="Q300" s="243">
        <v>0.00038</v>
      </c>
      <c r="R300" s="243">
        <f>Q300*H300</f>
        <v>0.0019000000000000002</v>
      </c>
      <c r="S300" s="243">
        <v>0</v>
      </c>
      <c r="T300" s="244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45" t="s">
        <v>250</v>
      </c>
      <c r="AT300" s="245" t="s">
        <v>246</v>
      </c>
      <c r="AU300" s="245" t="s">
        <v>95</v>
      </c>
      <c r="AY300" s="18" t="s">
        <v>244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8" t="s">
        <v>92</v>
      </c>
      <c r="BK300" s="246">
        <f>ROUND(I300*H300,2)</f>
        <v>0</v>
      </c>
      <c r="BL300" s="18" t="s">
        <v>250</v>
      </c>
      <c r="BM300" s="245" t="s">
        <v>608</v>
      </c>
    </row>
    <row r="301" spans="1:65" s="2" customFormat="1" ht="16.5" customHeight="1">
      <c r="A301" s="40"/>
      <c r="B301" s="41"/>
      <c r="C301" s="233" t="s">
        <v>609</v>
      </c>
      <c r="D301" s="233" t="s">
        <v>246</v>
      </c>
      <c r="E301" s="234" t="s">
        <v>610</v>
      </c>
      <c r="F301" s="235" t="s">
        <v>611</v>
      </c>
      <c r="G301" s="236" t="s">
        <v>514</v>
      </c>
      <c r="H301" s="237">
        <v>3</v>
      </c>
      <c r="I301" s="238"/>
      <c r="J301" s="239">
        <f>ROUND(I301*H301,2)</f>
        <v>0</v>
      </c>
      <c r="K301" s="240"/>
      <c r="L301" s="46"/>
      <c r="M301" s="241" t="s">
        <v>1</v>
      </c>
      <c r="N301" s="242" t="s">
        <v>50</v>
      </c>
      <c r="O301" s="93"/>
      <c r="P301" s="243">
        <f>O301*H301</f>
        <v>0</v>
      </c>
      <c r="Q301" s="243">
        <v>0.00089</v>
      </c>
      <c r="R301" s="243">
        <f>Q301*H301</f>
        <v>0.0026699999999999996</v>
      </c>
      <c r="S301" s="243">
        <v>0</v>
      </c>
      <c r="T301" s="24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5" t="s">
        <v>250</v>
      </c>
      <c r="AT301" s="245" t="s">
        <v>246</v>
      </c>
      <c r="AU301" s="245" t="s">
        <v>95</v>
      </c>
      <c r="AY301" s="18" t="s">
        <v>244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18" t="s">
        <v>92</v>
      </c>
      <c r="BK301" s="246">
        <f>ROUND(I301*H301,2)</f>
        <v>0</v>
      </c>
      <c r="BL301" s="18" t="s">
        <v>250</v>
      </c>
      <c r="BM301" s="245" t="s">
        <v>612</v>
      </c>
    </row>
    <row r="302" spans="1:65" s="2" customFormat="1" ht="24.15" customHeight="1">
      <c r="A302" s="40"/>
      <c r="B302" s="41"/>
      <c r="C302" s="233" t="s">
        <v>613</v>
      </c>
      <c r="D302" s="233" t="s">
        <v>246</v>
      </c>
      <c r="E302" s="234" t="s">
        <v>614</v>
      </c>
      <c r="F302" s="235" t="s">
        <v>615</v>
      </c>
      <c r="G302" s="236" t="s">
        <v>514</v>
      </c>
      <c r="H302" s="237">
        <v>5</v>
      </c>
      <c r="I302" s="238"/>
      <c r="J302" s="239">
        <f>ROUND(I302*H302,2)</f>
        <v>0</v>
      </c>
      <c r="K302" s="240"/>
      <c r="L302" s="46"/>
      <c r="M302" s="241" t="s">
        <v>1</v>
      </c>
      <c r="N302" s="242" t="s">
        <v>50</v>
      </c>
      <c r="O302" s="93"/>
      <c r="P302" s="243">
        <f>O302*H302</f>
        <v>0</v>
      </c>
      <c r="Q302" s="243">
        <v>0.00016</v>
      </c>
      <c r="R302" s="243">
        <f>Q302*H302</f>
        <v>0.0008</v>
      </c>
      <c r="S302" s="243">
        <v>0</v>
      </c>
      <c r="T302" s="24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45" t="s">
        <v>250</v>
      </c>
      <c r="AT302" s="245" t="s">
        <v>246</v>
      </c>
      <c r="AU302" s="245" t="s">
        <v>95</v>
      </c>
      <c r="AY302" s="18" t="s">
        <v>244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18" t="s">
        <v>92</v>
      </c>
      <c r="BK302" s="246">
        <f>ROUND(I302*H302,2)</f>
        <v>0</v>
      </c>
      <c r="BL302" s="18" t="s">
        <v>250</v>
      </c>
      <c r="BM302" s="245" t="s">
        <v>616</v>
      </c>
    </row>
    <row r="303" spans="1:65" s="2" customFormat="1" ht="37.8" customHeight="1">
      <c r="A303" s="40"/>
      <c r="B303" s="41"/>
      <c r="C303" s="291" t="s">
        <v>617</v>
      </c>
      <c r="D303" s="291" t="s">
        <v>409</v>
      </c>
      <c r="E303" s="292" t="s">
        <v>618</v>
      </c>
      <c r="F303" s="293" t="s">
        <v>619</v>
      </c>
      <c r="G303" s="294" t="s">
        <v>583</v>
      </c>
      <c r="H303" s="295">
        <v>5</v>
      </c>
      <c r="I303" s="296"/>
      <c r="J303" s="297">
        <f>ROUND(I303*H303,2)</f>
        <v>0</v>
      </c>
      <c r="K303" s="298"/>
      <c r="L303" s="299"/>
      <c r="M303" s="300" t="s">
        <v>1</v>
      </c>
      <c r="N303" s="301" t="s">
        <v>50</v>
      </c>
      <c r="O303" s="93"/>
      <c r="P303" s="243">
        <f>O303*H303</f>
        <v>0</v>
      </c>
      <c r="Q303" s="243">
        <v>0.003</v>
      </c>
      <c r="R303" s="243">
        <f>Q303*H303</f>
        <v>0.015</v>
      </c>
      <c r="S303" s="243">
        <v>0</v>
      </c>
      <c r="T303" s="244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5" t="s">
        <v>164</v>
      </c>
      <c r="AT303" s="245" t="s">
        <v>409</v>
      </c>
      <c r="AU303" s="245" t="s">
        <v>95</v>
      </c>
      <c r="AY303" s="18" t="s">
        <v>244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18" t="s">
        <v>92</v>
      </c>
      <c r="BK303" s="246">
        <f>ROUND(I303*H303,2)</f>
        <v>0</v>
      </c>
      <c r="BL303" s="18" t="s">
        <v>250</v>
      </c>
      <c r="BM303" s="245" t="s">
        <v>620</v>
      </c>
    </row>
    <row r="304" spans="1:65" s="2" customFormat="1" ht="24.15" customHeight="1">
      <c r="A304" s="40"/>
      <c r="B304" s="41"/>
      <c r="C304" s="233" t="s">
        <v>621</v>
      </c>
      <c r="D304" s="233" t="s">
        <v>246</v>
      </c>
      <c r="E304" s="234" t="s">
        <v>622</v>
      </c>
      <c r="F304" s="235" t="s">
        <v>623</v>
      </c>
      <c r="G304" s="236" t="s">
        <v>514</v>
      </c>
      <c r="H304" s="237">
        <v>3</v>
      </c>
      <c r="I304" s="238"/>
      <c r="J304" s="239">
        <f>ROUND(I304*H304,2)</f>
        <v>0</v>
      </c>
      <c r="K304" s="240"/>
      <c r="L304" s="46"/>
      <c r="M304" s="241" t="s">
        <v>1</v>
      </c>
      <c r="N304" s="242" t="s">
        <v>50</v>
      </c>
      <c r="O304" s="93"/>
      <c r="P304" s="243">
        <f>O304*H304</f>
        <v>0</v>
      </c>
      <c r="Q304" s="243">
        <v>0.00038</v>
      </c>
      <c r="R304" s="243">
        <f>Q304*H304</f>
        <v>0.00114</v>
      </c>
      <c r="S304" s="243">
        <v>0</v>
      </c>
      <c r="T304" s="244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45" t="s">
        <v>250</v>
      </c>
      <c r="AT304" s="245" t="s">
        <v>246</v>
      </c>
      <c r="AU304" s="245" t="s">
        <v>95</v>
      </c>
      <c r="AY304" s="18" t="s">
        <v>244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18" t="s">
        <v>92</v>
      </c>
      <c r="BK304" s="246">
        <f>ROUND(I304*H304,2)</f>
        <v>0</v>
      </c>
      <c r="BL304" s="18" t="s">
        <v>250</v>
      </c>
      <c r="BM304" s="245" t="s">
        <v>624</v>
      </c>
    </row>
    <row r="305" spans="1:65" s="2" customFormat="1" ht="37.8" customHeight="1">
      <c r="A305" s="40"/>
      <c r="B305" s="41"/>
      <c r="C305" s="291" t="s">
        <v>625</v>
      </c>
      <c r="D305" s="291" t="s">
        <v>409</v>
      </c>
      <c r="E305" s="292" t="s">
        <v>626</v>
      </c>
      <c r="F305" s="293" t="s">
        <v>627</v>
      </c>
      <c r="G305" s="294" t="s">
        <v>583</v>
      </c>
      <c r="H305" s="295">
        <v>3</v>
      </c>
      <c r="I305" s="296"/>
      <c r="J305" s="297">
        <f>ROUND(I305*H305,2)</f>
        <v>0</v>
      </c>
      <c r="K305" s="298"/>
      <c r="L305" s="299"/>
      <c r="M305" s="300" t="s">
        <v>1</v>
      </c>
      <c r="N305" s="301" t="s">
        <v>50</v>
      </c>
      <c r="O305" s="93"/>
      <c r="P305" s="243">
        <f>O305*H305</f>
        <v>0</v>
      </c>
      <c r="Q305" s="243">
        <v>0.007</v>
      </c>
      <c r="R305" s="243">
        <f>Q305*H305</f>
        <v>0.021</v>
      </c>
      <c r="S305" s="243">
        <v>0</v>
      </c>
      <c r="T305" s="24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5" t="s">
        <v>164</v>
      </c>
      <c r="AT305" s="245" t="s">
        <v>409</v>
      </c>
      <c r="AU305" s="245" t="s">
        <v>95</v>
      </c>
      <c r="AY305" s="18" t="s">
        <v>244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18" t="s">
        <v>92</v>
      </c>
      <c r="BK305" s="246">
        <f>ROUND(I305*H305,2)</f>
        <v>0</v>
      </c>
      <c r="BL305" s="18" t="s">
        <v>250</v>
      </c>
      <c r="BM305" s="245" t="s">
        <v>628</v>
      </c>
    </row>
    <row r="306" spans="1:65" s="2" customFormat="1" ht="37.8" customHeight="1">
      <c r="A306" s="40"/>
      <c r="B306" s="41"/>
      <c r="C306" s="291" t="s">
        <v>629</v>
      </c>
      <c r="D306" s="291" t="s">
        <v>409</v>
      </c>
      <c r="E306" s="292" t="s">
        <v>630</v>
      </c>
      <c r="F306" s="293" t="s">
        <v>631</v>
      </c>
      <c r="G306" s="294" t="s">
        <v>583</v>
      </c>
      <c r="H306" s="295">
        <v>8</v>
      </c>
      <c r="I306" s="296"/>
      <c r="J306" s="297">
        <f>ROUND(I306*H306,2)</f>
        <v>0</v>
      </c>
      <c r="K306" s="298"/>
      <c r="L306" s="299"/>
      <c r="M306" s="300" t="s">
        <v>1</v>
      </c>
      <c r="N306" s="301" t="s">
        <v>50</v>
      </c>
      <c r="O306" s="93"/>
      <c r="P306" s="243">
        <f>O306*H306</f>
        <v>0</v>
      </c>
      <c r="Q306" s="243">
        <v>0.005</v>
      </c>
      <c r="R306" s="243">
        <f>Q306*H306</f>
        <v>0.04</v>
      </c>
      <c r="S306" s="243">
        <v>0</v>
      </c>
      <c r="T306" s="244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45" t="s">
        <v>164</v>
      </c>
      <c r="AT306" s="245" t="s">
        <v>409</v>
      </c>
      <c r="AU306" s="245" t="s">
        <v>95</v>
      </c>
      <c r="AY306" s="18" t="s">
        <v>244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18" t="s">
        <v>92</v>
      </c>
      <c r="BK306" s="246">
        <f>ROUND(I306*H306,2)</f>
        <v>0</v>
      </c>
      <c r="BL306" s="18" t="s">
        <v>250</v>
      </c>
      <c r="BM306" s="245" t="s">
        <v>632</v>
      </c>
    </row>
    <row r="307" spans="1:65" s="2" customFormat="1" ht="21.75" customHeight="1">
      <c r="A307" s="40"/>
      <c r="B307" s="41"/>
      <c r="C307" s="233" t="s">
        <v>633</v>
      </c>
      <c r="D307" s="233" t="s">
        <v>246</v>
      </c>
      <c r="E307" s="234" t="s">
        <v>634</v>
      </c>
      <c r="F307" s="235" t="s">
        <v>635</v>
      </c>
      <c r="G307" s="236" t="s">
        <v>514</v>
      </c>
      <c r="H307" s="237">
        <v>1</v>
      </c>
      <c r="I307" s="238"/>
      <c r="J307" s="239">
        <f>ROUND(I307*H307,2)</f>
        <v>0</v>
      </c>
      <c r="K307" s="240"/>
      <c r="L307" s="46"/>
      <c r="M307" s="241" t="s">
        <v>1</v>
      </c>
      <c r="N307" s="242" t="s">
        <v>50</v>
      </c>
      <c r="O307" s="93"/>
      <c r="P307" s="243">
        <f>O307*H307</f>
        <v>0</v>
      </c>
      <c r="Q307" s="243">
        <v>0.00162</v>
      </c>
      <c r="R307" s="243">
        <f>Q307*H307</f>
        <v>0.00162</v>
      </c>
      <c r="S307" s="243">
        <v>0</v>
      </c>
      <c r="T307" s="244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5" t="s">
        <v>250</v>
      </c>
      <c r="AT307" s="245" t="s">
        <v>246</v>
      </c>
      <c r="AU307" s="245" t="s">
        <v>95</v>
      </c>
      <c r="AY307" s="18" t="s">
        <v>244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18" t="s">
        <v>92</v>
      </c>
      <c r="BK307" s="246">
        <f>ROUND(I307*H307,2)</f>
        <v>0</v>
      </c>
      <c r="BL307" s="18" t="s">
        <v>250</v>
      </c>
      <c r="BM307" s="245" t="s">
        <v>636</v>
      </c>
    </row>
    <row r="308" spans="1:65" s="2" customFormat="1" ht="24.15" customHeight="1">
      <c r="A308" s="40"/>
      <c r="B308" s="41"/>
      <c r="C308" s="291" t="s">
        <v>637</v>
      </c>
      <c r="D308" s="291" t="s">
        <v>409</v>
      </c>
      <c r="E308" s="292" t="s">
        <v>638</v>
      </c>
      <c r="F308" s="293" t="s">
        <v>639</v>
      </c>
      <c r="G308" s="294" t="s">
        <v>514</v>
      </c>
      <c r="H308" s="295">
        <v>1</v>
      </c>
      <c r="I308" s="296"/>
      <c r="J308" s="297">
        <f>ROUND(I308*H308,2)</f>
        <v>0</v>
      </c>
      <c r="K308" s="298"/>
      <c r="L308" s="299"/>
      <c r="M308" s="300" t="s">
        <v>1</v>
      </c>
      <c r="N308" s="301" t="s">
        <v>50</v>
      </c>
      <c r="O308" s="93"/>
      <c r="P308" s="243">
        <f>O308*H308</f>
        <v>0</v>
      </c>
      <c r="Q308" s="243">
        <v>0.015</v>
      </c>
      <c r="R308" s="243">
        <f>Q308*H308</f>
        <v>0.015</v>
      </c>
      <c r="S308" s="243">
        <v>0</v>
      </c>
      <c r="T308" s="244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5" t="s">
        <v>164</v>
      </c>
      <c r="AT308" s="245" t="s">
        <v>409</v>
      </c>
      <c r="AU308" s="245" t="s">
        <v>95</v>
      </c>
      <c r="AY308" s="18" t="s">
        <v>244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8" t="s">
        <v>92</v>
      </c>
      <c r="BK308" s="246">
        <f>ROUND(I308*H308,2)</f>
        <v>0</v>
      </c>
      <c r="BL308" s="18" t="s">
        <v>250</v>
      </c>
      <c r="BM308" s="245" t="s">
        <v>640</v>
      </c>
    </row>
    <row r="309" spans="1:65" s="2" customFormat="1" ht="24.15" customHeight="1">
      <c r="A309" s="40"/>
      <c r="B309" s="41"/>
      <c r="C309" s="291" t="s">
        <v>641</v>
      </c>
      <c r="D309" s="291" t="s">
        <v>409</v>
      </c>
      <c r="E309" s="292" t="s">
        <v>642</v>
      </c>
      <c r="F309" s="293" t="s">
        <v>643</v>
      </c>
      <c r="G309" s="294" t="s">
        <v>514</v>
      </c>
      <c r="H309" s="295">
        <v>1</v>
      </c>
      <c r="I309" s="296"/>
      <c r="J309" s="297">
        <f>ROUND(I309*H309,2)</f>
        <v>0</v>
      </c>
      <c r="K309" s="298"/>
      <c r="L309" s="299"/>
      <c r="M309" s="300" t="s">
        <v>1</v>
      </c>
      <c r="N309" s="301" t="s">
        <v>50</v>
      </c>
      <c r="O309" s="93"/>
      <c r="P309" s="243">
        <f>O309*H309</f>
        <v>0</v>
      </c>
      <c r="Q309" s="243">
        <v>0.006</v>
      </c>
      <c r="R309" s="243">
        <f>Q309*H309</f>
        <v>0.006</v>
      </c>
      <c r="S309" s="243">
        <v>0</v>
      </c>
      <c r="T309" s="24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5" t="s">
        <v>164</v>
      </c>
      <c r="AT309" s="245" t="s">
        <v>409</v>
      </c>
      <c r="AU309" s="245" t="s">
        <v>95</v>
      </c>
      <c r="AY309" s="18" t="s">
        <v>244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18" t="s">
        <v>92</v>
      </c>
      <c r="BK309" s="246">
        <f>ROUND(I309*H309,2)</f>
        <v>0</v>
      </c>
      <c r="BL309" s="18" t="s">
        <v>250</v>
      </c>
      <c r="BM309" s="245" t="s">
        <v>644</v>
      </c>
    </row>
    <row r="310" spans="1:65" s="2" customFormat="1" ht="21.75" customHeight="1">
      <c r="A310" s="40"/>
      <c r="B310" s="41"/>
      <c r="C310" s="291" t="s">
        <v>645</v>
      </c>
      <c r="D310" s="291" t="s">
        <v>409</v>
      </c>
      <c r="E310" s="292" t="s">
        <v>646</v>
      </c>
      <c r="F310" s="293" t="s">
        <v>647</v>
      </c>
      <c r="G310" s="294" t="s">
        <v>294</v>
      </c>
      <c r="H310" s="295">
        <v>14.4</v>
      </c>
      <c r="I310" s="296"/>
      <c r="J310" s="297">
        <f>ROUND(I310*H310,2)</f>
        <v>0</v>
      </c>
      <c r="K310" s="298"/>
      <c r="L310" s="299"/>
      <c r="M310" s="300" t="s">
        <v>1</v>
      </c>
      <c r="N310" s="301" t="s">
        <v>50</v>
      </c>
      <c r="O310" s="93"/>
      <c r="P310" s="243">
        <f>O310*H310</f>
        <v>0</v>
      </c>
      <c r="Q310" s="243">
        <v>0.0015</v>
      </c>
      <c r="R310" s="243">
        <f>Q310*H310</f>
        <v>0.0216</v>
      </c>
      <c r="S310" s="243">
        <v>0</v>
      </c>
      <c r="T310" s="244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5" t="s">
        <v>164</v>
      </c>
      <c r="AT310" s="245" t="s">
        <v>409</v>
      </c>
      <c r="AU310" s="245" t="s">
        <v>95</v>
      </c>
      <c r="AY310" s="18" t="s">
        <v>244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8" t="s">
        <v>92</v>
      </c>
      <c r="BK310" s="246">
        <f>ROUND(I310*H310,2)</f>
        <v>0</v>
      </c>
      <c r="BL310" s="18" t="s">
        <v>250</v>
      </c>
      <c r="BM310" s="245" t="s">
        <v>648</v>
      </c>
    </row>
    <row r="311" spans="1:51" s="13" customFormat="1" ht="12">
      <c r="A311" s="13"/>
      <c r="B311" s="247"/>
      <c r="C311" s="248"/>
      <c r="D311" s="249" t="s">
        <v>252</v>
      </c>
      <c r="E311" s="250" t="s">
        <v>1</v>
      </c>
      <c r="F311" s="251" t="s">
        <v>649</v>
      </c>
      <c r="G311" s="248"/>
      <c r="H311" s="252">
        <v>14.4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8" t="s">
        <v>252</v>
      </c>
      <c r="AU311" s="258" t="s">
        <v>95</v>
      </c>
      <c r="AV311" s="13" t="s">
        <v>95</v>
      </c>
      <c r="AW311" s="13" t="s">
        <v>42</v>
      </c>
      <c r="AX311" s="13" t="s">
        <v>92</v>
      </c>
      <c r="AY311" s="258" t="s">
        <v>244</v>
      </c>
    </row>
    <row r="312" spans="1:65" s="2" customFormat="1" ht="24.15" customHeight="1">
      <c r="A312" s="40"/>
      <c r="B312" s="41"/>
      <c r="C312" s="233" t="s">
        <v>650</v>
      </c>
      <c r="D312" s="233" t="s">
        <v>246</v>
      </c>
      <c r="E312" s="234" t="s">
        <v>651</v>
      </c>
      <c r="F312" s="235" t="s">
        <v>652</v>
      </c>
      <c r="G312" s="236" t="s">
        <v>514</v>
      </c>
      <c r="H312" s="237">
        <v>1</v>
      </c>
      <c r="I312" s="238"/>
      <c r="J312" s="239">
        <f>ROUND(I312*H312,2)</f>
        <v>0</v>
      </c>
      <c r="K312" s="240"/>
      <c r="L312" s="46"/>
      <c r="M312" s="241" t="s">
        <v>1</v>
      </c>
      <c r="N312" s="242" t="s">
        <v>50</v>
      </c>
      <c r="O312" s="93"/>
      <c r="P312" s="243">
        <f>O312*H312</f>
        <v>0</v>
      </c>
      <c r="Q312" s="243">
        <v>0</v>
      </c>
      <c r="R312" s="243">
        <f>Q312*H312</f>
        <v>0</v>
      </c>
      <c r="S312" s="243">
        <v>0.0183</v>
      </c>
      <c r="T312" s="244">
        <f>S312*H312</f>
        <v>0.0183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5" t="s">
        <v>250</v>
      </c>
      <c r="AT312" s="245" t="s">
        <v>246</v>
      </c>
      <c r="AU312" s="245" t="s">
        <v>95</v>
      </c>
      <c r="AY312" s="18" t="s">
        <v>244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18" t="s">
        <v>92</v>
      </c>
      <c r="BK312" s="246">
        <f>ROUND(I312*H312,2)</f>
        <v>0</v>
      </c>
      <c r="BL312" s="18" t="s">
        <v>250</v>
      </c>
      <c r="BM312" s="245" t="s">
        <v>653</v>
      </c>
    </row>
    <row r="313" spans="1:65" s="2" customFormat="1" ht="24.15" customHeight="1">
      <c r="A313" s="40"/>
      <c r="B313" s="41"/>
      <c r="C313" s="233" t="s">
        <v>654</v>
      </c>
      <c r="D313" s="233" t="s">
        <v>246</v>
      </c>
      <c r="E313" s="234" t="s">
        <v>655</v>
      </c>
      <c r="F313" s="235" t="s">
        <v>656</v>
      </c>
      <c r="G313" s="236" t="s">
        <v>514</v>
      </c>
      <c r="H313" s="237">
        <v>8</v>
      </c>
      <c r="I313" s="238"/>
      <c r="J313" s="239">
        <f>ROUND(I313*H313,2)</f>
        <v>0</v>
      </c>
      <c r="K313" s="240"/>
      <c r="L313" s="46"/>
      <c r="M313" s="241" t="s">
        <v>1</v>
      </c>
      <c r="N313" s="242" t="s">
        <v>50</v>
      </c>
      <c r="O313" s="93"/>
      <c r="P313" s="243">
        <f>O313*H313</f>
        <v>0</v>
      </c>
      <c r="Q313" s="243">
        <v>0</v>
      </c>
      <c r="R313" s="243">
        <f>Q313*H313</f>
        <v>0</v>
      </c>
      <c r="S313" s="243">
        <v>0</v>
      </c>
      <c r="T313" s="244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45" t="s">
        <v>250</v>
      </c>
      <c r="AT313" s="245" t="s">
        <v>246</v>
      </c>
      <c r="AU313" s="245" t="s">
        <v>95</v>
      </c>
      <c r="AY313" s="18" t="s">
        <v>244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18" t="s">
        <v>92</v>
      </c>
      <c r="BK313" s="246">
        <f>ROUND(I313*H313,2)</f>
        <v>0</v>
      </c>
      <c r="BL313" s="18" t="s">
        <v>250</v>
      </c>
      <c r="BM313" s="245" t="s">
        <v>657</v>
      </c>
    </row>
    <row r="314" spans="1:65" s="2" customFormat="1" ht="24.15" customHeight="1">
      <c r="A314" s="40"/>
      <c r="B314" s="41"/>
      <c r="C314" s="291" t="s">
        <v>658</v>
      </c>
      <c r="D314" s="291" t="s">
        <v>409</v>
      </c>
      <c r="E314" s="292" t="s">
        <v>659</v>
      </c>
      <c r="F314" s="293" t="s">
        <v>660</v>
      </c>
      <c r="G314" s="294" t="s">
        <v>583</v>
      </c>
      <c r="H314" s="295">
        <v>5</v>
      </c>
      <c r="I314" s="296"/>
      <c r="J314" s="297">
        <f>ROUND(I314*H314,2)</f>
        <v>0</v>
      </c>
      <c r="K314" s="298"/>
      <c r="L314" s="299"/>
      <c r="M314" s="300" t="s">
        <v>1</v>
      </c>
      <c r="N314" s="301" t="s">
        <v>50</v>
      </c>
      <c r="O314" s="93"/>
      <c r="P314" s="243">
        <f>O314*H314</f>
        <v>0</v>
      </c>
      <c r="Q314" s="243">
        <v>0.00235</v>
      </c>
      <c r="R314" s="243">
        <f>Q314*H314</f>
        <v>0.01175</v>
      </c>
      <c r="S314" s="243">
        <v>0</v>
      </c>
      <c r="T314" s="244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5" t="s">
        <v>164</v>
      </c>
      <c r="AT314" s="245" t="s">
        <v>409</v>
      </c>
      <c r="AU314" s="245" t="s">
        <v>95</v>
      </c>
      <c r="AY314" s="18" t="s">
        <v>244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18" t="s">
        <v>92</v>
      </c>
      <c r="BK314" s="246">
        <f>ROUND(I314*H314,2)</f>
        <v>0</v>
      </c>
      <c r="BL314" s="18" t="s">
        <v>250</v>
      </c>
      <c r="BM314" s="245" t="s">
        <v>661</v>
      </c>
    </row>
    <row r="315" spans="1:65" s="2" customFormat="1" ht="24.15" customHeight="1">
      <c r="A315" s="40"/>
      <c r="B315" s="41"/>
      <c r="C315" s="291" t="s">
        <v>662</v>
      </c>
      <c r="D315" s="291" t="s">
        <v>409</v>
      </c>
      <c r="E315" s="292" t="s">
        <v>663</v>
      </c>
      <c r="F315" s="293" t="s">
        <v>664</v>
      </c>
      <c r="G315" s="294" t="s">
        <v>583</v>
      </c>
      <c r="H315" s="295">
        <v>3</v>
      </c>
      <c r="I315" s="296"/>
      <c r="J315" s="297">
        <f>ROUND(I315*H315,2)</f>
        <v>0</v>
      </c>
      <c r="K315" s="298"/>
      <c r="L315" s="299"/>
      <c r="M315" s="300" t="s">
        <v>1</v>
      </c>
      <c r="N315" s="301" t="s">
        <v>50</v>
      </c>
      <c r="O315" s="93"/>
      <c r="P315" s="243">
        <f>O315*H315</f>
        <v>0</v>
      </c>
      <c r="Q315" s="243">
        <v>0.0025</v>
      </c>
      <c r="R315" s="243">
        <f>Q315*H315</f>
        <v>0.0075</v>
      </c>
      <c r="S315" s="243">
        <v>0</v>
      </c>
      <c r="T315" s="24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45" t="s">
        <v>164</v>
      </c>
      <c r="AT315" s="245" t="s">
        <v>409</v>
      </c>
      <c r="AU315" s="245" t="s">
        <v>95</v>
      </c>
      <c r="AY315" s="18" t="s">
        <v>244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8" t="s">
        <v>92</v>
      </c>
      <c r="BK315" s="246">
        <f>ROUND(I315*H315,2)</f>
        <v>0</v>
      </c>
      <c r="BL315" s="18" t="s">
        <v>250</v>
      </c>
      <c r="BM315" s="245" t="s">
        <v>665</v>
      </c>
    </row>
    <row r="316" spans="1:65" s="2" customFormat="1" ht="16.5" customHeight="1">
      <c r="A316" s="40"/>
      <c r="B316" s="41"/>
      <c r="C316" s="233" t="s">
        <v>666</v>
      </c>
      <c r="D316" s="233" t="s">
        <v>246</v>
      </c>
      <c r="E316" s="234" t="s">
        <v>667</v>
      </c>
      <c r="F316" s="235" t="s">
        <v>668</v>
      </c>
      <c r="G316" s="236" t="s">
        <v>294</v>
      </c>
      <c r="H316" s="237">
        <v>171.36</v>
      </c>
      <c r="I316" s="238"/>
      <c r="J316" s="239">
        <f>ROUND(I316*H316,2)</f>
        <v>0</v>
      </c>
      <c r="K316" s="240"/>
      <c r="L316" s="46"/>
      <c r="M316" s="241" t="s">
        <v>1</v>
      </c>
      <c r="N316" s="242" t="s">
        <v>50</v>
      </c>
      <c r="O316" s="93"/>
      <c r="P316" s="243">
        <f>O316*H316</f>
        <v>0</v>
      </c>
      <c r="Q316" s="243">
        <v>0</v>
      </c>
      <c r="R316" s="243">
        <f>Q316*H316</f>
        <v>0</v>
      </c>
      <c r="S316" s="243">
        <v>0</v>
      </c>
      <c r="T316" s="244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45" t="s">
        <v>250</v>
      </c>
      <c r="AT316" s="245" t="s">
        <v>246</v>
      </c>
      <c r="AU316" s="245" t="s">
        <v>95</v>
      </c>
      <c r="AY316" s="18" t="s">
        <v>244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18" t="s">
        <v>92</v>
      </c>
      <c r="BK316" s="246">
        <f>ROUND(I316*H316,2)</f>
        <v>0</v>
      </c>
      <c r="BL316" s="18" t="s">
        <v>250</v>
      </c>
      <c r="BM316" s="245" t="s">
        <v>669</v>
      </c>
    </row>
    <row r="317" spans="1:51" s="13" customFormat="1" ht="12">
      <c r="A317" s="13"/>
      <c r="B317" s="247"/>
      <c r="C317" s="248"/>
      <c r="D317" s="249" t="s">
        <v>252</v>
      </c>
      <c r="E317" s="250" t="s">
        <v>1</v>
      </c>
      <c r="F317" s="251" t="s">
        <v>670</v>
      </c>
      <c r="G317" s="248"/>
      <c r="H317" s="252">
        <v>171.36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8" t="s">
        <v>252</v>
      </c>
      <c r="AU317" s="258" t="s">
        <v>95</v>
      </c>
      <c r="AV317" s="13" t="s">
        <v>95</v>
      </c>
      <c r="AW317" s="13" t="s">
        <v>42</v>
      </c>
      <c r="AX317" s="13" t="s">
        <v>92</v>
      </c>
      <c r="AY317" s="258" t="s">
        <v>244</v>
      </c>
    </row>
    <row r="318" spans="1:65" s="2" customFormat="1" ht="24.15" customHeight="1">
      <c r="A318" s="40"/>
      <c r="B318" s="41"/>
      <c r="C318" s="233" t="s">
        <v>671</v>
      </c>
      <c r="D318" s="233" t="s">
        <v>246</v>
      </c>
      <c r="E318" s="234" t="s">
        <v>672</v>
      </c>
      <c r="F318" s="235" t="s">
        <v>673</v>
      </c>
      <c r="G318" s="236" t="s">
        <v>294</v>
      </c>
      <c r="H318" s="237">
        <v>172.36</v>
      </c>
      <c r="I318" s="238"/>
      <c r="J318" s="239">
        <f>ROUND(I318*H318,2)</f>
        <v>0</v>
      </c>
      <c r="K318" s="240"/>
      <c r="L318" s="46"/>
      <c r="M318" s="241" t="s">
        <v>1</v>
      </c>
      <c r="N318" s="242" t="s">
        <v>50</v>
      </c>
      <c r="O318" s="93"/>
      <c r="P318" s="243">
        <f>O318*H318</f>
        <v>0</v>
      </c>
      <c r="Q318" s="243">
        <v>0</v>
      </c>
      <c r="R318" s="243">
        <f>Q318*H318</f>
        <v>0</v>
      </c>
      <c r="S318" s="243">
        <v>0</v>
      </c>
      <c r="T318" s="244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45" t="s">
        <v>250</v>
      </c>
      <c r="AT318" s="245" t="s">
        <v>246</v>
      </c>
      <c r="AU318" s="245" t="s">
        <v>95</v>
      </c>
      <c r="AY318" s="18" t="s">
        <v>244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18" t="s">
        <v>92</v>
      </c>
      <c r="BK318" s="246">
        <f>ROUND(I318*H318,2)</f>
        <v>0</v>
      </c>
      <c r="BL318" s="18" t="s">
        <v>250</v>
      </c>
      <c r="BM318" s="245" t="s">
        <v>674</v>
      </c>
    </row>
    <row r="319" spans="1:51" s="13" customFormat="1" ht="12">
      <c r="A319" s="13"/>
      <c r="B319" s="247"/>
      <c r="C319" s="248"/>
      <c r="D319" s="249" t="s">
        <v>252</v>
      </c>
      <c r="E319" s="250" t="s">
        <v>1</v>
      </c>
      <c r="F319" s="251" t="s">
        <v>117</v>
      </c>
      <c r="G319" s="248"/>
      <c r="H319" s="252">
        <v>172.36</v>
      </c>
      <c r="I319" s="253"/>
      <c r="J319" s="248"/>
      <c r="K319" s="248"/>
      <c r="L319" s="254"/>
      <c r="M319" s="255"/>
      <c r="N319" s="256"/>
      <c r="O319" s="256"/>
      <c r="P319" s="256"/>
      <c r="Q319" s="256"/>
      <c r="R319" s="256"/>
      <c r="S319" s="256"/>
      <c r="T319" s="25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8" t="s">
        <v>252</v>
      </c>
      <c r="AU319" s="258" t="s">
        <v>95</v>
      </c>
      <c r="AV319" s="13" t="s">
        <v>95</v>
      </c>
      <c r="AW319" s="13" t="s">
        <v>42</v>
      </c>
      <c r="AX319" s="13" t="s">
        <v>92</v>
      </c>
      <c r="AY319" s="258" t="s">
        <v>244</v>
      </c>
    </row>
    <row r="320" spans="1:65" s="2" customFormat="1" ht="24.15" customHeight="1">
      <c r="A320" s="40"/>
      <c r="B320" s="41"/>
      <c r="C320" s="233" t="s">
        <v>675</v>
      </c>
      <c r="D320" s="233" t="s">
        <v>246</v>
      </c>
      <c r="E320" s="234" t="s">
        <v>676</v>
      </c>
      <c r="F320" s="235" t="s">
        <v>677</v>
      </c>
      <c r="G320" s="236" t="s">
        <v>294</v>
      </c>
      <c r="H320" s="237">
        <v>172.36</v>
      </c>
      <c r="I320" s="238"/>
      <c r="J320" s="239">
        <f>ROUND(I320*H320,2)</f>
        <v>0</v>
      </c>
      <c r="K320" s="240"/>
      <c r="L320" s="46"/>
      <c r="M320" s="241" t="s">
        <v>1</v>
      </c>
      <c r="N320" s="242" t="s">
        <v>50</v>
      </c>
      <c r="O320" s="93"/>
      <c r="P320" s="243">
        <f>O320*H320</f>
        <v>0</v>
      </c>
      <c r="Q320" s="243">
        <v>0</v>
      </c>
      <c r="R320" s="243">
        <f>Q320*H320</f>
        <v>0</v>
      </c>
      <c r="S320" s="243">
        <v>0</v>
      </c>
      <c r="T320" s="244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5" t="s">
        <v>250</v>
      </c>
      <c r="AT320" s="245" t="s">
        <v>246</v>
      </c>
      <c r="AU320" s="245" t="s">
        <v>95</v>
      </c>
      <c r="AY320" s="18" t="s">
        <v>244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18" t="s">
        <v>92</v>
      </c>
      <c r="BK320" s="246">
        <f>ROUND(I320*H320,2)</f>
        <v>0</v>
      </c>
      <c r="BL320" s="18" t="s">
        <v>250</v>
      </c>
      <c r="BM320" s="245" t="s">
        <v>678</v>
      </c>
    </row>
    <row r="321" spans="1:51" s="13" customFormat="1" ht="12">
      <c r="A321" s="13"/>
      <c r="B321" s="247"/>
      <c r="C321" s="248"/>
      <c r="D321" s="249" t="s">
        <v>252</v>
      </c>
      <c r="E321" s="250" t="s">
        <v>1</v>
      </c>
      <c r="F321" s="251" t="s">
        <v>117</v>
      </c>
      <c r="G321" s="248"/>
      <c r="H321" s="252">
        <v>172.36</v>
      </c>
      <c r="I321" s="253"/>
      <c r="J321" s="248"/>
      <c r="K321" s="248"/>
      <c r="L321" s="254"/>
      <c r="M321" s="255"/>
      <c r="N321" s="256"/>
      <c r="O321" s="256"/>
      <c r="P321" s="256"/>
      <c r="Q321" s="256"/>
      <c r="R321" s="256"/>
      <c r="S321" s="256"/>
      <c r="T321" s="25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8" t="s">
        <v>252</v>
      </c>
      <c r="AU321" s="258" t="s">
        <v>95</v>
      </c>
      <c r="AV321" s="13" t="s">
        <v>95</v>
      </c>
      <c r="AW321" s="13" t="s">
        <v>42</v>
      </c>
      <c r="AX321" s="13" t="s">
        <v>92</v>
      </c>
      <c r="AY321" s="258" t="s">
        <v>244</v>
      </c>
    </row>
    <row r="322" spans="1:65" s="2" customFormat="1" ht="24.15" customHeight="1">
      <c r="A322" s="40"/>
      <c r="B322" s="41"/>
      <c r="C322" s="233" t="s">
        <v>679</v>
      </c>
      <c r="D322" s="233" t="s">
        <v>246</v>
      </c>
      <c r="E322" s="234" t="s">
        <v>680</v>
      </c>
      <c r="F322" s="235" t="s">
        <v>681</v>
      </c>
      <c r="G322" s="236" t="s">
        <v>514</v>
      </c>
      <c r="H322" s="237">
        <v>2</v>
      </c>
      <c r="I322" s="238"/>
      <c r="J322" s="239">
        <f>ROUND(I322*H322,2)</f>
        <v>0</v>
      </c>
      <c r="K322" s="240"/>
      <c r="L322" s="46"/>
      <c r="M322" s="241" t="s">
        <v>1</v>
      </c>
      <c r="N322" s="242" t="s">
        <v>50</v>
      </c>
      <c r="O322" s="93"/>
      <c r="P322" s="243">
        <f>O322*H322</f>
        <v>0</v>
      </c>
      <c r="Q322" s="243">
        <v>0.45937</v>
      </c>
      <c r="R322" s="243">
        <f>Q322*H322</f>
        <v>0.91874</v>
      </c>
      <c r="S322" s="243">
        <v>0</v>
      </c>
      <c r="T322" s="244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45" t="s">
        <v>250</v>
      </c>
      <c r="AT322" s="245" t="s">
        <v>246</v>
      </c>
      <c r="AU322" s="245" t="s">
        <v>95</v>
      </c>
      <c r="AY322" s="18" t="s">
        <v>244</v>
      </c>
      <c r="BE322" s="246">
        <f>IF(N322="základní",J322,0)</f>
        <v>0</v>
      </c>
      <c r="BF322" s="246">
        <f>IF(N322="snížená",J322,0)</f>
        <v>0</v>
      </c>
      <c r="BG322" s="246">
        <f>IF(N322="zákl. přenesená",J322,0)</f>
        <v>0</v>
      </c>
      <c r="BH322" s="246">
        <f>IF(N322="sníž. přenesená",J322,0)</f>
        <v>0</v>
      </c>
      <c r="BI322" s="246">
        <f>IF(N322="nulová",J322,0)</f>
        <v>0</v>
      </c>
      <c r="BJ322" s="18" t="s">
        <v>92</v>
      </c>
      <c r="BK322" s="246">
        <f>ROUND(I322*H322,2)</f>
        <v>0</v>
      </c>
      <c r="BL322" s="18" t="s">
        <v>250</v>
      </c>
      <c r="BM322" s="245" t="s">
        <v>682</v>
      </c>
    </row>
    <row r="323" spans="1:51" s="13" customFormat="1" ht="12">
      <c r="A323" s="13"/>
      <c r="B323" s="247"/>
      <c r="C323" s="248"/>
      <c r="D323" s="249" t="s">
        <v>252</v>
      </c>
      <c r="E323" s="250" t="s">
        <v>1</v>
      </c>
      <c r="F323" s="251" t="s">
        <v>683</v>
      </c>
      <c r="G323" s="248"/>
      <c r="H323" s="252">
        <v>2</v>
      </c>
      <c r="I323" s="253"/>
      <c r="J323" s="248"/>
      <c r="K323" s="248"/>
      <c r="L323" s="254"/>
      <c r="M323" s="255"/>
      <c r="N323" s="256"/>
      <c r="O323" s="256"/>
      <c r="P323" s="256"/>
      <c r="Q323" s="256"/>
      <c r="R323" s="256"/>
      <c r="S323" s="256"/>
      <c r="T323" s="25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8" t="s">
        <v>252</v>
      </c>
      <c r="AU323" s="258" t="s">
        <v>95</v>
      </c>
      <c r="AV323" s="13" t="s">
        <v>95</v>
      </c>
      <c r="AW323" s="13" t="s">
        <v>42</v>
      </c>
      <c r="AX323" s="13" t="s">
        <v>92</v>
      </c>
      <c r="AY323" s="258" t="s">
        <v>244</v>
      </c>
    </row>
    <row r="324" spans="1:65" s="2" customFormat="1" ht="24.15" customHeight="1">
      <c r="A324" s="40"/>
      <c r="B324" s="41"/>
      <c r="C324" s="233" t="s">
        <v>684</v>
      </c>
      <c r="D324" s="233" t="s">
        <v>246</v>
      </c>
      <c r="E324" s="234" t="s">
        <v>685</v>
      </c>
      <c r="F324" s="235" t="s">
        <v>686</v>
      </c>
      <c r="G324" s="236" t="s">
        <v>514</v>
      </c>
      <c r="H324" s="237">
        <v>1</v>
      </c>
      <c r="I324" s="238"/>
      <c r="J324" s="239">
        <f>ROUND(I324*H324,2)</f>
        <v>0</v>
      </c>
      <c r="K324" s="240"/>
      <c r="L324" s="46"/>
      <c r="M324" s="241" t="s">
        <v>1</v>
      </c>
      <c r="N324" s="242" t="s">
        <v>50</v>
      </c>
      <c r="O324" s="93"/>
      <c r="P324" s="243">
        <f>O324*H324</f>
        <v>0</v>
      </c>
      <c r="Q324" s="243">
        <v>0</v>
      </c>
      <c r="R324" s="243">
        <f>Q324*H324</f>
        <v>0</v>
      </c>
      <c r="S324" s="243">
        <v>0.1</v>
      </c>
      <c r="T324" s="244">
        <f>S324*H324</f>
        <v>0.1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45" t="s">
        <v>250</v>
      </c>
      <c r="AT324" s="245" t="s">
        <v>246</v>
      </c>
      <c r="AU324" s="245" t="s">
        <v>95</v>
      </c>
      <c r="AY324" s="18" t="s">
        <v>244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18" t="s">
        <v>92</v>
      </c>
      <c r="BK324" s="246">
        <f>ROUND(I324*H324,2)</f>
        <v>0</v>
      </c>
      <c r="BL324" s="18" t="s">
        <v>250</v>
      </c>
      <c r="BM324" s="245" t="s">
        <v>687</v>
      </c>
    </row>
    <row r="325" spans="1:51" s="13" customFormat="1" ht="12">
      <c r="A325" s="13"/>
      <c r="B325" s="247"/>
      <c r="C325" s="248"/>
      <c r="D325" s="249" t="s">
        <v>252</v>
      </c>
      <c r="E325" s="250" t="s">
        <v>1</v>
      </c>
      <c r="F325" s="251" t="s">
        <v>688</v>
      </c>
      <c r="G325" s="248"/>
      <c r="H325" s="252">
        <v>1</v>
      </c>
      <c r="I325" s="253"/>
      <c r="J325" s="248"/>
      <c r="K325" s="248"/>
      <c r="L325" s="254"/>
      <c r="M325" s="255"/>
      <c r="N325" s="256"/>
      <c r="O325" s="256"/>
      <c r="P325" s="256"/>
      <c r="Q325" s="256"/>
      <c r="R325" s="256"/>
      <c r="S325" s="256"/>
      <c r="T325" s="25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8" t="s">
        <v>252</v>
      </c>
      <c r="AU325" s="258" t="s">
        <v>95</v>
      </c>
      <c r="AV325" s="13" t="s">
        <v>95</v>
      </c>
      <c r="AW325" s="13" t="s">
        <v>42</v>
      </c>
      <c r="AX325" s="13" t="s">
        <v>92</v>
      </c>
      <c r="AY325" s="258" t="s">
        <v>244</v>
      </c>
    </row>
    <row r="326" spans="1:65" s="2" customFormat="1" ht="16.5" customHeight="1">
      <c r="A326" s="40"/>
      <c r="B326" s="41"/>
      <c r="C326" s="233" t="s">
        <v>689</v>
      </c>
      <c r="D326" s="233" t="s">
        <v>246</v>
      </c>
      <c r="E326" s="234" t="s">
        <v>690</v>
      </c>
      <c r="F326" s="235" t="s">
        <v>691</v>
      </c>
      <c r="G326" s="236" t="s">
        <v>514</v>
      </c>
      <c r="H326" s="237">
        <v>8</v>
      </c>
      <c r="I326" s="238"/>
      <c r="J326" s="239">
        <f>ROUND(I326*H326,2)</f>
        <v>0</v>
      </c>
      <c r="K326" s="240"/>
      <c r="L326" s="46"/>
      <c r="M326" s="241" t="s">
        <v>1</v>
      </c>
      <c r="N326" s="242" t="s">
        <v>50</v>
      </c>
      <c r="O326" s="93"/>
      <c r="P326" s="243">
        <f>O326*H326</f>
        <v>0</v>
      </c>
      <c r="Q326" s="243">
        <v>0.04</v>
      </c>
      <c r="R326" s="243">
        <f>Q326*H326</f>
        <v>0.32</v>
      </c>
      <c r="S326" s="243">
        <v>0</v>
      </c>
      <c r="T326" s="244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45" t="s">
        <v>250</v>
      </c>
      <c r="AT326" s="245" t="s">
        <v>246</v>
      </c>
      <c r="AU326" s="245" t="s">
        <v>95</v>
      </c>
      <c r="AY326" s="18" t="s">
        <v>244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18" t="s">
        <v>92</v>
      </c>
      <c r="BK326" s="246">
        <f>ROUND(I326*H326,2)</f>
        <v>0</v>
      </c>
      <c r="BL326" s="18" t="s">
        <v>250</v>
      </c>
      <c r="BM326" s="245" t="s">
        <v>692</v>
      </c>
    </row>
    <row r="327" spans="1:65" s="2" customFormat="1" ht="16.5" customHeight="1">
      <c r="A327" s="40"/>
      <c r="B327" s="41"/>
      <c r="C327" s="233" t="s">
        <v>693</v>
      </c>
      <c r="D327" s="233" t="s">
        <v>246</v>
      </c>
      <c r="E327" s="234" t="s">
        <v>694</v>
      </c>
      <c r="F327" s="235" t="s">
        <v>695</v>
      </c>
      <c r="G327" s="236" t="s">
        <v>514</v>
      </c>
      <c r="H327" s="237">
        <v>1</v>
      </c>
      <c r="I327" s="238"/>
      <c r="J327" s="239">
        <f>ROUND(I327*H327,2)</f>
        <v>0</v>
      </c>
      <c r="K327" s="240"/>
      <c r="L327" s="46"/>
      <c r="M327" s="241" t="s">
        <v>1</v>
      </c>
      <c r="N327" s="242" t="s">
        <v>50</v>
      </c>
      <c r="O327" s="93"/>
      <c r="P327" s="243">
        <f>O327*H327</f>
        <v>0</v>
      </c>
      <c r="Q327" s="243">
        <v>0.04</v>
      </c>
      <c r="R327" s="243">
        <f>Q327*H327</f>
        <v>0.04</v>
      </c>
      <c r="S327" s="243">
        <v>0</v>
      </c>
      <c r="T327" s="244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45" t="s">
        <v>250</v>
      </c>
      <c r="AT327" s="245" t="s">
        <v>246</v>
      </c>
      <c r="AU327" s="245" t="s">
        <v>95</v>
      </c>
      <c r="AY327" s="18" t="s">
        <v>244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18" t="s">
        <v>92</v>
      </c>
      <c r="BK327" s="246">
        <f>ROUND(I327*H327,2)</f>
        <v>0</v>
      </c>
      <c r="BL327" s="18" t="s">
        <v>250</v>
      </c>
      <c r="BM327" s="245" t="s">
        <v>696</v>
      </c>
    </row>
    <row r="328" spans="1:65" s="2" customFormat="1" ht="24.15" customHeight="1">
      <c r="A328" s="40"/>
      <c r="B328" s="41"/>
      <c r="C328" s="291" t="s">
        <v>697</v>
      </c>
      <c r="D328" s="291" t="s">
        <v>409</v>
      </c>
      <c r="E328" s="292" t="s">
        <v>698</v>
      </c>
      <c r="F328" s="293" t="s">
        <v>699</v>
      </c>
      <c r="G328" s="294" t="s">
        <v>583</v>
      </c>
      <c r="H328" s="295">
        <v>9</v>
      </c>
      <c r="I328" s="296"/>
      <c r="J328" s="297">
        <f>ROUND(I328*H328,2)</f>
        <v>0</v>
      </c>
      <c r="K328" s="298"/>
      <c r="L328" s="299"/>
      <c r="M328" s="300" t="s">
        <v>1</v>
      </c>
      <c r="N328" s="301" t="s">
        <v>50</v>
      </c>
      <c r="O328" s="93"/>
      <c r="P328" s="243">
        <f>O328*H328</f>
        <v>0</v>
      </c>
      <c r="Q328" s="243">
        <v>0.0049</v>
      </c>
      <c r="R328" s="243">
        <f>Q328*H328</f>
        <v>0.0441</v>
      </c>
      <c r="S328" s="243">
        <v>0</v>
      </c>
      <c r="T328" s="244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45" t="s">
        <v>164</v>
      </c>
      <c r="AT328" s="245" t="s">
        <v>409</v>
      </c>
      <c r="AU328" s="245" t="s">
        <v>95</v>
      </c>
      <c r="AY328" s="18" t="s">
        <v>244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18" t="s">
        <v>92</v>
      </c>
      <c r="BK328" s="246">
        <f>ROUND(I328*H328,2)</f>
        <v>0</v>
      </c>
      <c r="BL328" s="18" t="s">
        <v>250</v>
      </c>
      <c r="BM328" s="245" t="s">
        <v>700</v>
      </c>
    </row>
    <row r="329" spans="1:65" s="2" customFormat="1" ht="21.75" customHeight="1">
      <c r="A329" s="40"/>
      <c r="B329" s="41"/>
      <c r="C329" s="233" t="s">
        <v>701</v>
      </c>
      <c r="D329" s="233" t="s">
        <v>246</v>
      </c>
      <c r="E329" s="234" t="s">
        <v>702</v>
      </c>
      <c r="F329" s="235" t="s">
        <v>703</v>
      </c>
      <c r="G329" s="236" t="s">
        <v>294</v>
      </c>
      <c r="H329" s="237">
        <v>180.36</v>
      </c>
      <c r="I329" s="238"/>
      <c r="J329" s="239">
        <f>ROUND(I329*H329,2)</f>
        <v>0</v>
      </c>
      <c r="K329" s="240"/>
      <c r="L329" s="46"/>
      <c r="M329" s="241" t="s">
        <v>1</v>
      </c>
      <c r="N329" s="242" t="s">
        <v>50</v>
      </c>
      <c r="O329" s="93"/>
      <c r="P329" s="243">
        <f>O329*H329</f>
        <v>0</v>
      </c>
      <c r="Q329" s="243">
        <v>9E-05</v>
      </c>
      <c r="R329" s="243">
        <f>Q329*H329</f>
        <v>0.0162324</v>
      </c>
      <c r="S329" s="243">
        <v>0</v>
      </c>
      <c r="T329" s="244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45" t="s">
        <v>250</v>
      </c>
      <c r="AT329" s="245" t="s">
        <v>246</v>
      </c>
      <c r="AU329" s="245" t="s">
        <v>95</v>
      </c>
      <c r="AY329" s="18" t="s">
        <v>244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18" t="s">
        <v>92</v>
      </c>
      <c r="BK329" s="246">
        <f>ROUND(I329*H329,2)</f>
        <v>0</v>
      </c>
      <c r="BL329" s="18" t="s">
        <v>250</v>
      </c>
      <c r="BM329" s="245" t="s">
        <v>704</v>
      </c>
    </row>
    <row r="330" spans="1:51" s="13" customFormat="1" ht="12">
      <c r="A330" s="13"/>
      <c r="B330" s="247"/>
      <c r="C330" s="248"/>
      <c r="D330" s="249" t="s">
        <v>252</v>
      </c>
      <c r="E330" s="250" t="s">
        <v>1</v>
      </c>
      <c r="F330" s="251" t="s">
        <v>705</v>
      </c>
      <c r="G330" s="248"/>
      <c r="H330" s="252">
        <v>180.36</v>
      </c>
      <c r="I330" s="253"/>
      <c r="J330" s="248"/>
      <c r="K330" s="248"/>
      <c r="L330" s="254"/>
      <c r="M330" s="255"/>
      <c r="N330" s="256"/>
      <c r="O330" s="256"/>
      <c r="P330" s="256"/>
      <c r="Q330" s="256"/>
      <c r="R330" s="256"/>
      <c r="S330" s="256"/>
      <c r="T330" s="25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8" t="s">
        <v>252</v>
      </c>
      <c r="AU330" s="258" t="s">
        <v>95</v>
      </c>
      <c r="AV330" s="13" t="s">
        <v>95</v>
      </c>
      <c r="AW330" s="13" t="s">
        <v>42</v>
      </c>
      <c r="AX330" s="13" t="s">
        <v>92</v>
      </c>
      <c r="AY330" s="258" t="s">
        <v>244</v>
      </c>
    </row>
    <row r="331" spans="1:65" s="2" customFormat="1" ht="21.75" customHeight="1">
      <c r="A331" s="40"/>
      <c r="B331" s="41"/>
      <c r="C331" s="233" t="s">
        <v>706</v>
      </c>
      <c r="D331" s="233" t="s">
        <v>246</v>
      </c>
      <c r="E331" s="234" t="s">
        <v>707</v>
      </c>
      <c r="F331" s="235" t="s">
        <v>708</v>
      </c>
      <c r="G331" s="236" t="s">
        <v>514</v>
      </c>
      <c r="H331" s="237">
        <v>1</v>
      </c>
      <c r="I331" s="238"/>
      <c r="J331" s="239">
        <f>ROUND(I331*H331,2)</f>
        <v>0</v>
      </c>
      <c r="K331" s="240"/>
      <c r="L331" s="46"/>
      <c r="M331" s="241" t="s">
        <v>1</v>
      </c>
      <c r="N331" s="242" t="s">
        <v>50</v>
      </c>
      <c r="O331" s="93"/>
      <c r="P331" s="243">
        <f>O331*H331</f>
        <v>0</v>
      </c>
      <c r="Q331" s="243">
        <v>0</v>
      </c>
      <c r="R331" s="243">
        <f>Q331*H331</f>
        <v>0</v>
      </c>
      <c r="S331" s="243">
        <v>0</v>
      </c>
      <c r="T331" s="244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45" t="s">
        <v>250</v>
      </c>
      <c r="AT331" s="245" t="s">
        <v>246</v>
      </c>
      <c r="AU331" s="245" t="s">
        <v>95</v>
      </c>
      <c r="AY331" s="18" t="s">
        <v>244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18" t="s">
        <v>92</v>
      </c>
      <c r="BK331" s="246">
        <f>ROUND(I331*H331,2)</f>
        <v>0</v>
      </c>
      <c r="BL331" s="18" t="s">
        <v>250</v>
      </c>
      <c r="BM331" s="245" t="s">
        <v>709</v>
      </c>
    </row>
    <row r="332" spans="1:51" s="13" customFormat="1" ht="12">
      <c r="A332" s="13"/>
      <c r="B332" s="247"/>
      <c r="C332" s="248"/>
      <c r="D332" s="249" t="s">
        <v>252</v>
      </c>
      <c r="E332" s="250" t="s">
        <v>1</v>
      </c>
      <c r="F332" s="251" t="s">
        <v>92</v>
      </c>
      <c r="G332" s="248"/>
      <c r="H332" s="252">
        <v>1</v>
      </c>
      <c r="I332" s="253"/>
      <c r="J332" s="248"/>
      <c r="K332" s="248"/>
      <c r="L332" s="254"/>
      <c r="M332" s="255"/>
      <c r="N332" s="256"/>
      <c r="O332" s="256"/>
      <c r="P332" s="256"/>
      <c r="Q332" s="256"/>
      <c r="R332" s="256"/>
      <c r="S332" s="256"/>
      <c r="T332" s="25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8" t="s">
        <v>252</v>
      </c>
      <c r="AU332" s="258" t="s">
        <v>95</v>
      </c>
      <c r="AV332" s="13" t="s">
        <v>95</v>
      </c>
      <c r="AW332" s="13" t="s">
        <v>42</v>
      </c>
      <c r="AX332" s="13" t="s">
        <v>92</v>
      </c>
      <c r="AY332" s="258" t="s">
        <v>244</v>
      </c>
    </row>
    <row r="333" spans="1:65" s="2" customFormat="1" ht="16.5" customHeight="1">
      <c r="A333" s="40"/>
      <c r="B333" s="41"/>
      <c r="C333" s="233" t="s">
        <v>710</v>
      </c>
      <c r="D333" s="233" t="s">
        <v>246</v>
      </c>
      <c r="E333" s="234" t="s">
        <v>711</v>
      </c>
      <c r="F333" s="235" t="s">
        <v>712</v>
      </c>
      <c r="G333" s="236" t="s">
        <v>294</v>
      </c>
      <c r="H333" s="237">
        <v>171.36</v>
      </c>
      <c r="I333" s="238"/>
      <c r="J333" s="239">
        <f>ROUND(I333*H333,2)</f>
        <v>0</v>
      </c>
      <c r="K333" s="240"/>
      <c r="L333" s="46"/>
      <c r="M333" s="241" t="s">
        <v>1</v>
      </c>
      <c r="N333" s="242" t="s">
        <v>50</v>
      </c>
      <c r="O333" s="93"/>
      <c r="P333" s="243">
        <f>O333*H333</f>
        <v>0</v>
      </c>
      <c r="Q333" s="243">
        <v>0</v>
      </c>
      <c r="R333" s="243">
        <f>Q333*H333</f>
        <v>0</v>
      </c>
      <c r="S333" s="243">
        <v>0</v>
      </c>
      <c r="T333" s="244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45" t="s">
        <v>250</v>
      </c>
      <c r="AT333" s="245" t="s">
        <v>246</v>
      </c>
      <c r="AU333" s="245" t="s">
        <v>95</v>
      </c>
      <c r="AY333" s="18" t="s">
        <v>244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18" t="s">
        <v>92</v>
      </c>
      <c r="BK333" s="246">
        <f>ROUND(I333*H333,2)</f>
        <v>0</v>
      </c>
      <c r="BL333" s="18" t="s">
        <v>250</v>
      </c>
      <c r="BM333" s="245" t="s">
        <v>713</v>
      </c>
    </row>
    <row r="334" spans="1:51" s="13" customFormat="1" ht="12">
      <c r="A334" s="13"/>
      <c r="B334" s="247"/>
      <c r="C334" s="248"/>
      <c r="D334" s="249" t="s">
        <v>252</v>
      </c>
      <c r="E334" s="250" t="s">
        <v>1</v>
      </c>
      <c r="F334" s="251" t="s">
        <v>670</v>
      </c>
      <c r="G334" s="248"/>
      <c r="H334" s="252">
        <v>171.36</v>
      </c>
      <c r="I334" s="253"/>
      <c r="J334" s="248"/>
      <c r="K334" s="248"/>
      <c r="L334" s="254"/>
      <c r="M334" s="255"/>
      <c r="N334" s="256"/>
      <c r="O334" s="256"/>
      <c r="P334" s="256"/>
      <c r="Q334" s="256"/>
      <c r="R334" s="256"/>
      <c r="S334" s="256"/>
      <c r="T334" s="25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8" t="s">
        <v>252</v>
      </c>
      <c r="AU334" s="258" t="s">
        <v>95</v>
      </c>
      <c r="AV334" s="13" t="s">
        <v>95</v>
      </c>
      <c r="AW334" s="13" t="s">
        <v>42</v>
      </c>
      <c r="AX334" s="13" t="s">
        <v>92</v>
      </c>
      <c r="AY334" s="258" t="s">
        <v>244</v>
      </c>
    </row>
    <row r="335" spans="1:63" s="12" customFormat="1" ht="22.8" customHeight="1">
      <c r="A335" s="12"/>
      <c r="B335" s="217"/>
      <c r="C335" s="218"/>
      <c r="D335" s="219" t="s">
        <v>84</v>
      </c>
      <c r="E335" s="231" t="s">
        <v>308</v>
      </c>
      <c r="F335" s="231" t="s">
        <v>714</v>
      </c>
      <c r="G335" s="218"/>
      <c r="H335" s="218"/>
      <c r="I335" s="221"/>
      <c r="J335" s="232">
        <f>BK335</f>
        <v>0</v>
      </c>
      <c r="K335" s="218"/>
      <c r="L335" s="223"/>
      <c r="M335" s="224"/>
      <c r="N335" s="225"/>
      <c r="O335" s="225"/>
      <c r="P335" s="226">
        <f>P336+SUM(P337:P346)</f>
        <v>0</v>
      </c>
      <c r="Q335" s="225"/>
      <c r="R335" s="226">
        <f>R336+SUM(R337:R346)</f>
        <v>1.8097059999999998</v>
      </c>
      <c r="S335" s="225"/>
      <c r="T335" s="227">
        <f>T336+SUM(T337:T346)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8" t="s">
        <v>92</v>
      </c>
      <c r="AT335" s="229" t="s">
        <v>84</v>
      </c>
      <c r="AU335" s="229" t="s">
        <v>92</v>
      </c>
      <c r="AY335" s="228" t="s">
        <v>244</v>
      </c>
      <c r="BK335" s="230">
        <f>BK336+SUM(BK337:BK346)</f>
        <v>0</v>
      </c>
    </row>
    <row r="336" spans="1:65" s="2" customFormat="1" ht="24.15" customHeight="1">
      <c r="A336" s="40"/>
      <c r="B336" s="41"/>
      <c r="C336" s="233" t="s">
        <v>715</v>
      </c>
      <c r="D336" s="233" t="s">
        <v>246</v>
      </c>
      <c r="E336" s="234" t="s">
        <v>716</v>
      </c>
      <c r="F336" s="235" t="s">
        <v>717</v>
      </c>
      <c r="G336" s="236" t="s">
        <v>294</v>
      </c>
      <c r="H336" s="237">
        <v>12.6</v>
      </c>
      <c r="I336" s="238"/>
      <c r="J336" s="239">
        <f>ROUND(I336*H336,2)</f>
        <v>0</v>
      </c>
      <c r="K336" s="240"/>
      <c r="L336" s="46"/>
      <c r="M336" s="241" t="s">
        <v>1</v>
      </c>
      <c r="N336" s="242" t="s">
        <v>50</v>
      </c>
      <c r="O336" s="93"/>
      <c r="P336" s="243">
        <f>O336*H336</f>
        <v>0</v>
      </c>
      <c r="Q336" s="243">
        <v>0.14067</v>
      </c>
      <c r="R336" s="243">
        <f>Q336*H336</f>
        <v>1.7724419999999999</v>
      </c>
      <c r="S336" s="243">
        <v>0</v>
      </c>
      <c r="T336" s="24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5" t="s">
        <v>250</v>
      </c>
      <c r="AT336" s="245" t="s">
        <v>246</v>
      </c>
      <c r="AU336" s="245" t="s">
        <v>95</v>
      </c>
      <c r="AY336" s="18" t="s">
        <v>244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18" t="s">
        <v>92</v>
      </c>
      <c r="BK336" s="246">
        <f>ROUND(I336*H336,2)</f>
        <v>0</v>
      </c>
      <c r="BL336" s="18" t="s">
        <v>250</v>
      </c>
      <c r="BM336" s="245" t="s">
        <v>718</v>
      </c>
    </row>
    <row r="337" spans="1:51" s="13" customFormat="1" ht="12">
      <c r="A337" s="13"/>
      <c r="B337" s="247"/>
      <c r="C337" s="248"/>
      <c r="D337" s="249" t="s">
        <v>252</v>
      </c>
      <c r="E337" s="250" t="s">
        <v>1</v>
      </c>
      <c r="F337" s="251" t="s">
        <v>157</v>
      </c>
      <c r="G337" s="248"/>
      <c r="H337" s="252">
        <v>12.6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8" t="s">
        <v>252</v>
      </c>
      <c r="AU337" s="258" t="s">
        <v>95</v>
      </c>
      <c r="AV337" s="13" t="s">
        <v>95</v>
      </c>
      <c r="AW337" s="13" t="s">
        <v>42</v>
      </c>
      <c r="AX337" s="13" t="s">
        <v>92</v>
      </c>
      <c r="AY337" s="258" t="s">
        <v>244</v>
      </c>
    </row>
    <row r="338" spans="1:65" s="2" customFormat="1" ht="24.15" customHeight="1">
      <c r="A338" s="40"/>
      <c r="B338" s="41"/>
      <c r="C338" s="233" t="s">
        <v>719</v>
      </c>
      <c r="D338" s="233" t="s">
        <v>246</v>
      </c>
      <c r="E338" s="234" t="s">
        <v>720</v>
      </c>
      <c r="F338" s="235" t="s">
        <v>721</v>
      </c>
      <c r="G338" s="236" t="s">
        <v>294</v>
      </c>
      <c r="H338" s="237">
        <v>219.2</v>
      </c>
      <c r="I338" s="238"/>
      <c r="J338" s="239">
        <f>ROUND(I338*H338,2)</f>
        <v>0</v>
      </c>
      <c r="K338" s="240"/>
      <c r="L338" s="46"/>
      <c r="M338" s="241" t="s">
        <v>1</v>
      </c>
      <c r="N338" s="242" t="s">
        <v>50</v>
      </c>
      <c r="O338" s="93"/>
      <c r="P338" s="243">
        <f>O338*H338</f>
        <v>0</v>
      </c>
      <c r="Q338" s="243">
        <v>0.00017</v>
      </c>
      <c r="R338" s="243">
        <f>Q338*H338</f>
        <v>0.037264</v>
      </c>
      <c r="S338" s="243">
        <v>0</v>
      </c>
      <c r="T338" s="244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45" t="s">
        <v>250</v>
      </c>
      <c r="AT338" s="245" t="s">
        <v>246</v>
      </c>
      <c r="AU338" s="245" t="s">
        <v>95</v>
      </c>
      <c r="AY338" s="18" t="s">
        <v>244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18" t="s">
        <v>92</v>
      </c>
      <c r="BK338" s="246">
        <f>ROUND(I338*H338,2)</f>
        <v>0</v>
      </c>
      <c r="BL338" s="18" t="s">
        <v>250</v>
      </c>
      <c r="BM338" s="245" t="s">
        <v>722</v>
      </c>
    </row>
    <row r="339" spans="1:51" s="13" customFormat="1" ht="12">
      <c r="A339" s="13"/>
      <c r="B339" s="247"/>
      <c r="C339" s="248"/>
      <c r="D339" s="249" t="s">
        <v>252</v>
      </c>
      <c r="E339" s="250" t="s">
        <v>195</v>
      </c>
      <c r="F339" s="251" t="s">
        <v>723</v>
      </c>
      <c r="G339" s="248"/>
      <c r="H339" s="252">
        <v>219.2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8" t="s">
        <v>252</v>
      </c>
      <c r="AU339" s="258" t="s">
        <v>95</v>
      </c>
      <c r="AV339" s="13" t="s">
        <v>95</v>
      </c>
      <c r="AW339" s="13" t="s">
        <v>42</v>
      </c>
      <c r="AX339" s="13" t="s">
        <v>92</v>
      </c>
      <c r="AY339" s="258" t="s">
        <v>244</v>
      </c>
    </row>
    <row r="340" spans="1:65" s="2" customFormat="1" ht="16.5" customHeight="1">
      <c r="A340" s="40"/>
      <c r="B340" s="41"/>
      <c r="C340" s="233" t="s">
        <v>724</v>
      </c>
      <c r="D340" s="233" t="s">
        <v>246</v>
      </c>
      <c r="E340" s="234" t="s">
        <v>725</v>
      </c>
      <c r="F340" s="235" t="s">
        <v>726</v>
      </c>
      <c r="G340" s="236" t="s">
        <v>294</v>
      </c>
      <c r="H340" s="237">
        <v>438.4</v>
      </c>
      <c r="I340" s="238"/>
      <c r="J340" s="239">
        <f>ROUND(I340*H340,2)</f>
        <v>0</v>
      </c>
      <c r="K340" s="240"/>
      <c r="L340" s="46"/>
      <c r="M340" s="241" t="s">
        <v>1</v>
      </c>
      <c r="N340" s="242" t="s">
        <v>50</v>
      </c>
      <c r="O340" s="93"/>
      <c r="P340" s="243">
        <f>O340*H340</f>
        <v>0</v>
      </c>
      <c r="Q340" s="243">
        <v>0</v>
      </c>
      <c r="R340" s="243">
        <f>Q340*H340</f>
        <v>0</v>
      </c>
      <c r="S340" s="243">
        <v>0</v>
      </c>
      <c r="T340" s="244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45" t="s">
        <v>250</v>
      </c>
      <c r="AT340" s="245" t="s">
        <v>246</v>
      </c>
      <c r="AU340" s="245" t="s">
        <v>95</v>
      </c>
      <c r="AY340" s="18" t="s">
        <v>244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18" t="s">
        <v>92</v>
      </c>
      <c r="BK340" s="246">
        <f>ROUND(I340*H340,2)</f>
        <v>0</v>
      </c>
      <c r="BL340" s="18" t="s">
        <v>250</v>
      </c>
      <c r="BM340" s="245" t="s">
        <v>727</v>
      </c>
    </row>
    <row r="341" spans="1:51" s="13" customFormat="1" ht="12">
      <c r="A341" s="13"/>
      <c r="B341" s="247"/>
      <c r="C341" s="248"/>
      <c r="D341" s="249" t="s">
        <v>252</v>
      </c>
      <c r="E341" s="250" t="s">
        <v>1</v>
      </c>
      <c r="F341" s="251" t="s">
        <v>728</v>
      </c>
      <c r="G341" s="248"/>
      <c r="H341" s="252">
        <v>438.4</v>
      </c>
      <c r="I341" s="253"/>
      <c r="J341" s="248"/>
      <c r="K341" s="248"/>
      <c r="L341" s="254"/>
      <c r="M341" s="255"/>
      <c r="N341" s="256"/>
      <c r="O341" s="256"/>
      <c r="P341" s="256"/>
      <c r="Q341" s="256"/>
      <c r="R341" s="256"/>
      <c r="S341" s="256"/>
      <c r="T341" s="25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8" t="s">
        <v>252</v>
      </c>
      <c r="AU341" s="258" t="s">
        <v>95</v>
      </c>
      <c r="AV341" s="13" t="s">
        <v>95</v>
      </c>
      <c r="AW341" s="13" t="s">
        <v>42</v>
      </c>
      <c r="AX341" s="13" t="s">
        <v>92</v>
      </c>
      <c r="AY341" s="258" t="s">
        <v>244</v>
      </c>
    </row>
    <row r="342" spans="1:65" s="2" customFormat="1" ht="21.75" customHeight="1">
      <c r="A342" s="40"/>
      <c r="B342" s="41"/>
      <c r="C342" s="233" t="s">
        <v>729</v>
      </c>
      <c r="D342" s="233" t="s">
        <v>246</v>
      </c>
      <c r="E342" s="234" t="s">
        <v>730</v>
      </c>
      <c r="F342" s="235" t="s">
        <v>731</v>
      </c>
      <c r="G342" s="236" t="s">
        <v>294</v>
      </c>
      <c r="H342" s="237">
        <v>12.6</v>
      </c>
      <c r="I342" s="238"/>
      <c r="J342" s="239">
        <f>ROUND(I342*H342,2)</f>
        <v>0</v>
      </c>
      <c r="K342" s="240"/>
      <c r="L342" s="46"/>
      <c r="M342" s="241" t="s">
        <v>1</v>
      </c>
      <c r="N342" s="242" t="s">
        <v>50</v>
      </c>
      <c r="O342" s="93"/>
      <c r="P342" s="243">
        <f>O342*H342</f>
        <v>0</v>
      </c>
      <c r="Q342" s="243">
        <v>0</v>
      </c>
      <c r="R342" s="243">
        <f>Q342*H342</f>
        <v>0</v>
      </c>
      <c r="S342" s="243">
        <v>0</v>
      </c>
      <c r="T342" s="24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5" t="s">
        <v>250</v>
      </c>
      <c r="AT342" s="245" t="s">
        <v>246</v>
      </c>
      <c r="AU342" s="245" t="s">
        <v>95</v>
      </c>
      <c r="AY342" s="18" t="s">
        <v>244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18" t="s">
        <v>92</v>
      </c>
      <c r="BK342" s="246">
        <f>ROUND(I342*H342,2)</f>
        <v>0</v>
      </c>
      <c r="BL342" s="18" t="s">
        <v>250</v>
      </c>
      <c r="BM342" s="245" t="s">
        <v>732</v>
      </c>
    </row>
    <row r="343" spans="1:51" s="13" customFormat="1" ht="12">
      <c r="A343" s="13"/>
      <c r="B343" s="247"/>
      <c r="C343" s="248"/>
      <c r="D343" s="249" t="s">
        <v>252</v>
      </c>
      <c r="E343" s="250" t="s">
        <v>1</v>
      </c>
      <c r="F343" s="251" t="s">
        <v>157</v>
      </c>
      <c r="G343" s="248"/>
      <c r="H343" s="252">
        <v>12.6</v>
      </c>
      <c r="I343" s="253"/>
      <c r="J343" s="248"/>
      <c r="K343" s="248"/>
      <c r="L343" s="254"/>
      <c r="M343" s="255"/>
      <c r="N343" s="256"/>
      <c r="O343" s="256"/>
      <c r="P343" s="256"/>
      <c r="Q343" s="256"/>
      <c r="R343" s="256"/>
      <c r="S343" s="256"/>
      <c r="T343" s="25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8" t="s">
        <v>252</v>
      </c>
      <c r="AU343" s="258" t="s">
        <v>95</v>
      </c>
      <c r="AV343" s="13" t="s">
        <v>95</v>
      </c>
      <c r="AW343" s="13" t="s">
        <v>42</v>
      </c>
      <c r="AX343" s="13" t="s">
        <v>92</v>
      </c>
      <c r="AY343" s="258" t="s">
        <v>244</v>
      </c>
    </row>
    <row r="344" spans="1:65" s="2" customFormat="1" ht="33" customHeight="1">
      <c r="A344" s="40"/>
      <c r="B344" s="41"/>
      <c r="C344" s="233" t="s">
        <v>733</v>
      </c>
      <c r="D344" s="233" t="s">
        <v>246</v>
      </c>
      <c r="E344" s="234" t="s">
        <v>734</v>
      </c>
      <c r="F344" s="235" t="s">
        <v>735</v>
      </c>
      <c r="G344" s="236" t="s">
        <v>249</v>
      </c>
      <c r="H344" s="237">
        <v>30.798</v>
      </c>
      <c r="I344" s="238"/>
      <c r="J344" s="239">
        <f>ROUND(I344*H344,2)</f>
        <v>0</v>
      </c>
      <c r="K344" s="240"/>
      <c r="L344" s="46"/>
      <c r="M344" s="241" t="s">
        <v>1</v>
      </c>
      <c r="N344" s="242" t="s">
        <v>50</v>
      </c>
      <c r="O344" s="93"/>
      <c r="P344" s="243">
        <f>O344*H344</f>
        <v>0</v>
      </c>
      <c r="Q344" s="243">
        <v>0</v>
      </c>
      <c r="R344" s="243">
        <f>Q344*H344</f>
        <v>0</v>
      </c>
      <c r="S344" s="243">
        <v>0</v>
      </c>
      <c r="T344" s="24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5" t="s">
        <v>250</v>
      </c>
      <c r="AT344" s="245" t="s">
        <v>246</v>
      </c>
      <c r="AU344" s="245" t="s">
        <v>95</v>
      </c>
      <c r="AY344" s="18" t="s">
        <v>244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18" t="s">
        <v>92</v>
      </c>
      <c r="BK344" s="246">
        <f>ROUND(I344*H344,2)</f>
        <v>0</v>
      </c>
      <c r="BL344" s="18" t="s">
        <v>250</v>
      </c>
      <c r="BM344" s="245" t="s">
        <v>736</v>
      </c>
    </row>
    <row r="345" spans="1:51" s="13" customFormat="1" ht="12">
      <c r="A345" s="13"/>
      <c r="B345" s="247"/>
      <c r="C345" s="248"/>
      <c r="D345" s="249" t="s">
        <v>252</v>
      </c>
      <c r="E345" s="250" t="s">
        <v>1</v>
      </c>
      <c r="F345" s="251" t="s">
        <v>146</v>
      </c>
      <c r="G345" s="248"/>
      <c r="H345" s="252">
        <v>30.798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8" t="s">
        <v>252</v>
      </c>
      <c r="AU345" s="258" t="s">
        <v>95</v>
      </c>
      <c r="AV345" s="13" t="s">
        <v>95</v>
      </c>
      <c r="AW345" s="13" t="s">
        <v>42</v>
      </c>
      <c r="AX345" s="13" t="s">
        <v>92</v>
      </c>
      <c r="AY345" s="258" t="s">
        <v>244</v>
      </c>
    </row>
    <row r="346" spans="1:63" s="12" customFormat="1" ht="20.85" customHeight="1">
      <c r="A346" s="12"/>
      <c r="B346" s="217"/>
      <c r="C346" s="218"/>
      <c r="D346" s="219" t="s">
        <v>84</v>
      </c>
      <c r="E346" s="231" t="s">
        <v>737</v>
      </c>
      <c r="F346" s="231" t="s">
        <v>738</v>
      </c>
      <c r="G346" s="218"/>
      <c r="H346" s="218"/>
      <c r="I346" s="221"/>
      <c r="J346" s="232">
        <f>BK346</f>
        <v>0</v>
      </c>
      <c r="K346" s="218"/>
      <c r="L346" s="223"/>
      <c r="M346" s="224"/>
      <c r="N346" s="225"/>
      <c r="O346" s="225"/>
      <c r="P346" s="226">
        <f>SUM(P347:P356)</f>
        <v>0</v>
      </c>
      <c r="Q346" s="225"/>
      <c r="R346" s="226">
        <f>SUM(R347:R356)</f>
        <v>0</v>
      </c>
      <c r="S346" s="225"/>
      <c r="T346" s="227">
        <f>SUM(T347:T356)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8" t="s">
        <v>92</v>
      </c>
      <c r="AT346" s="229" t="s">
        <v>84</v>
      </c>
      <c r="AU346" s="229" t="s">
        <v>95</v>
      </c>
      <c r="AY346" s="228" t="s">
        <v>244</v>
      </c>
      <c r="BK346" s="230">
        <f>SUM(BK347:BK356)</f>
        <v>0</v>
      </c>
    </row>
    <row r="347" spans="1:65" s="2" customFormat="1" ht="21.75" customHeight="1">
      <c r="A347" s="40"/>
      <c r="B347" s="41"/>
      <c r="C347" s="233" t="s">
        <v>739</v>
      </c>
      <c r="D347" s="233" t="s">
        <v>246</v>
      </c>
      <c r="E347" s="234" t="s">
        <v>740</v>
      </c>
      <c r="F347" s="235" t="s">
        <v>741</v>
      </c>
      <c r="G347" s="236" t="s">
        <v>514</v>
      </c>
      <c r="H347" s="237">
        <v>1</v>
      </c>
      <c r="I347" s="238"/>
      <c r="J347" s="239">
        <f>ROUND(I347*H347,2)</f>
        <v>0</v>
      </c>
      <c r="K347" s="240"/>
      <c r="L347" s="46"/>
      <c r="M347" s="241" t="s">
        <v>1</v>
      </c>
      <c r="N347" s="242" t="s">
        <v>50</v>
      </c>
      <c r="O347" s="93"/>
      <c r="P347" s="243">
        <f>O347*H347</f>
        <v>0</v>
      </c>
      <c r="Q347" s="243">
        <v>0</v>
      </c>
      <c r="R347" s="243">
        <f>Q347*H347</f>
        <v>0</v>
      </c>
      <c r="S347" s="243">
        <v>0</v>
      </c>
      <c r="T347" s="244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45" t="s">
        <v>250</v>
      </c>
      <c r="AT347" s="245" t="s">
        <v>246</v>
      </c>
      <c r="AU347" s="245" t="s">
        <v>126</v>
      </c>
      <c r="AY347" s="18" t="s">
        <v>244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18" t="s">
        <v>92</v>
      </c>
      <c r="BK347" s="246">
        <f>ROUND(I347*H347,2)</f>
        <v>0</v>
      </c>
      <c r="BL347" s="18" t="s">
        <v>250</v>
      </c>
      <c r="BM347" s="245" t="s">
        <v>742</v>
      </c>
    </row>
    <row r="348" spans="1:65" s="2" customFormat="1" ht="24.15" customHeight="1">
      <c r="A348" s="40"/>
      <c r="B348" s="41"/>
      <c r="C348" s="233" t="s">
        <v>743</v>
      </c>
      <c r="D348" s="233" t="s">
        <v>246</v>
      </c>
      <c r="E348" s="234" t="s">
        <v>744</v>
      </c>
      <c r="F348" s="235" t="s">
        <v>745</v>
      </c>
      <c r="G348" s="236" t="s">
        <v>514</v>
      </c>
      <c r="H348" s="237">
        <v>1</v>
      </c>
      <c r="I348" s="238"/>
      <c r="J348" s="239">
        <f>ROUND(I348*H348,2)</f>
        <v>0</v>
      </c>
      <c r="K348" s="240"/>
      <c r="L348" s="46"/>
      <c r="M348" s="241" t="s">
        <v>1</v>
      </c>
      <c r="N348" s="242" t="s">
        <v>50</v>
      </c>
      <c r="O348" s="93"/>
      <c r="P348" s="243">
        <f>O348*H348</f>
        <v>0</v>
      </c>
      <c r="Q348" s="243">
        <v>0</v>
      </c>
      <c r="R348" s="243">
        <f>Q348*H348</f>
        <v>0</v>
      </c>
      <c r="S348" s="243">
        <v>0</v>
      </c>
      <c r="T348" s="244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5" t="s">
        <v>250</v>
      </c>
      <c r="AT348" s="245" t="s">
        <v>246</v>
      </c>
      <c r="AU348" s="245" t="s">
        <v>126</v>
      </c>
      <c r="AY348" s="18" t="s">
        <v>244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18" t="s">
        <v>92</v>
      </c>
      <c r="BK348" s="246">
        <f>ROUND(I348*H348,2)</f>
        <v>0</v>
      </c>
      <c r="BL348" s="18" t="s">
        <v>250</v>
      </c>
      <c r="BM348" s="245" t="s">
        <v>746</v>
      </c>
    </row>
    <row r="349" spans="1:65" s="2" customFormat="1" ht="24.15" customHeight="1">
      <c r="A349" s="40"/>
      <c r="B349" s="41"/>
      <c r="C349" s="233" t="s">
        <v>747</v>
      </c>
      <c r="D349" s="233" t="s">
        <v>246</v>
      </c>
      <c r="E349" s="234" t="s">
        <v>748</v>
      </c>
      <c r="F349" s="235" t="s">
        <v>749</v>
      </c>
      <c r="G349" s="236" t="s">
        <v>514</v>
      </c>
      <c r="H349" s="237">
        <v>1</v>
      </c>
      <c r="I349" s="238"/>
      <c r="J349" s="239">
        <f>ROUND(I349*H349,2)</f>
        <v>0</v>
      </c>
      <c r="K349" s="240"/>
      <c r="L349" s="46"/>
      <c r="M349" s="241" t="s">
        <v>1</v>
      </c>
      <c r="N349" s="242" t="s">
        <v>50</v>
      </c>
      <c r="O349" s="93"/>
      <c r="P349" s="243">
        <f>O349*H349</f>
        <v>0</v>
      </c>
      <c r="Q349" s="243">
        <v>0</v>
      </c>
      <c r="R349" s="243">
        <f>Q349*H349</f>
        <v>0</v>
      </c>
      <c r="S349" s="243">
        <v>0</v>
      </c>
      <c r="T349" s="24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45" t="s">
        <v>250</v>
      </c>
      <c r="AT349" s="245" t="s">
        <v>246</v>
      </c>
      <c r="AU349" s="245" t="s">
        <v>126</v>
      </c>
      <c r="AY349" s="18" t="s">
        <v>244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18" t="s">
        <v>92</v>
      </c>
      <c r="BK349" s="246">
        <f>ROUND(I349*H349,2)</f>
        <v>0</v>
      </c>
      <c r="BL349" s="18" t="s">
        <v>250</v>
      </c>
      <c r="BM349" s="245" t="s">
        <v>750</v>
      </c>
    </row>
    <row r="350" spans="1:65" s="2" customFormat="1" ht="24.15" customHeight="1">
      <c r="A350" s="40"/>
      <c r="B350" s="41"/>
      <c r="C350" s="233" t="s">
        <v>751</v>
      </c>
      <c r="D350" s="233" t="s">
        <v>246</v>
      </c>
      <c r="E350" s="234" t="s">
        <v>752</v>
      </c>
      <c r="F350" s="235" t="s">
        <v>753</v>
      </c>
      <c r="G350" s="236" t="s">
        <v>514</v>
      </c>
      <c r="H350" s="237">
        <v>1</v>
      </c>
      <c r="I350" s="238"/>
      <c r="J350" s="239">
        <f>ROUND(I350*H350,2)</f>
        <v>0</v>
      </c>
      <c r="K350" s="240"/>
      <c r="L350" s="46"/>
      <c r="M350" s="241" t="s">
        <v>1</v>
      </c>
      <c r="N350" s="242" t="s">
        <v>50</v>
      </c>
      <c r="O350" s="93"/>
      <c r="P350" s="243">
        <f>O350*H350</f>
        <v>0</v>
      </c>
      <c r="Q350" s="243">
        <v>0</v>
      </c>
      <c r="R350" s="243">
        <f>Q350*H350</f>
        <v>0</v>
      </c>
      <c r="S350" s="243">
        <v>0</v>
      </c>
      <c r="T350" s="244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45" t="s">
        <v>250</v>
      </c>
      <c r="AT350" s="245" t="s">
        <v>246</v>
      </c>
      <c r="AU350" s="245" t="s">
        <v>126</v>
      </c>
      <c r="AY350" s="18" t="s">
        <v>244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18" t="s">
        <v>92</v>
      </c>
      <c r="BK350" s="246">
        <f>ROUND(I350*H350,2)</f>
        <v>0</v>
      </c>
      <c r="BL350" s="18" t="s">
        <v>250</v>
      </c>
      <c r="BM350" s="245" t="s">
        <v>754</v>
      </c>
    </row>
    <row r="351" spans="1:65" s="2" customFormat="1" ht="24.15" customHeight="1">
      <c r="A351" s="40"/>
      <c r="B351" s="41"/>
      <c r="C351" s="233" t="s">
        <v>755</v>
      </c>
      <c r="D351" s="233" t="s">
        <v>246</v>
      </c>
      <c r="E351" s="234" t="s">
        <v>756</v>
      </c>
      <c r="F351" s="235" t="s">
        <v>757</v>
      </c>
      <c r="G351" s="236" t="s">
        <v>514</v>
      </c>
      <c r="H351" s="237">
        <v>1</v>
      </c>
      <c r="I351" s="238"/>
      <c r="J351" s="239">
        <f>ROUND(I351*H351,2)</f>
        <v>0</v>
      </c>
      <c r="K351" s="240"/>
      <c r="L351" s="46"/>
      <c r="M351" s="241" t="s">
        <v>1</v>
      </c>
      <c r="N351" s="242" t="s">
        <v>50</v>
      </c>
      <c r="O351" s="93"/>
      <c r="P351" s="243">
        <f>O351*H351</f>
        <v>0</v>
      </c>
      <c r="Q351" s="243">
        <v>0</v>
      </c>
      <c r="R351" s="243">
        <f>Q351*H351</f>
        <v>0</v>
      </c>
      <c r="S351" s="243">
        <v>0</v>
      </c>
      <c r="T351" s="244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45" t="s">
        <v>250</v>
      </c>
      <c r="AT351" s="245" t="s">
        <v>246</v>
      </c>
      <c r="AU351" s="245" t="s">
        <v>126</v>
      </c>
      <c r="AY351" s="18" t="s">
        <v>244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18" t="s">
        <v>92</v>
      </c>
      <c r="BK351" s="246">
        <f>ROUND(I351*H351,2)</f>
        <v>0</v>
      </c>
      <c r="BL351" s="18" t="s">
        <v>250</v>
      </c>
      <c r="BM351" s="245" t="s">
        <v>758</v>
      </c>
    </row>
    <row r="352" spans="1:65" s="2" customFormat="1" ht="24.15" customHeight="1">
      <c r="A352" s="40"/>
      <c r="B352" s="41"/>
      <c r="C352" s="233" t="s">
        <v>759</v>
      </c>
      <c r="D352" s="233" t="s">
        <v>246</v>
      </c>
      <c r="E352" s="234" t="s">
        <v>760</v>
      </c>
      <c r="F352" s="235" t="s">
        <v>761</v>
      </c>
      <c r="G352" s="236" t="s">
        <v>514</v>
      </c>
      <c r="H352" s="237">
        <v>4</v>
      </c>
      <c r="I352" s="238"/>
      <c r="J352" s="239">
        <f>ROUND(I352*H352,2)</f>
        <v>0</v>
      </c>
      <c r="K352" s="240"/>
      <c r="L352" s="46"/>
      <c r="M352" s="241" t="s">
        <v>1</v>
      </c>
      <c r="N352" s="242" t="s">
        <v>50</v>
      </c>
      <c r="O352" s="93"/>
      <c r="P352" s="243">
        <f>O352*H352</f>
        <v>0</v>
      </c>
      <c r="Q352" s="243">
        <v>0</v>
      </c>
      <c r="R352" s="243">
        <f>Q352*H352</f>
        <v>0</v>
      </c>
      <c r="S352" s="243">
        <v>0</v>
      </c>
      <c r="T352" s="244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45" t="s">
        <v>250</v>
      </c>
      <c r="AT352" s="245" t="s">
        <v>246</v>
      </c>
      <c r="AU352" s="245" t="s">
        <v>126</v>
      </c>
      <c r="AY352" s="18" t="s">
        <v>244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18" t="s">
        <v>92</v>
      </c>
      <c r="BK352" s="246">
        <f>ROUND(I352*H352,2)</f>
        <v>0</v>
      </c>
      <c r="BL352" s="18" t="s">
        <v>250</v>
      </c>
      <c r="BM352" s="245" t="s">
        <v>762</v>
      </c>
    </row>
    <row r="353" spans="1:51" s="13" customFormat="1" ht="12">
      <c r="A353" s="13"/>
      <c r="B353" s="247"/>
      <c r="C353" s="248"/>
      <c r="D353" s="249" t="s">
        <v>252</v>
      </c>
      <c r="E353" s="250" t="s">
        <v>1</v>
      </c>
      <c r="F353" s="251" t="s">
        <v>763</v>
      </c>
      <c r="G353" s="248"/>
      <c r="H353" s="252">
        <v>4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8" t="s">
        <v>252</v>
      </c>
      <c r="AU353" s="258" t="s">
        <v>126</v>
      </c>
      <c r="AV353" s="13" t="s">
        <v>95</v>
      </c>
      <c r="AW353" s="13" t="s">
        <v>42</v>
      </c>
      <c r="AX353" s="13" t="s">
        <v>92</v>
      </c>
      <c r="AY353" s="258" t="s">
        <v>244</v>
      </c>
    </row>
    <row r="354" spans="1:65" s="2" customFormat="1" ht="24.15" customHeight="1">
      <c r="A354" s="40"/>
      <c r="B354" s="41"/>
      <c r="C354" s="233" t="s">
        <v>764</v>
      </c>
      <c r="D354" s="233" t="s">
        <v>246</v>
      </c>
      <c r="E354" s="234" t="s">
        <v>765</v>
      </c>
      <c r="F354" s="235" t="s">
        <v>766</v>
      </c>
      <c r="G354" s="236" t="s">
        <v>514</v>
      </c>
      <c r="H354" s="237">
        <v>2</v>
      </c>
      <c r="I354" s="238"/>
      <c r="J354" s="239">
        <f>ROUND(I354*H354,2)</f>
        <v>0</v>
      </c>
      <c r="K354" s="240"/>
      <c r="L354" s="46"/>
      <c r="M354" s="241" t="s">
        <v>1</v>
      </c>
      <c r="N354" s="242" t="s">
        <v>50</v>
      </c>
      <c r="O354" s="93"/>
      <c r="P354" s="243">
        <f>O354*H354</f>
        <v>0</v>
      </c>
      <c r="Q354" s="243">
        <v>0</v>
      </c>
      <c r="R354" s="243">
        <f>Q354*H354</f>
        <v>0</v>
      </c>
      <c r="S354" s="243">
        <v>0</v>
      </c>
      <c r="T354" s="244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45" t="s">
        <v>250</v>
      </c>
      <c r="AT354" s="245" t="s">
        <v>246</v>
      </c>
      <c r="AU354" s="245" t="s">
        <v>126</v>
      </c>
      <c r="AY354" s="18" t="s">
        <v>244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18" t="s">
        <v>92</v>
      </c>
      <c r="BK354" s="246">
        <f>ROUND(I354*H354,2)</f>
        <v>0</v>
      </c>
      <c r="BL354" s="18" t="s">
        <v>250</v>
      </c>
      <c r="BM354" s="245" t="s">
        <v>767</v>
      </c>
    </row>
    <row r="355" spans="1:51" s="13" customFormat="1" ht="12">
      <c r="A355" s="13"/>
      <c r="B355" s="247"/>
      <c r="C355" s="248"/>
      <c r="D355" s="249" t="s">
        <v>252</v>
      </c>
      <c r="E355" s="250" t="s">
        <v>1</v>
      </c>
      <c r="F355" s="251" t="s">
        <v>768</v>
      </c>
      <c r="G355" s="248"/>
      <c r="H355" s="252">
        <v>2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8" t="s">
        <v>252</v>
      </c>
      <c r="AU355" s="258" t="s">
        <v>126</v>
      </c>
      <c r="AV355" s="13" t="s">
        <v>95</v>
      </c>
      <c r="AW355" s="13" t="s">
        <v>42</v>
      </c>
      <c r="AX355" s="13" t="s">
        <v>92</v>
      </c>
      <c r="AY355" s="258" t="s">
        <v>244</v>
      </c>
    </row>
    <row r="356" spans="1:65" s="2" customFormat="1" ht="24.15" customHeight="1">
      <c r="A356" s="40"/>
      <c r="B356" s="41"/>
      <c r="C356" s="233" t="s">
        <v>769</v>
      </c>
      <c r="D356" s="233" t="s">
        <v>246</v>
      </c>
      <c r="E356" s="234" t="s">
        <v>770</v>
      </c>
      <c r="F356" s="235" t="s">
        <v>771</v>
      </c>
      <c r="G356" s="236" t="s">
        <v>514</v>
      </c>
      <c r="H356" s="237">
        <v>1</v>
      </c>
      <c r="I356" s="238"/>
      <c r="J356" s="239">
        <f>ROUND(I356*H356,2)</f>
        <v>0</v>
      </c>
      <c r="K356" s="240"/>
      <c r="L356" s="46"/>
      <c r="M356" s="241" t="s">
        <v>1</v>
      </c>
      <c r="N356" s="242" t="s">
        <v>50</v>
      </c>
      <c r="O356" s="93"/>
      <c r="P356" s="243">
        <f>O356*H356</f>
        <v>0</v>
      </c>
      <c r="Q356" s="243">
        <v>0</v>
      </c>
      <c r="R356" s="243">
        <f>Q356*H356</f>
        <v>0</v>
      </c>
      <c r="S356" s="243">
        <v>0</v>
      </c>
      <c r="T356" s="244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45" t="s">
        <v>250</v>
      </c>
      <c r="AT356" s="245" t="s">
        <v>246</v>
      </c>
      <c r="AU356" s="245" t="s">
        <v>126</v>
      </c>
      <c r="AY356" s="18" t="s">
        <v>244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18" t="s">
        <v>92</v>
      </c>
      <c r="BK356" s="246">
        <f>ROUND(I356*H356,2)</f>
        <v>0</v>
      </c>
      <c r="BL356" s="18" t="s">
        <v>250</v>
      </c>
      <c r="BM356" s="245" t="s">
        <v>772</v>
      </c>
    </row>
    <row r="357" spans="1:63" s="12" customFormat="1" ht="22.8" customHeight="1">
      <c r="A357" s="12"/>
      <c r="B357" s="217"/>
      <c r="C357" s="218"/>
      <c r="D357" s="219" t="s">
        <v>84</v>
      </c>
      <c r="E357" s="231" t="s">
        <v>773</v>
      </c>
      <c r="F357" s="231" t="s">
        <v>774</v>
      </c>
      <c r="G357" s="218"/>
      <c r="H357" s="218"/>
      <c r="I357" s="221"/>
      <c r="J357" s="232">
        <f>BK357</f>
        <v>0</v>
      </c>
      <c r="K357" s="218"/>
      <c r="L357" s="223"/>
      <c r="M357" s="224"/>
      <c r="N357" s="225"/>
      <c r="O357" s="225"/>
      <c r="P357" s="226">
        <f>SUM(P358:P375)</f>
        <v>0</v>
      </c>
      <c r="Q357" s="225"/>
      <c r="R357" s="226">
        <f>SUM(R358:R375)</f>
        <v>0</v>
      </c>
      <c r="S357" s="225"/>
      <c r="T357" s="227">
        <f>SUM(T358:T375)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8" t="s">
        <v>92</v>
      </c>
      <c r="AT357" s="229" t="s">
        <v>84</v>
      </c>
      <c r="AU357" s="229" t="s">
        <v>92</v>
      </c>
      <c r="AY357" s="228" t="s">
        <v>244</v>
      </c>
      <c r="BK357" s="230">
        <f>SUM(BK358:BK375)</f>
        <v>0</v>
      </c>
    </row>
    <row r="358" spans="1:65" s="2" customFormat="1" ht="21.75" customHeight="1">
      <c r="A358" s="40"/>
      <c r="B358" s="41"/>
      <c r="C358" s="233" t="s">
        <v>775</v>
      </c>
      <c r="D358" s="233" t="s">
        <v>246</v>
      </c>
      <c r="E358" s="234" t="s">
        <v>776</v>
      </c>
      <c r="F358" s="235" t="s">
        <v>777</v>
      </c>
      <c r="G358" s="236" t="s">
        <v>396</v>
      </c>
      <c r="H358" s="237">
        <v>284.353</v>
      </c>
      <c r="I358" s="238"/>
      <c r="J358" s="239">
        <f>ROUND(I358*H358,2)</f>
        <v>0</v>
      </c>
      <c r="K358" s="240"/>
      <c r="L358" s="46"/>
      <c r="M358" s="241" t="s">
        <v>1</v>
      </c>
      <c r="N358" s="242" t="s">
        <v>50</v>
      </c>
      <c r="O358" s="93"/>
      <c r="P358" s="243">
        <f>O358*H358</f>
        <v>0</v>
      </c>
      <c r="Q358" s="243">
        <v>0</v>
      </c>
      <c r="R358" s="243">
        <f>Q358*H358</f>
        <v>0</v>
      </c>
      <c r="S358" s="243">
        <v>0</v>
      </c>
      <c r="T358" s="244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45" t="s">
        <v>250</v>
      </c>
      <c r="AT358" s="245" t="s">
        <v>246</v>
      </c>
      <c r="AU358" s="245" t="s">
        <v>95</v>
      </c>
      <c r="AY358" s="18" t="s">
        <v>244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18" t="s">
        <v>92</v>
      </c>
      <c r="BK358" s="246">
        <f>ROUND(I358*H358,2)</f>
        <v>0</v>
      </c>
      <c r="BL358" s="18" t="s">
        <v>250</v>
      </c>
      <c r="BM358" s="245" t="s">
        <v>778</v>
      </c>
    </row>
    <row r="359" spans="1:51" s="13" customFormat="1" ht="12">
      <c r="A359" s="13"/>
      <c r="B359" s="247"/>
      <c r="C359" s="248"/>
      <c r="D359" s="249" t="s">
        <v>252</v>
      </c>
      <c r="E359" s="250" t="s">
        <v>201</v>
      </c>
      <c r="F359" s="251" t="s">
        <v>779</v>
      </c>
      <c r="G359" s="248"/>
      <c r="H359" s="252">
        <v>284.353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8" t="s">
        <v>252</v>
      </c>
      <c r="AU359" s="258" t="s">
        <v>95</v>
      </c>
      <c r="AV359" s="13" t="s">
        <v>95</v>
      </c>
      <c r="AW359" s="13" t="s">
        <v>42</v>
      </c>
      <c r="AX359" s="13" t="s">
        <v>92</v>
      </c>
      <c r="AY359" s="258" t="s">
        <v>244</v>
      </c>
    </row>
    <row r="360" spans="1:65" s="2" customFormat="1" ht="24.15" customHeight="1">
      <c r="A360" s="40"/>
      <c r="B360" s="41"/>
      <c r="C360" s="233" t="s">
        <v>780</v>
      </c>
      <c r="D360" s="233" t="s">
        <v>246</v>
      </c>
      <c r="E360" s="234" t="s">
        <v>781</v>
      </c>
      <c r="F360" s="235" t="s">
        <v>782</v>
      </c>
      <c r="G360" s="236" t="s">
        <v>396</v>
      </c>
      <c r="H360" s="237">
        <v>4265.295</v>
      </c>
      <c r="I360" s="238"/>
      <c r="J360" s="239">
        <f>ROUND(I360*H360,2)</f>
        <v>0</v>
      </c>
      <c r="K360" s="240"/>
      <c r="L360" s="46"/>
      <c r="M360" s="241" t="s">
        <v>1</v>
      </c>
      <c r="N360" s="242" t="s">
        <v>50</v>
      </c>
      <c r="O360" s="93"/>
      <c r="P360" s="243">
        <f>O360*H360</f>
        <v>0</v>
      </c>
      <c r="Q360" s="243">
        <v>0</v>
      </c>
      <c r="R360" s="243">
        <f>Q360*H360</f>
        <v>0</v>
      </c>
      <c r="S360" s="243">
        <v>0</v>
      </c>
      <c r="T360" s="244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45" t="s">
        <v>250</v>
      </c>
      <c r="AT360" s="245" t="s">
        <v>246</v>
      </c>
      <c r="AU360" s="245" t="s">
        <v>95</v>
      </c>
      <c r="AY360" s="18" t="s">
        <v>244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18" t="s">
        <v>92</v>
      </c>
      <c r="BK360" s="246">
        <f>ROUND(I360*H360,2)</f>
        <v>0</v>
      </c>
      <c r="BL360" s="18" t="s">
        <v>250</v>
      </c>
      <c r="BM360" s="245" t="s">
        <v>783</v>
      </c>
    </row>
    <row r="361" spans="1:51" s="16" customFormat="1" ht="12">
      <c r="A361" s="16"/>
      <c r="B361" s="281"/>
      <c r="C361" s="282"/>
      <c r="D361" s="249" t="s">
        <v>252</v>
      </c>
      <c r="E361" s="283" t="s">
        <v>1</v>
      </c>
      <c r="F361" s="284" t="s">
        <v>374</v>
      </c>
      <c r="G361" s="282"/>
      <c r="H361" s="283" t="s">
        <v>1</v>
      </c>
      <c r="I361" s="285"/>
      <c r="J361" s="282"/>
      <c r="K361" s="282"/>
      <c r="L361" s="286"/>
      <c r="M361" s="287"/>
      <c r="N361" s="288"/>
      <c r="O361" s="288"/>
      <c r="P361" s="288"/>
      <c r="Q361" s="288"/>
      <c r="R361" s="288"/>
      <c r="S361" s="288"/>
      <c r="T361" s="289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90" t="s">
        <v>252</v>
      </c>
      <c r="AU361" s="290" t="s">
        <v>95</v>
      </c>
      <c r="AV361" s="16" t="s">
        <v>92</v>
      </c>
      <c r="AW361" s="16" t="s">
        <v>42</v>
      </c>
      <c r="AX361" s="16" t="s">
        <v>85</v>
      </c>
      <c r="AY361" s="290" t="s">
        <v>244</v>
      </c>
    </row>
    <row r="362" spans="1:51" s="13" customFormat="1" ht="12">
      <c r="A362" s="13"/>
      <c r="B362" s="247"/>
      <c r="C362" s="248"/>
      <c r="D362" s="249" t="s">
        <v>252</v>
      </c>
      <c r="E362" s="250" t="s">
        <v>1</v>
      </c>
      <c r="F362" s="251" t="s">
        <v>784</v>
      </c>
      <c r="G362" s="248"/>
      <c r="H362" s="252">
        <v>4265.295</v>
      </c>
      <c r="I362" s="253"/>
      <c r="J362" s="248"/>
      <c r="K362" s="248"/>
      <c r="L362" s="254"/>
      <c r="M362" s="255"/>
      <c r="N362" s="256"/>
      <c r="O362" s="256"/>
      <c r="P362" s="256"/>
      <c r="Q362" s="256"/>
      <c r="R362" s="256"/>
      <c r="S362" s="256"/>
      <c r="T362" s="25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8" t="s">
        <v>252</v>
      </c>
      <c r="AU362" s="258" t="s">
        <v>95</v>
      </c>
      <c r="AV362" s="13" t="s">
        <v>95</v>
      </c>
      <c r="AW362" s="13" t="s">
        <v>42</v>
      </c>
      <c r="AX362" s="13" t="s">
        <v>92</v>
      </c>
      <c r="AY362" s="258" t="s">
        <v>244</v>
      </c>
    </row>
    <row r="363" spans="1:65" s="2" customFormat="1" ht="21.75" customHeight="1">
      <c r="A363" s="40"/>
      <c r="B363" s="41"/>
      <c r="C363" s="233" t="s">
        <v>785</v>
      </c>
      <c r="D363" s="233" t="s">
        <v>246</v>
      </c>
      <c r="E363" s="234" t="s">
        <v>786</v>
      </c>
      <c r="F363" s="235" t="s">
        <v>787</v>
      </c>
      <c r="G363" s="236" t="s">
        <v>396</v>
      </c>
      <c r="H363" s="237">
        <v>11.328</v>
      </c>
      <c r="I363" s="238"/>
      <c r="J363" s="239">
        <f>ROUND(I363*H363,2)</f>
        <v>0</v>
      </c>
      <c r="K363" s="240"/>
      <c r="L363" s="46"/>
      <c r="M363" s="241" t="s">
        <v>1</v>
      </c>
      <c r="N363" s="242" t="s">
        <v>50</v>
      </c>
      <c r="O363" s="93"/>
      <c r="P363" s="243">
        <f>O363*H363</f>
        <v>0</v>
      </c>
      <c r="Q363" s="243">
        <v>0</v>
      </c>
      <c r="R363" s="243">
        <f>Q363*H363</f>
        <v>0</v>
      </c>
      <c r="S363" s="243">
        <v>0</v>
      </c>
      <c r="T363" s="244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45" t="s">
        <v>250</v>
      </c>
      <c r="AT363" s="245" t="s">
        <v>246</v>
      </c>
      <c r="AU363" s="245" t="s">
        <v>95</v>
      </c>
      <c r="AY363" s="18" t="s">
        <v>244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18" t="s">
        <v>92</v>
      </c>
      <c r="BK363" s="246">
        <f>ROUND(I363*H363,2)</f>
        <v>0</v>
      </c>
      <c r="BL363" s="18" t="s">
        <v>250</v>
      </c>
      <c r="BM363" s="245" t="s">
        <v>788</v>
      </c>
    </row>
    <row r="364" spans="1:51" s="13" customFormat="1" ht="12">
      <c r="A364" s="13"/>
      <c r="B364" s="247"/>
      <c r="C364" s="248"/>
      <c r="D364" s="249" t="s">
        <v>252</v>
      </c>
      <c r="E364" s="250" t="s">
        <v>1</v>
      </c>
      <c r="F364" s="251" t="s">
        <v>203</v>
      </c>
      <c r="G364" s="248"/>
      <c r="H364" s="252">
        <v>11.328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8" t="s">
        <v>252</v>
      </c>
      <c r="AU364" s="258" t="s">
        <v>95</v>
      </c>
      <c r="AV364" s="13" t="s">
        <v>95</v>
      </c>
      <c r="AW364" s="13" t="s">
        <v>42</v>
      </c>
      <c r="AX364" s="13" t="s">
        <v>92</v>
      </c>
      <c r="AY364" s="258" t="s">
        <v>244</v>
      </c>
    </row>
    <row r="365" spans="1:65" s="2" customFormat="1" ht="24.15" customHeight="1">
      <c r="A365" s="40"/>
      <c r="B365" s="41"/>
      <c r="C365" s="233" t="s">
        <v>789</v>
      </c>
      <c r="D365" s="233" t="s">
        <v>246</v>
      </c>
      <c r="E365" s="234" t="s">
        <v>790</v>
      </c>
      <c r="F365" s="235" t="s">
        <v>791</v>
      </c>
      <c r="G365" s="236" t="s">
        <v>396</v>
      </c>
      <c r="H365" s="237">
        <v>169.92</v>
      </c>
      <c r="I365" s="238"/>
      <c r="J365" s="239">
        <f>ROUND(I365*H365,2)</f>
        <v>0</v>
      </c>
      <c r="K365" s="240"/>
      <c r="L365" s="46"/>
      <c r="M365" s="241" t="s">
        <v>1</v>
      </c>
      <c r="N365" s="242" t="s">
        <v>50</v>
      </c>
      <c r="O365" s="93"/>
      <c r="P365" s="243">
        <f>O365*H365</f>
        <v>0</v>
      </c>
      <c r="Q365" s="243">
        <v>0</v>
      </c>
      <c r="R365" s="243">
        <f>Q365*H365</f>
        <v>0</v>
      </c>
      <c r="S365" s="243">
        <v>0</v>
      </c>
      <c r="T365" s="244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45" t="s">
        <v>250</v>
      </c>
      <c r="AT365" s="245" t="s">
        <v>246</v>
      </c>
      <c r="AU365" s="245" t="s">
        <v>95</v>
      </c>
      <c r="AY365" s="18" t="s">
        <v>244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18" t="s">
        <v>92</v>
      </c>
      <c r="BK365" s="246">
        <f>ROUND(I365*H365,2)</f>
        <v>0</v>
      </c>
      <c r="BL365" s="18" t="s">
        <v>250</v>
      </c>
      <c r="BM365" s="245" t="s">
        <v>792</v>
      </c>
    </row>
    <row r="366" spans="1:51" s="16" customFormat="1" ht="12">
      <c r="A366" s="16"/>
      <c r="B366" s="281"/>
      <c r="C366" s="282"/>
      <c r="D366" s="249" t="s">
        <v>252</v>
      </c>
      <c r="E366" s="283" t="s">
        <v>1</v>
      </c>
      <c r="F366" s="284" t="s">
        <v>374</v>
      </c>
      <c r="G366" s="282"/>
      <c r="H366" s="283" t="s">
        <v>1</v>
      </c>
      <c r="I366" s="285"/>
      <c r="J366" s="282"/>
      <c r="K366" s="282"/>
      <c r="L366" s="286"/>
      <c r="M366" s="287"/>
      <c r="N366" s="288"/>
      <c r="O366" s="288"/>
      <c r="P366" s="288"/>
      <c r="Q366" s="288"/>
      <c r="R366" s="288"/>
      <c r="S366" s="288"/>
      <c r="T366" s="289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90" t="s">
        <v>252</v>
      </c>
      <c r="AU366" s="290" t="s">
        <v>95</v>
      </c>
      <c r="AV366" s="16" t="s">
        <v>92</v>
      </c>
      <c r="AW366" s="16" t="s">
        <v>42</v>
      </c>
      <c r="AX366" s="16" t="s">
        <v>85</v>
      </c>
      <c r="AY366" s="290" t="s">
        <v>244</v>
      </c>
    </row>
    <row r="367" spans="1:51" s="13" customFormat="1" ht="12">
      <c r="A367" s="13"/>
      <c r="B367" s="247"/>
      <c r="C367" s="248"/>
      <c r="D367" s="249" t="s">
        <v>252</v>
      </c>
      <c r="E367" s="250" t="s">
        <v>1</v>
      </c>
      <c r="F367" s="251" t="s">
        <v>793</v>
      </c>
      <c r="G367" s="248"/>
      <c r="H367" s="252">
        <v>169.92</v>
      </c>
      <c r="I367" s="253"/>
      <c r="J367" s="248"/>
      <c r="K367" s="248"/>
      <c r="L367" s="254"/>
      <c r="M367" s="255"/>
      <c r="N367" s="256"/>
      <c r="O367" s="256"/>
      <c r="P367" s="256"/>
      <c r="Q367" s="256"/>
      <c r="R367" s="256"/>
      <c r="S367" s="256"/>
      <c r="T367" s="25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8" t="s">
        <v>252</v>
      </c>
      <c r="AU367" s="258" t="s">
        <v>95</v>
      </c>
      <c r="AV367" s="13" t="s">
        <v>95</v>
      </c>
      <c r="AW367" s="13" t="s">
        <v>42</v>
      </c>
      <c r="AX367" s="13" t="s">
        <v>92</v>
      </c>
      <c r="AY367" s="258" t="s">
        <v>244</v>
      </c>
    </row>
    <row r="368" spans="1:65" s="2" customFormat="1" ht="24.15" customHeight="1">
      <c r="A368" s="40"/>
      <c r="B368" s="41"/>
      <c r="C368" s="233" t="s">
        <v>794</v>
      </c>
      <c r="D368" s="233" t="s">
        <v>246</v>
      </c>
      <c r="E368" s="234" t="s">
        <v>795</v>
      </c>
      <c r="F368" s="235" t="s">
        <v>796</v>
      </c>
      <c r="G368" s="236" t="s">
        <v>396</v>
      </c>
      <c r="H368" s="237">
        <v>11.328</v>
      </c>
      <c r="I368" s="238"/>
      <c r="J368" s="239">
        <f>ROUND(I368*H368,2)</f>
        <v>0</v>
      </c>
      <c r="K368" s="240"/>
      <c r="L368" s="46"/>
      <c r="M368" s="241" t="s">
        <v>1</v>
      </c>
      <c r="N368" s="242" t="s">
        <v>50</v>
      </c>
      <c r="O368" s="93"/>
      <c r="P368" s="243">
        <f>O368*H368</f>
        <v>0</v>
      </c>
      <c r="Q368" s="243">
        <v>0</v>
      </c>
      <c r="R368" s="243">
        <f>Q368*H368</f>
        <v>0</v>
      </c>
      <c r="S368" s="243">
        <v>0</v>
      </c>
      <c r="T368" s="244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45" t="s">
        <v>250</v>
      </c>
      <c r="AT368" s="245" t="s">
        <v>246</v>
      </c>
      <c r="AU368" s="245" t="s">
        <v>95</v>
      </c>
      <c r="AY368" s="18" t="s">
        <v>244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18" t="s">
        <v>92</v>
      </c>
      <c r="BK368" s="246">
        <f>ROUND(I368*H368,2)</f>
        <v>0</v>
      </c>
      <c r="BL368" s="18" t="s">
        <v>250</v>
      </c>
      <c r="BM368" s="245" t="s">
        <v>797</v>
      </c>
    </row>
    <row r="369" spans="1:51" s="13" customFormat="1" ht="12">
      <c r="A369" s="13"/>
      <c r="B369" s="247"/>
      <c r="C369" s="248"/>
      <c r="D369" s="249" t="s">
        <v>252</v>
      </c>
      <c r="E369" s="250" t="s">
        <v>1</v>
      </c>
      <c r="F369" s="251" t="s">
        <v>203</v>
      </c>
      <c r="G369" s="248"/>
      <c r="H369" s="252">
        <v>11.328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8" t="s">
        <v>252</v>
      </c>
      <c r="AU369" s="258" t="s">
        <v>95</v>
      </c>
      <c r="AV369" s="13" t="s">
        <v>95</v>
      </c>
      <c r="AW369" s="13" t="s">
        <v>42</v>
      </c>
      <c r="AX369" s="13" t="s">
        <v>92</v>
      </c>
      <c r="AY369" s="258" t="s">
        <v>244</v>
      </c>
    </row>
    <row r="370" spans="1:65" s="2" customFormat="1" ht="37.8" customHeight="1">
      <c r="A370" s="40"/>
      <c r="B370" s="41"/>
      <c r="C370" s="233" t="s">
        <v>798</v>
      </c>
      <c r="D370" s="233" t="s">
        <v>246</v>
      </c>
      <c r="E370" s="234" t="s">
        <v>799</v>
      </c>
      <c r="F370" s="235" t="s">
        <v>800</v>
      </c>
      <c r="G370" s="236" t="s">
        <v>396</v>
      </c>
      <c r="H370" s="237">
        <v>11.328</v>
      </c>
      <c r="I370" s="238"/>
      <c r="J370" s="239">
        <f>ROUND(I370*H370,2)</f>
        <v>0</v>
      </c>
      <c r="K370" s="240"/>
      <c r="L370" s="46"/>
      <c r="M370" s="241" t="s">
        <v>1</v>
      </c>
      <c r="N370" s="242" t="s">
        <v>50</v>
      </c>
      <c r="O370" s="93"/>
      <c r="P370" s="243">
        <f>O370*H370</f>
        <v>0</v>
      </c>
      <c r="Q370" s="243">
        <v>0</v>
      </c>
      <c r="R370" s="243">
        <f>Q370*H370</f>
        <v>0</v>
      </c>
      <c r="S370" s="243">
        <v>0</v>
      </c>
      <c r="T370" s="24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5" t="s">
        <v>250</v>
      </c>
      <c r="AT370" s="245" t="s">
        <v>246</v>
      </c>
      <c r="AU370" s="245" t="s">
        <v>95</v>
      </c>
      <c r="AY370" s="18" t="s">
        <v>244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18" t="s">
        <v>92</v>
      </c>
      <c r="BK370" s="246">
        <f>ROUND(I370*H370,2)</f>
        <v>0</v>
      </c>
      <c r="BL370" s="18" t="s">
        <v>250</v>
      </c>
      <c r="BM370" s="245" t="s">
        <v>801</v>
      </c>
    </row>
    <row r="371" spans="1:51" s="13" customFormat="1" ht="12">
      <c r="A371" s="13"/>
      <c r="B371" s="247"/>
      <c r="C371" s="248"/>
      <c r="D371" s="249" t="s">
        <v>252</v>
      </c>
      <c r="E371" s="250" t="s">
        <v>203</v>
      </c>
      <c r="F371" s="251" t="s">
        <v>802</v>
      </c>
      <c r="G371" s="248"/>
      <c r="H371" s="252">
        <v>11.328</v>
      </c>
      <c r="I371" s="253"/>
      <c r="J371" s="248"/>
      <c r="K371" s="248"/>
      <c r="L371" s="254"/>
      <c r="M371" s="255"/>
      <c r="N371" s="256"/>
      <c r="O371" s="256"/>
      <c r="P371" s="256"/>
      <c r="Q371" s="256"/>
      <c r="R371" s="256"/>
      <c r="S371" s="256"/>
      <c r="T371" s="25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8" t="s">
        <v>252</v>
      </c>
      <c r="AU371" s="258" t="s">
        <v>95</v>
      </c>
      <c r="AV371" s="13" t="s">
        <v>95</v>
      </c>
      <c r="AW371" s="13" t="s">
        <v>42</v>
      </c>
      <c r="AX371" s="13" t="s">
        <v>92</v>
      </c>
      <c r="AY371" s="258" t="s">
        <v>244</v>
      </c>
    </row>
    <row r="372" spans="1:65" s="2" customFormat="1" ht="33" customHeight="1">
      <c r="A372" s="40"/>
      <c r="B372" s="41"/>
      <c r="C372" s="233" t="s">
        <v>803</v>
      </c>
      <c r="D372" s="233" t="s">
        <v>246</v>
      </c>
      <c r="E372" s="234" t="s">
        <v>804</v>
      </c>
      <c r="F372" s="235" t="s">
        <v>805</v>
      </c>
      <c r="G372" s="236" t="s">
        <v>396</v>
      </c>
      <c r="H372" s="237">
        <v>183.333</v>
      </c>
      <c r="I372" s="238"/>
      <c r="J372" s="239">
        <f>ROUND(I372*H372,2)</f>
        <v>0</v>
      </c>
      <c r="K372" s="240"/>
      <c r="L372" s="46"/>
      <c r="M372" s="241" t="s">
        <v>1</v>
      </c>
      <c r="N372" s="242" t="s">
        <v>50</v>
      </c>
      <c r="O372" s="93"/>
      <c r="P372" s="243">
        <f>O372*H372</f>
        <v>0</v>
      </c>
      <c r="Q372" s="243">
        <v>0</v>
      </c>
      <c r="R372" s="243">
        <f>Q372*H372</f>
        <v>0</v>
      </c>
      <c r="S372" s="243">
        <v>0</v>
      </c>
      <c r="T372" s="244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45" t="s">
        <v>250</v>
      </c>
      <c r="AT372" s="245" t="s">
        <v>246</v>
      </c>
      <c r="AU372" s="245" t="s">
        <v>95</v>
      </c>
      <c r="AY372" s="18" t="s">
        <v>244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18" t="s">
        <v>92</v>
      </c>
      <c r="BK372" s="246">
        <f>ROUND(I372*H372,2)</f>
        <v>0</v>
      </c>
      <c r="BL372" s="18" t="s">
        <v>250</v>
      </c>
      <c r="BM372" s="245" t="s">
        <v>806</v>
      </c>
    </row>
    <row r="373" spans="1:51" s="13" customFormat="1" ht="12">
      <c r="A373" s="13"/>
      <c r="B373" s="247"/>
      <c r="C373" s="248"/>
      <c r="D373" s="249" t="s">
        <v>252</v>
      </c>
      <c r="E373" s="250" t="s">
        <v>199</v>
      </c>
      <c r="F373" s="251" t="s">
        <v>807</v>
      </c>
      <c r="G373" s="248"/>
      <c r="H373" s="252">
        <v>183.333</v>
      </c>
      <c r="I373" s="253"/>
      <c r="J373" s="248"/>
      <c r="K373" s="248"/>
      <c r="L373" s="254"/>
      <c r="M373" s="255"/>
      <c r="N373" s="256"/>
      <c r="O373" s="256"/>
      <c r="P373" s="256"/>
      <c r="Q373" s="256"/>
      <c r="R373" s="256"/>
      <c r="S373" s="256"/>
      <c r="T373" s="25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8" t="s">
        <v>252</v>
      </c>
      <c r="AU373" s="258" t="s">
        <v>95</v>
      </c>
      <c r="AV373" s="13" t="s">
        <v>95</v>
      </c>
      <c r="AW373" s="13" t="s">
        <v>42</v>
      </c>
      <c r="AX373" s="13" t="s">
        <v>92</v>
      </c>
      <c r="AY373" s="258" t="s">
        <v>244</v>
      </c>
    </row>
    <row r="374" spans="1:65" s="2" customFormat="1" ht="24.15" customHeight="1">
      <c r="A374" s="40"/>
      <c r="B374" s="41"/>
      <c r="C374" s="233" t="s">
        <v>808</v>
      </c>
      <c r="D374" s="233" t="s">
        <v>246</v>
      </c>
      <c r="E374" s="234" t="s">
        <v>809</v>
      </c>
      <c r="F374" s="235" t="s">
        <v>395</v>
      </c>
      <c r="G374" s="236" t="s">
        <v>396</v>
      </c>
      <c r="H374" s="237">
        <v>101.02</v>
      </c>
      <c r="I374" s="238"/>
      <c r="J374" s="239">
        <f>ROUND(I374*H374,2)</f>
        <v>0</v>
      </c>
      <c r="K374" s="240"/>
      <c r="L374" s="46"/>
      <c r="M374" s="241" t="s">
        <v>1</v>
      </c>
      <c r="N374" s="242" t="s">
        <v>50</v>
      </c>
      <c r="O374" s="93"/>
      <c r="P374" s="243">
        <f>O374*H374</f>
        <v>0</v>
      </c>
      <c r="Q374" s="243">
        <v>0</v>
      </c>
      <c r="R374" s="243">
        <f>Q374*H374</f>
        <v>0</v>
      </c>
      <c r="S374" s="243">
        <v>0</v>
      </c>
      <c r="T374" s="244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45" t="s">
        <v>250</v>
      </c>
      <c r="AT374" s="245" t="s">
        <v>246</v>
      </c>
      <c r="AU374" s="245" t="s">
        <v>95</v>
      </c>
      <c r="AY374" s="18" t="s">
        <v>244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18" t="s">
        <v>92</v>
      </c>
      <c r="BK374" s="246">
        <f>ROUND(I374*H374,2)</f>
        <v>0</v>
      </c>
      <c r="BL374" s="18" t="s">
        <v>250</v>
      </c>
      <c r="BM374" s="245" t="s">
        <v>810</v>
      </c>
    </row>
    <row r="375" spans="1:51" s="13" customFormat="1" ht="12">
      <c r="A375" s="13"/>
      <c r="B375" s="247"/>
      <c r="C375" s="248"/>
      <c r="D375" s="249" t="s">
        <v>252</v>
      </c>
      <c r="E375" s="250" t="s">
        <v>197</v>
      </c>
      <c r="F375" s="251" t="s">
        <v>811</v>
      </c>
      <c r="G375" s="248"/>
      <c r="H375" s="252">
        <v>101.02</v>
      </c>
      <c r="I375" s="253"/>
      <c r="J375" s="248"/>
      <c r="K375" s="248"/>
      <c r="L375" s="254"/>
      <c r="M375" s="255"/>
      <c r="N375" s="256"/>
      <c r="O375" s="256"/>
      <c r="P375" s="256"/>
      <c r="Q375" s="256"/>
      <c r="R375" s="256"/>
      <c r="S375" s="256"/>
      <c r="T375" s="25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8" t="s">
        <v>252</v>
      </c>
      <c r="AU375" s="258" t="s">
        <v>95</v>
      </c>
      <c r="AV375" s="13" t="s">
        <v>95</v>
      </c>
      <c r="AW375" s="13" t="s">
        <v>42</v>
      </c>
      <c r="AX375" s="13" t="s">
        <v>92</v>
      </c>
      <c r="AY375" s="258" t="s">
        <v>244</v>
      </c>
    </row>
    <row r="376" spans="1:63" s="12" customFormat="1" ht="22.8" customHeight="1">
      <c r="A376" s="12"/>
      <c r="B376" s="217"/>
      <c r="C376" s="218"/>
      <c r="D376" s="219" t="s">
        <v>84</v>
      </c>
      <c r="E376" s="231" t="s">
        <v>812</v>
      </c>
      <c r="F376" s="231" t="s">
        <v>813</v>
      </c>
      <c r="G376" s="218"/>
      <c r="H376" s="218"/>
      <c r="I376" s="221"/>
      <c r="J376" s="232">
        <f>BK376</f>
        <v>0</v>
      </c>
      <c r="K376" s="218"/>
      <c r="L376" s="223"/>
      <c r="M376" s="224"/>
      <c r="N376" s="225"/>
      <c r="O376" s="225"/>
      <c r="P376" s="226">
        <f>SUM(P377:P380)</f>
        <v>0</v>
      </c>
      <c r="Q376" s="225"/>
      <c r="R376" s="226">
        <f>SUM(R377:R380)</f>
        <v>0</v>
      </c>
      <c r="S376" s="225"/>
      <c r="T376" s="227">
        <f>SUM(T377:T380)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28" t="s">
        <v>92</v>
      </c>
      <c r="AT376" s="229" t="s">
        <v>84</v>
      </c>
      <c r="AU376" s="229" t="s">
        <v>92</v>
      </c>
      <c r="AY376" s="228" t="s">
        <v>244</v>
      </c>
      <c r="BK376" s="230">
        <f>SUM(BK377:BK380)</f>
        <v>0</v>
      </c>
    </row>
    <row r="377" spans="1:65" s="2" customFormat="1" ht="24.15" customHeight="1">
      <c r="A377" s="40"/>
      <c r="B377" s="41"/>
      <c r="C377" s="233" t="s">
        <v>814</v>
      </c>
      <c r="D377" s="233" t="s">
        <v>246</v>
      </c>
      <c r="E377" s="234" t="s">
        <v>815</v>
      </c>
      <c r="F377" s="235" t="s">
        <v>816</v>
      </c>
      <c r="G377" s="236" t="s">
        <v>396</v>
      </c>
      <c r="H377" s="237">
        <v>4.083</v>
      </c>
      <c r="I377" s="238"/>
      <c r="J377" s="239">
        <f>ROUND(I377*H377,2)</f>
        <v>0</v>
      </c>
      <c r="K377" s="240"/>
      <c r="L377" s="46"/>
      <c r="M377" s="241" t="s">
        <v>1</v>
      </c>
      <c r="N377" s="242" t="s">
        <v>50</v>
      </c>
      <c r="O377" s="93"/>
      <c r="P377" s="243">
        <f>O377*H377</f>
        <v>0</v>
      </c>
      <c r="Q377" s="243">
        <v>0</v>
      </c>
      <c r="R377" s="243">
        <f>Q377*H377</f>
        <v>0</v>
      </c>
      <c r="S377" s="243">
        <v>0</v>
      </c>
      <c r="T377" s="244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45" t="s">
        <v>250</v>
      </c>
      <c r="AT377" s="245" t="s">
        <v>246</v>
      </c>
      <c r="AU377" s="245" t="s">
        <v>95</v>
      </c>
      <c r="AY377" s="18" t="s">
        <v>244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18" t="s">
        <v>92</v>
      </c>
      <c r="BK377" s="246">
        <f>ROUND(I377*H377,2)</f>
        <v>0</v>
      </c>
      <c r="BL377" s="18" t="s">
        <v>250</v>
      </c>
      <c r="BM377" s="245" t="s">
        <v>817</v>
      </c>
    </row>
    <row r="378" spans="1:51" s="13" customFormat="1" ht="12">
      <c r="A378" s="13"/>
      <c r="B378" s="247"/>
      <c r="C378" s="248"/>
      <c r="D378" s="249" t="s">
        <v>252</v>
      </c>
      <c r="E378" s="250" t="s">
        <v>205</v>
      </c>
      <c r="F378" s="251" t="s">
        <v>818</v>
      </c>
      <c r="G378" s="248"/>
      <c r="H378" s="252">
        <v>4.083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8" t="s">
        <v>252</v>
      </c>
      <c r="AU378" s="258" t="s">
        <v>95</v>
      </c>
      <c r="AV378" s="13" t="s">
        <v>95</v>
      </c>
      <c r="AW378" s="13" t="s">
        <v>42</v>
      </c>
      <c r="AX378" s="13" t="s">
        <v>92</v>
      </c>
      <c r="AY378" s="258" t="s">
        <v>244</v>
      </c>
    </row>
    <row r="379" spans="1:65" s="2" customFormat="1" ht="33" customHeight="1">
      <c r="A379" s="40"/>
      <c r="B379" s="41"/>
      <c r="C379" s="233" t="s">
        <v>819</v>
      </c>
      <c r="D379" s="233" t="s">
        <v>246</v>
      </c>
      <c r="E379" s="234" t="s">
        <v>820</v>
      </c>
      <c r="F379" s="235" t="s">
        <v>821</v>
      </c>
      <c r="G379" s="236" t="s">
        <v>396</v>
      </c>
      <c r="H379" s="237">
        <v>4.083</v>
      </c>
      <c r="I379" s="238"/>
      <c r="J379" s="239">
        <f>ROUND(I379*H379,2)</f>
        <v>0</v>
      </c>
      <c r="K379" s="240"/>
      <c r="L379" s="46"/>
      <c r="M379" s="241" t="s">
        <v>1</v>
      </c>
      <c r="N379" s="242" t="s">
        <v>50</v>
      </c>
      <c r="O379" s="93"/>
      <c r="P379" s="243">
        <f>O379*H379</f>
        <v>0</v>
      </c>
      <c r="Q379" s="243">
        <v>0</v>
      </c>
      <c r="R379" s="243">
        <f>Q379*H379</f>
        <v>0</v>
      </c>
      <c r="S379" s="243">
        <v>0</v>
      </c>
      <c r="T379" s="244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45" t="s">
        <v>250</v>
      </c>
      <c r="AT379" s="245" t="s">
        <v>246</v>
      </c>
      <c r="AU379" s="245" t="s">
        <v>95</v>
      </c>
      <c r="AY379" s="18" t="s">
        <v>244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18" t="s">
        <v>92</v>
      </c>
      <c r="BK379" s="246">
        <f>ROUND(I379*H379,2)</f>
        <v>0</v>
      </c>
      <c r="BL379" s="18" t="s">
        <v>250</v>
      </c>
      <c r="BM379" s="245" t="s">
        <v>822</v>
      </c>
    </row>
    <row r="380" spans="1:51" s="13" customFormat="1" ht="12">
      <c r="A380" s="13"/>
      <c r="B380" s="247"/>
      <c r="C380" s="248"/>
      <c r="D380" s="249" t="s">
        <v>252</v>
      </c>
      <c r="E380" s="250" t="s">
        <v>1</v>
      </c>
      <c r="F380" s="251" t="s">
        <v>205</v>
      </c>
      <c r="G380" s="248"/>
      <c r="H380" s="252">
        <v>4.083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8" t="s">
        <v>252</v>
      </c>
      <c r="AU380" s="258" t="s">
        <v>95</v>
      </c>
      <c r="AV380" s="13" t="s">
        <v>95</v>
      </c>
      <c r="AW380" s="13" t="s">
        <v>42</v>
      </c>
      <c r="AX380" s="13" t="s">
        <v>92</v>
      </c>
      <c r="AY380" s="258" t="s">
        <v>244</v>
      </c>
    </row>
    <row r="381" spans="1:63" s="12" customFormat="1" ht="25.9" customHeight="1">
      <c r="A381" s="12"/>
      <c r="B381" s="217"/>
      <c r="C381" s="218"/>
      <c r="D381" s="219" t="s">
        <v>84</v>
      </c>
      <c r="E381" s="220" t="s">
        <v>823</v>
      </c>
      <c r="F381" s="220" t="s">
        <v>824</v>
      </c>
      <c r="G381" s="218"/>
      <c r="H381" s="218"/>
      <c r="I381" s="221"/>
      <c r="J381" s="222">
        <f>BK381</f>
        <v>0</v>
      </c>
      <c r="K381" s="218"/>
      <c r="L381" s="223"/>
      <c r="M381" s="224"/>
      <c r="N381" s="225"/>
      <c r="O381" s="225"/>
      <c r="P381" s="226">
        <f>P382+P387+P389</f>
        <v>0</v>
      </c>
      <c r="Q381" s="225"/>
      <c r="R381" s="226">
        <f>R382+R387+R389</f>
        <v>0</v>
      </c>
      <c r="S381" s="225"/>
      <c r="T381" s="227">
        <f>T382+T387+T389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28" t="s">
        <v>120</v>
      </c>
      <c r="AT381" s="229" t="s">
        <v>84</v>
      </c>
      <c r="AU381" s="229" t="s">
        <v>85</v>
      </c>
      <c r="AY381" s="228" t="s">
        <v>244</v>
      </c>
      <c r="BK381" s="230">
        <f>BK382+BK387+BK389</f>
        <v>0</v>
      </c>
    </row>
    <row r="382" spans="1:63" s="12" customFormat="1" ht="22.8" customHeight="1">
      <c r="A382" s="12"/>
      <c r="B382" s="217"/>
      <c r="C382" s="218"/>
      <c r="D382" s="219" t="s">
        <v>84</v>
      </c>
      <c r="E382" s="231" t="s">
        <v>825</v>
      </c>
      <c r="F382" s="231" t="s">
        <v>826</v>
      </c>
      <c r="G382" s="218"/>
      <c r="H382" s="218"/>
      <c r="I382" s="221"/>
      <c r="J382" s="232">
        <f>BK382</f>
        <v>0</v>
      </c>
      <c r="K382" s="218"/>
      <c r="L382" s="223"/>
      <c r="M382" s="224"/>
      <c r="N382" s="225"/>
      <c r="O382" s="225"/>
      <c r="P382" s="226">
        <f>SUM(P383:P386)</f>
        <v>0</v>
      </c>
      <c r="Q382" s="225"/>
      <c r="R382" s="226">
        <f>SUM(R383:R386)</f>
        <v>0</v>
      </c>
      <c r="S382" s="225"/>
      <c r="T382" s="227">
        <f>SUM(T383:T386)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8" t="s">
        <v>120</v>
      </c>
      <c r="AT382" s="229" t="s">
        <v>84</v>
      </c>
      <c r="AU382" s="229" t="s">
        <v>92</v>
      </c>
      <c r="AY382" s="228" t="s">
        <v>244</v>
      </c>
      <c r="BK382" s="230">
        <f>SUM(BK383:BK386)</f>
        <v>0</v>
      </c>
    </row>
    <row r="383" spans="1:65" s="2" customFormat="1" ht="16.5" customHeight="1">
      <c r="A383" s="40"/>
      <c r="B383" s="41"/>
      <c r="C383" s="233" t="s">
        <v>827</v>
      </c>
      <c r="D383" s="233" t="s">
        <v>246</v>
      </c>
      <c r="E383" s="234" t="s">
        <v>828</v>
      </c>
      <c r="F383" s="235" t="s">
        <v>829</v>
      </c>
      <c r="G383" s="236" t="s">
        <v>830</v>
      </c>
      <c r="H383" s="237">
        <v>1</v>
      </c>
      <c r="I383" s="238"/>
      <c r="J383" s="239">
        <f>ROUND(I383*H383,2)</f>
        <v>0</v>
      </c>
      <c r="K383" s="240"/>
      <c r="L383" s="46"/>
      <c r="M383" s="241" t="s">
        <v>1</v>
      </c>
      <c r="N383" s="242" t="s">
        <v>50</v>
      </c>
      <c r="O383" s="93"/>
      <c r="P383" s="243">
        <f>O383*H383</f>
        <v>0</v>
      </c>
      <c r="Q383" s="243">
        <v>0</v>
      </c>
      <c r="R383" s="243">
        <f>Q383*H383</f>
        <v>0</v>
      </c>
      <c r="S383" s="243">
        <v>0</v>
      </c>
      <c r="T383" s="244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45" t="s">
        <v>831</v>
      </c>
      <c r="AT383" s="245" t="s">
        <v>246</v>
      </c>
      <c r="AU383" s="245" t="s">
        <v>95</v>
      </c>
      <c r="AY383" s="18" t="s">
        <v>244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18" t="s">
        <v>92</v>
      </c>
      <c r="BK383" s="246">
        <f>ROUND(I383*H383,2)</f>
        <v>0</v>
      </c>
      <c r="BL383" s="18" t="s">
        <v>831</v>
      </c>
      <c r="BM383" s="245" t="s">
        <v>832</v>
      </c>
    </row>
    <row r="384" spans="1:65" s="2" customFormat="1" ht="16.5" customHeight="1">
      <c r="A384" s="40"/>
      <c r="B384" s="41"/>
      <c r="C384" s="233" t="s">
        <v>833</v>
      </c>
      <c r="D384" s="233" t="s">
        <v>246</v>
      </c>
      <c r="E384" s="234" t="s">
        <v>834</v>
      </c>
      <c r="F384" s="235" t="s">
        <v>835</v>
      </c>
      <c r="G384" s="236" t="s">
        <v>830</v>
      </c>
      <c r="H384" s="237">
        <v>1</v>
      </c>
      <c r="I384" s="238"/>
      <c r="J384" s="239">
        <f>ROUND(I384*H384,2)</f>
        <v>0</v>
      </c>
      <c r="K384" s="240"/>
      <c r="L384" s="46"/>
      <c r="M384" s="241" t="s">
        <v>1</v>
      </c>
      <c r="N384" s="242" t="s">
        <v>50</v>
      </c>
      <c r="O384" s="93"/>
      <c r="P384" s="243">
        <f>O384*H384</f>
        <v>0</v>
      </c>
      <c r="Q384" s="243">
        <v>0</v>
      </c>
      <c r="R384" s="243">
        <f>Q384*H384</f>
        <v>0</v>
      </c>
      <c r="S384" s="243">
        <v>0</v>
      </c>
      <c r="T384" s="244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45" t="s">
        <v>831</v>
      </c>
      <c r="AT384" s="245" t="s">
        <v>246</v>
      </c>
      <c r="AU384" s="245" t="s">
        <v>95</v>
      </c>
      <c r="AY384" s="18" t="s">
        <v>244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18" t="s">
        <v>92</v>
      </c>
      <c r="BK384" s="246">
        <f>ROUND(I384*H384,2)</f>
        <v>0</v>
      </c>
      <c r="BL384" s="18" t="s">
        <v>831</v>
      </c>
      <c r="BM384" s="245" t="s">
        <v>836</v>
      </c>
    </row>
    <row r="385" spans="1:65" s="2" customFormat="1" ht="16.5" customHeight="1">
      <c r="A385" s="40"/>
      <c r="B385" s="41"/>
      <c r="C385" s="233" t="s">
        <v>837</v>
      </c>
      <c r="D385" s="233" t="s">
        <v>246</v>
      </c>
      <c r="E385" s="234" t="s">
        <v>838</v>
      </c>
      <c r="F385" s="235" t="s">
        <v>839</v>
      </c>
      <c r="G385" s="236" t="s">
        <v>830</v>
      </c>
      <c r="H385" s="237">
        <v>1</v>
      </c>
      <c r="I385" s="238"/>
      <c r="J385" s="239">
        <f>ROUND(I385*H385,2)</f>
        <v>0</v>
      </c>
      <c r="K385" s="240"/>
      <c r="L385" s="46"/>
      <c r="M385" s="241" t="s">
        <v>1</v>
      </c>
      <c r="N385" s="242" t="s">
        <v>50</v>
      </c>
      <c r="O385" s="93"/>
      <c r="P385" s="243">
        <f>O385*H385</f>
        <v>0</v>
      </c>
      <c r="Q385" s="243">
        <v>0</v>
      </c>
      <c r="R385" s="243">
        <f>Q385*H385</f>
        <v>0</v>
      </c>
      <c r="S385" s="243">
        <v>0</v>
      </c>
      <c r="T385" s="244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5" t="s">
        <v>831</v>
      </c>
      <c r="AT385" s="245" t="s">
        <v>246</v>
      </c>
      <c r="AU385" s="245" t="s">
        <v>95</v>
      </c>
      <c r="AY385" s="18" t="s">
        <v>244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18" t="s">
        <v>92</v>
      </c>
      <c r="BK385" s="246">
        <f>ROUND(I385*H385,2)</f>
        <v>0</v>
      </c>
      <c r="BL385" s="18" t="s">
        <v>831</v>
      </c>
      <c r="BM385" s="245" t="s">
        <v>840</v>
      </c>
    </row>
    <row r="386" spans="1:65" s="2" customFormat="1" ht="16.5" customHeight="1">
      <c r="A386" s="40"/>
      <c r="B386" s="41"/>
      <c r="C386" s="233" t="s">
        <v>841</v>
      </c>
      <c r="D386" s="233" t="s">
        <v>246</v>
      </c>
      <c r="E386" s="234" t="s">
        <v>842</v>
      </c>
      <c r="F386" s="235" t="s">
        <v>843</v>
      </c>
      <c r="G386" s="236" t="s">
        <v>830</v>
      </c>
      <c r="H386" s="237">
        <v>1</v>
      </c>
      <c r="I386" s="238"/>
      <c r="J386" s="239">
        <f>ROUND(I386*H386,2)</f>
        <v>0</v>
      </c>
      <c r="K386" s="240"/>
      <c r="L386" s="46"/>
      <c r="M386" s="241" t="s">
        <v>1</v>
      </c>
      <c r="N386" s="242" t="s">
        <v>50</v>
      </c>
      <c r="O386" s="93"/>
      <c r="P386" s="243">
        <f>O386*H386</f>
        <v>0</v>
      </c>
      <c r="Q386" s="243">
        <v>0</v>
      </c>
      <c r="R386" s="243">
        <f>Q386*H386</f>
        <v>0</v>
      </c>
      <c r="S386" s="243">
        <v>0</v>
      </c>
      <c r="T386" s="24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45" t="s">
        <v>831</v>
      </c>
      <c r="AT386" s="245" t="s">
        <v>246</v>
      </c>
      <c r="AU386" s="245" t="s">
        <v>95</v>
      </c>
      <c r="AY386" s="18" t="s">
        <v>244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18" t="s">
        <v>92</v>
      </c>
      <c r="BK386" s="246">
        <f>ROUND(I386*H386,2)</f>
        <v>0</v>
      </c>
      <c r="BL386" s="18" t="s">
        <v>831</v>
      </c>
      <c r="BM386" s="245" t="s">
        <v>844</v>
      </c>
    </row>
    <row r="387" spans="1:63" s="12" customFormat="1" ht="22.8" customHeight="1">
      <c r="A387" s="12"/>
      <c r="B387" s="217"/>
      <c r="C387" s="218"/>
      <c r="D387" s="219" t="s">
        <v>84</v>
      </c>
      <c r="E387" s="231" t="s">
        <v>845</v>
      </c>
      <c r="F387" s="231" t="s">
        <v>846</v>
      </c>
      <c r="G387" s="218"/>
      <c r="H387" s="218"/>
      <c r="I387" s="221"/>
      <c r="J387" s="232">
        <f>BK387</f>
        <v>0</v>
      </c>
      <c r="K387" s="218"/>
      <c r="L387" s="223"/>
      <c r="M387" s="224"/>
      <c r="N387" s="225"/>
      <c r="O387" s="225"/>
      <c r="P387" s="226">
        <f>P388</f>
        <v>0</v>
      </c>
      <c r="Q387" s="225"/>
      <c r="R387" s="226">
        <f>R388</f>
        <v>0</v>
      </c>
      <c r="S387" s="225"/>
      <c r="T387" s="227">
        <f>T388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28" t="s">
        <v>120</v>
      </c>
      <c r="AT387" s="229" t="s">
        <v>84</v>
      </c>
      <c r="AU387" s="229" t="s">
        <v>92</v>
      </c>
      <c r="AY387" s="228" t="s">
        <v>244</v>
      </c>
      <c r="BK387" s="230">
        <f>BK388</f>
        <v>0</v>
      </c>
    </row>
    <row r="388" spans="1:65" s="2" customFormat="1" ht="16.5" customHeight="1">
      <c r="A388" s="40"/>
      <c r="B388" s="41"/>
      <c r="C388" s="233" t="s">
        <v>847</v>
      </c>
      <c r="D388" s="233" t="s">
        <v>246</v>
      </c>
      <c r="E388" s="234" t="s">
        <v>848</v>
      </c>
      <c r="F388" s="235" t="s">
        <v>849</v>
      </c>
      <c r="G388" s="236" t="s">
        <v>830</v>
      </c>
      <c r="H388" s="237">
        <v>1</v>
      </c>
      <c r="I388" s="238"/>
      <c r="J388" s="239">
        <f>ROUND(I388*H388,2)</f>
        <v>0</v>
      </c>
      <c r="K388" s="240"/>
      <c r="L388" s="46"/>
      <c r="M388" s="241" t="s">
        <v>1</v>
      </c>
      <c r="N388" s="242" t="s">
        <v>50</v>
      </c>
      <c r="O388" s="93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5" t="s">
        <v>831</v>
      </c>
      <c r="AT388" s="245" t="s">
        <v>246</v>
      </c>
      <c r="AU388" s="245" t="s">
        <v>95</v>
      </c>
      <c r="AY388" s="18" t="s">
        <v>244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8" t="s">
        <v>92</v>
      </c>
      <c r="BK388" s="246">
        <f>ROUND(I388*H388,2)</f>
        <v>0</v>
      </c>
      <c r="BL388" s="18" t="s">
        <v>831</v>
      </c>
      <c r="BM388" s="245" t="s">
        <v>850</v>
      </c>
    </row>
    <row r="389" spans="1:63" s="12" customFormat="1" ht="22.8" customHeight="1">
      <c r="A389" s="12"/>
      <c r="B389" s="217"/>
      <c r="C389" s="218"/>
      <c r="D389" s="219" t="s">
        <v>84</v>
      </c>
      <c r="E389" s="231" t="s">
        <v>851</v>
      </c>
      <c r="F389" s="231" t="s">
        <v>852</v>
      </c>
      <c r="G389" s="218"/>
      <c r="H389" s="218"/>
      <c r="I389" s="221"/>
      <c r="J389" s="232">
        <f>BK389</f>
        <v>0</v>
      </c>
      <c r="K389" s="218"/>
      <c r="L389" s="223"/>
      <c r="M389" s="224"/>
      <c r="N389" s="225"/>
      <c r="O389" s="225"/>
      <c r="P389" s="226">
        <f>P390</f>
        <v>0</v>
      </c>
      <c r="Q389" s="225"/>
      <c r="R389" s="226">
        <f>R390</f>
        <v>0</v>
      </c>
      <c r="S389" s="225"/>
      <c r="T389" s="227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8" t="s">
        <v>120</v>
      </c>
      <c r="AT389" s="229" t="s">
        <v>84</v>
      </c>
      <c r="AU389" s="229" t="s">
        <v>92</v>
      </c>
      <c r="AY389" s="228" t="s">
        <v>244</v>
      </c>
      <c r="BK389" s="230">
        <f>BK390</f>
        <v>0</v>
      </c>
    </row>
    <row r="390" spans="1:65" s="2" customFormat="1" ht="24.15" customHeight="1">
      <c r="A390" s="40"/>
      <c r="B390" s="41"/>
      <c r="C390" s="233" t="s">
        <v>853</v>
      </c>
      <c r="D390" s="233" t="s">
        <v>246</v>
      </c>
      <c r="E390" s="234" t="s">
        <v>854</v>
      </c>
      <c r="F390" s="235" t="s">
        <v>855</v>
      </c>
      <c r="G390" s="236" t="s">
        <v>830</v>
      </c>
      <c r="H390" s="237">
        <v>1</v>
      </c>
      <c r="I390" s="238"/>
      <c r="J390" s="239">
        <f>ROUND(I390*H390,2)</f>
        <v>0</v>
      </c>
      <c r="K390" s="240"/>
      <c r="L390" s="46"/>
      <c r="M390" s="302" t="s">
        <v>1</v>
      </c>
      <c r="N390" s="303" t="s">
        <v>50</v>
      </c>
      <c r="O390" s="304"/>
      <c r="P390" s="305">
        <f>O390*H390</f>
        <v>0</v>
      </c>
      <c r="Q390" s="305">
        <v>0</v>
      </c>
      <c r="R390" s="305">
        <f>Q390*H390</f>
        <v>0</v>
      </c>
      <c r="S390" s="305">
        <v>0</v>
      </c>
      <c r="T390" s="30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45" t="s">
        <v>831</v>
      </c>
      <c r="AT390" s="245" t="s">
        <v>246</v>
      </c>
      <c r="AU390" s="245" t="s">
        <v>95</v>
      </c>
      <c r="AY390" s="18" t="s">
        <v>244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18" t="s">
        <v>92</v>
      </c>
      <c r="BK390" s="246">
        <f>ROUND(I390*H390,2)</f>
        <v>0</v>
      </c>
      <c r="BL390" s="18" t="s">
        <v>831</v>
      </c>
      <c r="BM390" s="245" t="s">
        <v>856</v>
      </c>
    </row>
    <row r="391" spans="1:31" s="2" customFormat="1" ht="6.95" customHeight="1">
      <c r="A391" s="40"/>
      <c r="B391" s="68"/>
      <c r="C391" s="69"/>
      <c r="D391" s="69"/>
      <c r="E391" s="69"/>
      <c r="F391" s="69"/>
      <c r="G391" s="69"/>
      <c r="H391" s="69"/>
      <c r="I391" s="69"/>
      <c r="J391" s="69"/>
      <c r="K391" s="69"/>
      <c r="L391" s="46"/>
      <c r="M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</row>
  </sheetData>
  <sheetProtection password="CC35" sheet="1" objects="1" scenarios="1" formatColumns="0" formatRows="0" autoFilter="0"/>
  <autoFilter ref="C127:K390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  <c r="AZ2" s="148" t="s">
        <v>117</v>
      </c>
      <c r="BA2" s="148" t="s">
        <v>1</v>
      </c>
      <c r="BB2" s="148" t="s">
        <v>1</v>
      </c>
      <c r="BC2" s="148" t="s">
        <v>118</v>
      </c>
      <c r="BD2" s="148" t="s">
        <v>95</v>
      </c>
    </row>
    <row r="3" spans="2:5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95</v>
      </c>
      <c r="AZ3" s="148" t="s">
        <v>119</v>
      </c>
      <c r="BA3" s="148" t="s">
        <v>1</v>
      </c>
      <c r="BB3" s="148" t="s">
        <v>1</v>
      </c>
      <c r="BC3" s="148" t="s">
        <v>857</v>
      </c>
      <c r="BD3" s="148" t="s">
        <v>95</v>
      </c>
    </row>
    <row r="4" spans="2:56" s="1" customFormat="1" ht="24.95" customHeight="1">
      <c r="B4" s="21"/>
      <c r="D4" s="151" t="s">
        <v>114</v>
      </c>
      <c r="L4" s="21"/>
      <c r="M4" s="152" t="s">
        <v>10</v>
      </c>
      <c r="AT4" s="18" t="s">
        <v>4</v>
      </c>
      <c r="AZ4" s="148" t="s">
        <v>121</v>
      </c>
      <c r="BA4" s="148" t="s">
        <v>1</v>
      </c>
      <c r="BB4" s="148" t="s">
        <v>1</v>
      </c>
      <c r="BC4" s="148" t="s">
        <v>858</v>
      </c>
      <c r="BD4" s="148" t="s">
        <v>95</v>
      </c>
    </row>
    <row r="5" spans="2:56" s="1" customFormat="1" ht="6.95" customHeight="1">
      <c r="B5" s="21"/>
      <c r="L5" s="21"/>
      <c r="AZ5" s="148" t="s">
        <v>127</v>
      </c>
      <c r="BA5" s="148" t="s">
        <v>1</v>
      </c>
      <c r="BB5" s="148" t="s">
        <v>1</v>
      </c>
      <c r="BC5" s="148" t="s">
        <v>291</v>
      </c>
      <c r="BD5" s="148" t="s">
        <v>95</v>
      </c>
    </row>
    <row r="6" spans="2:56" s="1" customFormat="1" ht="12" customHeight="1">
      <c r="B6" s="21"/>
      <c r="D6" s="153" t="s">
        <v>16</v>
      </c>
      <c r="L6" s="21"/>
      <c r="AZ6" s="148" t="s">
        <v>123</v>
      </c>
      <c r="BA6" s="148" t="s">
        <v>1</v>
      </c>
      <c r="BB6" s="148" t="s">
        <v>1</v>
      </c>
      <c r="BC6" s="148" t="s">
        <v>859</v>
      </c>
      <c r="BD6" s="148" t="s">
        <v>95</v>
      </c>
    </row>
    <row r="7" spans="2:56" s="1" customFormat="1" ht="16.5" customHeight="1">
      <c r="B7" s="21"/>
      <c r="E7" s="154" t="str">
        <f>'Rekapitulace stavby'!K6</f>
        <v>MB Máchova, obnova vodovodu a kanalizace</v>
      </c>
      <c r="F7" s="153"/>
      <c r="G7" s="153"/>
      <c r="H7" s="153"/>
      <c r="L7" s="21"/>
      <c r="AZ7" s="148" t="s">
        <v>125</v>
      </c>
      <c r="BA7" s="148" t="s">
        <v>1</v>
      </c>
      <c r="BB7" s="148" t="s">
        <v>1</v>
      </c>
      <c r="BC7" s="148" t="s">
        <v>860</v>
      </c>
      <c r="BD7" s="148" t="s">
        <v>95</v>
      </c>
    </row>
    <row r="8" spans="2:56" s="1" customFormat="1" ht="12" customHeight="1">
      <c r="B8" s="21"/>
      <c r="D8" s="153" t="s">
        <v>122</v>
      </c>
      <c r="L8" s="21"/>
      <c r="AZ8" s="148" t="s">
        <v>129</v>
      </c>
      <c r="BA8" s="148" t="s">
        <v>1</v>
      </c>
      <c r="BB8" s="148" t="s">
        <v>1</v>
      </c>
      <c r="BC8" s="148" t="s">
        <v>858</v>
      </c>
      <c r="BD8" s="148" t="s">
        <v>95</v>
      </c>
    </row>
    <row r="9" spans="1:56" s="2" customFormat="1" ht="16.5" customHeight="1">
      <c r="A9" s="40"/>
      <c r="B9" s="46"/>
      <c r="C9" s="40"/>
      <c r="D9" s="40"/>
      <c r="E9" s="154" t="s">
        <v>124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8" t="s">
        <v>130</v>
      </c>
      <c r="BA9" s="148" t="s">
        <v>1</v>
      </c>
      <c r="BB9" s="148" t="s">
        <v>1</v>
      </c>
      <c r="BC9" s="148" t="s">
        <v>861</v>
      </c>
      <c r="BD9" s="148" t="s">
        <v>95</v>
      </c>
    </row>
    <row r="10" spans="1:56" s="2" customFormat="1" ht="12" customHeight="1">
      <c r="A10" s="40"/>
      <c r="B10" s="46"/>
      <c r="C10" s="40"/>
      <c r="D10" s="153" t="s">
        <v>862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8" t="s">
        <v>148</v>
      </c>
      <c r="BA10" s="148" t="s">
        <v>1</v>
      </c>
      <c r="BB10" s="148" t="s">
        <v>1</v>
      </c>
      <c r="BC10" s="148" t="s">
        <v>149</v>
      </c>
      <c r="BD10" s="148" t="s">
        <v>95</v>
      </c>
    </row>
    <row r="11" spans="1:56" s="2" customFormat="1" ht="16.5" customHeight="1">
      <c r="A11" s="40"/>
      <c r="B11" s="46"/>
      <c r="C11" s="40"/>
      <c r="D11" s="40"/>
      <c r="E11" s="155" t="s">
        <v>863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8" t="s">
        <v>137</v>
      </c>
      <c r="BA11" s="148" t="s">
        <v>1</v>
      </c>
      <c r="BB11" s="148" t="s">
        <v>1</v>
      </c>
      <c r="BC11" s="148" t="s">
        <v>138</v>
      </c>
      <c r="BD11" s="148" t="s">
        <v>95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8" t="s">
        <v>139</v>
      </c>
      <c r="BA12" s="148" t="s">
        <v>1</v>
      </c>
      <c r="BB12" s="148" t="s">
        <v>1</v>
      </c>
      <c r="BC12" s="148" t="s">
        <v>864</v>
      </c>
      <c r="BD12" s="148" t="s">
        <v>95</v>
      </c>
    </row>
    <row r="13" spans="1:56" s="2" customFormat="1" ht="12" customHeight="1">
      <c r="A13" s="40"/>
      <c r="B13" s="46"/>
      <c r="C13" s="40"/>
      <c r="D13" s="153" t="s">
        <v>18</v>
      </c>
      <c r="E13" s="40"/>
      <c r="F13" s="143" t="s">
        <v>94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8" t="s">
        <v>141</v>
      </c>
      <c r="BA13" s="148" t="s">
        <v>1</v>
      </c>
      <c r="BB13" s="148" t="s">
        <v>1</v>
      </c>
      <c r="BC13" s="148" t="s">
        <v>865</v>
      </c>
      <c r="BD13" s="148" t="s">
        <v>95</v>
      </c>
    </row>
    <row r="14" spans="1:56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22. 11. 2023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8" t="s">
        <v>142</v>
      </c>
      <c r="BA14" s="148" t="s">
        <v>1</v>
      </c>
      <c r="BB14" s="148" t="s">
        <v>1</v>
      </c>
      <c r="BC14" s="148" t="s">
        <v>866</v>
      </c>
      <c r="BD14" s="148" t="s">
        <v>95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8" t="s">
        <v>143</v>
      </c>
      <c r="BA15" s="148" t="s">
        <v>1</v>
      </c>
      <c r="BB15" s="148" t="s">
        <v>1</v>
      </c>
      <c r="BC15" s="148" t="s">
        <v>867</v>
      </c>
      <c r="BD15" s="148" t="s">
        <v>95</v>
      </c>
    </row>
    <row r="16" spans="1:5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8" t="s">
        <v>145</v>
      </c>
      <c r="BA16" s="148" t="s">
        <v>1</v>
      </c>
      <c r="BB16" s="148" t="s">
        <v>1</v>
      </c>
      <c r="BC16" s="148" t="s">
        <v>865</v>
      </c>
      <c r="BD16" s="148" t="s">
        <v>95</v>
      </c>
    </row>
    <row r="17" spans="1:56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3" t="s">
        <v>34</v>
      </c>
      <c r="J17" s="143" t="s">
        <v>35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8" t="s">
        <v>146</v>
      </c>
      <c r="BA17" s="148" t="s">
        <v>1</v>
      </c>
      <c r="BB17" s="148" t="s">
        <v>1</v>
      </c>
      <c r="BC17" s="148" t="s">
        <v>868</v>
      </c>
      <c r="BD17" s="148" t="s">
        <v>95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8" t="s">
        <v>150</v>
      </c>
      <c r="BA18" s="148" t="s">
        <v>1</v>
      </c>
      <c r="BB18" s="148" t="s">
        <v>1</v>
      </c>
      <c r="BC18" s="148" t="s">
        <v>869</v>
      </c>
      <c r="BD18" s="148" t="s">
        <v>95</v>
      </c>
    </row>
    <row r="19" spans="1:56" s="2" customFormat="1" ht="12" customHeight="1">
      <c r="A19" s="40"/>
      <c r="B19" s="46"/>
      <c r="C19" s="40"/>
      <c r="D19" s="153" t="s">
        <v>36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8" t="s">
        <v>152</v>
      </c>
      <c r="BA19" s="148" t="s">
        <v>1</v>
      </c>
      <c r="BB19" s="148" t="s">
        <v>1</v>
      </c>
      <c r="BC19" s="148" t="s">
        <v>870</v>
      </c>
      <c r="BD19" s="148" t="s">
        <v>95</v>
      </c>
    </row>
    <row r="20" spans="1:56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8" t="s">
        <v>154</v>
      </c>
      <c r="BA20" s="148" t="s">
        <v>1</v>
      </c>
      <c r="BB20" s="148" t="s">
        <v>1</v>
      </c>
      <c r="BC20" s="148" t="s">
        <v>869</v>
      </c>
      <c r="BD20" s="148" t="s">
        <v>95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8" t="s">
        <v>155</v>
      </c>
      <c r="BA21" s="148" t="s">
        <v>1</v>
      </c>
      <c r="BB21" s="148" t="s">
        <v>1</v>
      </c>
      <c r="BC21" s="148" t="s">
        <v>85</v>
      </c>
      <c r="BD21" s="148" t="s">
        <v>95</v>
      </c>
    </row>
    <row r="22" spans="1:56" s="2" customFormat="1" ht="12" customHeight="1">
      <c r="A22" s="40"/>
      <c r="B22" s="46"/>
      <c r="C22" s="40"/>
      <c r="D22" s="153" t="s">
        <v>38</v>
      </c>
      <c r="E22" s="40"/>
      <c r="F22" s="40"/>
      <c r="G22" s="40"/>
      <c r="H22" s="40"/>
      <c r="I22" s="153" t="s">
        <v>31</v>
      </c>
      <c r="J22" s="143" t="s">
        <v>39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8" t="s">
        <v>157</v>
      </c>
      <c r="BA22" s="148" t="s">
        <v>1</v>
      </c>
      <c r="BB22" s="148" t="s">
        <v>1</v>
      </c>
      <c r="BC22" s="148" t="s">
        <v>871</v>
      </c>
      <c r="BD22" s="148" t="s">
        <v>95</v>
      </c>
    </row>
    <row r="23" spans="1:56" s="2" customFormat="1" ht="18" customHeight="1">
      <c r="A23" s="40"/>
      <c r="B23" s="46"/>
      <c r="C23" s="40"/>
      <c r="D23" s="40"/>
      <c r="E23" s="143" t="s">
        <v>40</v>
      </c>
      <c r="F23" s="40"/>
      <c r="G23" s="40"/>
      <c r="H23" s="40"/>
      <c r="I23" s="153" t="s">
        <v>34</v>
      </c>
      <c r="J23" s="143" t="s">
        <v>41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8" t="s">
        <v>161</v>
      </c>
      <c r="BA23" s="148" t="s">
        <v>1</v>
      </c>
      <c r="BB23" s="148" t="s">
        <v>1</v>
      </c>
      <c r="BC23" s="148" t="s">
        <v>85</v>
      </c>
      <c r="BD23" s="148" t="s">
        <v>95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8" t="s">
        <v>159</v>
      </c>
      <c r="BA24" s="148" t="s">
        <v>1</v>
      </c>
      <c r="BB24" s="148" t="s">
        <v>1</v>
      </c>
      <c r="BC24" s="148" t="s">
        <v>85</v>
      </c>
      <c r="BD24" s="148" t="s">
        <v>95</v>
      </c>
    </row>
    <row r="25" spans="1:56" s="2" customFormat="1" ht="12" customHeight="1">
      <c r="A25" s="40"/>
      <c r="B25" s="46"/>
      <c r="C25" s="40"/>
      <c r="D25" s="153" t="s">
        <v>43</v>
      </c>
      <c r="E25" s="40"/>
      <c r="F25" s="40"/>
      <c r="G25" s="40"/>
      <c r="H25" s="40"/>
      <c r="I25" s="153" t="s">
        <v>31</v>
      </c>
      <c r="J25" s="143" t="s">
        <v>39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8" t="s">
        <v>163</v>
      </c>
      <c r="BA25" s="148" t="s">
        <v>1</v>
      </c>
      <c r="BB25" s="148" t="s">
        <v>1</v>
      </c>
      <c r="BC25" s="148" t="s">
        <v>85</v>
      </c>
      <c r="BD25" s="148" t="s">
        <v>95</v>
      </c>
    </row>
    <row r="26" spans="1:56" s="2" customFormat="1" ht="18" customHeight="1">
      <c r="A26" s="40"/>
      <c r="B26" s="46"/>
      <c r="C26" s="40"/>
      <c r="D26" s="40"/>
      <c r="E26" s="143" t="s">
        <v>40</v>
      </c>
      <c r="F26" s="40"/>
      <c r="G26" s="40"/>
      <c r="H26" s="40"/>
      <c r="I26" s="153" t="s">
        <v>34</v>
      </c>
      <c r="J26" s="143" t="s">
        <v>41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8" t="s">
        <v>165</v>
      </c>
      <c r="BA26" s="148" t="s">
        <v>1</v>
      </c>
      <c r="BB26" s="148" t="s">
        <v>1</v>
      </c>
      <c r="BC26" s="148" t="s">
        <v>872</v>
      </c>
      <c r="BD26" s="148" t="s">
        <v>95</v>
      </c>
    </row>
    <row r="27" spans="1:56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8" t="s">
        <v>167</v>
      </c>
      <c r="BA27" s="148" t="s">
        <v>1</v>
      </c>
      <c r="BB27" s="148" t="s">
        <v>1</v>
      </c>
      <c r="BC27" s="148" t="s">
        <v>873</v>
      </c>
      <c r="BD27" s="148" t="s">
        <v>95</v>
      </c>
    </row>
    <row r="28" spans="1:56" s="2" customFormat="1" ht="12" customHeight="1">
      <c r="A28" s="40"/>
      <c r="B28" s="46"/>
      <c r="C28" s="40"/>
      <c r="D28" s="153" t="s">
        <v>44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8" t="s">
        <v>169</v>
      </c>
      <c r="BA28" s="148" t="s">
        <v>1</v>
      </c>
      <c r="BB28" s="148" t="s">
        <v>1</v>
      </c>
      <c r="BC28" s="148" t="s">
        <v>874</v>
      </c>
      <c r="BD28" s="148" t="s">
        <v>95</v>
      </c>
    </row>
    <row r="29" spans="1:56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59"/>
      <c r="J29" s="159"/>
      <c r="K29" s="159"/>
      <c r="L29" s="162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Z29" s="163" t="s">
        <v>171</v>
      </c>
      <c r="BA29" s="163" t="s">
        <v>1</v>
      </c>
      <c r="BB29" s="163" t="s">
        <v>1</v>
      </c>
      <c r="BC29" s="163" t="s">
        <v>875</v>
      </c>
      <c r="BD29" s="163" t="s">
        <v>95</v>
      </c>
    </row>
    <row r="30" spans="1:56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8" t="s">
        <v>173</v>
      </c>
      <c r="BA30" s="148" t="s">
        <v>1</v>
      </c>
      <c r="BB30" s="148" t="s">
        <v>1</v>
      </c>
      <c r="BC30" s="148" t="s">
        <v>876</v>
      </c>
      <c r="BD30" s="148" t="s">
        <v>95</v>
      </c>
    </row>
    <row r="31" spans="1:56" s="2" customFormat="1" ht="6.95" customHeight="1">
      <c r="A31" s="40"/>
      <c r="B31" s="46"/>
      <c r="C31" s="40"/>
      <c r="D31" s="164"/>
      <c r="E31" s="164"/>
      <c r="F31" s="164"/>
      <c r="G31" s="164"/>
      <c r="H31" s="164"/>
      <c r="I31" s="164"/>
      <c r="J31" s="164"/>
      <c r="K31" s="164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8" t="s">
        <v>175</v>
      </c>
      <c r="BA31" s="148" t="s">
        <v>1</v>
      </c>
      <c r="BB31" s="148" t="s">
        <v>1</v>
      </c>
      <c r="BC31" s="148" t="s">
        <v>877</v>
      </c>
      <c r="BD31" s="148" t="s">
        <v>95</v>
      </c>
    </row>
    <row r="32" spans="1:56" s="2" customFormat="1" ht="25.4" customHeight="1">
      <c r="A32" s="40"/>
      <c r="B32" s="46"/>
      <c r="C32" s="40"/>
      <c r="D32" s="165" t="s">
        <v>45</v>
      </c>
      <c r="E32" s="40"/>
      <c r="F32" s="40"/>
      <c r="G32" s="40"/>
      <c r="H32" s="40"/>
      <c r="I32" s="40"/>
      <c r="J32" s="166">
        <f>ROUND(J128,2)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8" t="s">
        <v>177</v>
      </c>
      <c r="BA32" s="148" t="s">
        <v>1</v>
      </c>
      <c r="BB32" s="148" t="s">
        <v>1</v>
      </c>
      <c r="BC32" s="148" t="s">
        <v>877</v>
      </c>
      <c r="BD32" s="148" t="s">
        <v>95</v>
      </c>
    </row>
    <row r="33" spans="1:56" s="2" customFormat="1" ht="6.95" customHeight="1">
      <c r="A33" s="40"/>
      <c r="B33" s="46"/>
      <c r="C33" s="40"/>
      <c r="D33" s="164"/>
      <c r="E33" s="164"/>
      <c r="F33" s="164"/>
      <c r="G33" s="164"/>
      <c r="H33" s="164"/>
      <c r="I33" s="164"/>
      <c r="J33" s="164"/>
      <c r="K33" s="164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8" t="s">
        <v>207</v>
      </c>
      <c r="BA33" s="148" t="s">
        <v>1</v>
      </c>
      <c r="BB33" s="148" t="s">
        <v>1</v>
      </c>
      <c r="BC33" s="148" t="s">
        <v>85</v>
      </c>
      <c r="BD33" s="148" t="s">
        <v>95</v>
      </c>
    </row>
    <row r="34" spans="1:56" s="2" customFormat="1" ht="14.4" customHeight="1">
      <c r="A34" s="40"/>
      <c r="B34" s="46"/>
      <c r="C34" s="40"/>
      <c r="D34" s="40"/>
      <c r="E34" s="40"/>
      <c r="F34" s="167" t="s">
        <v>47</v>
      </c>
      <c r="G34" s="40"/>
      <c r="H34" s="40"/>
      <c r="I34" s="167" t="s">
        <v>46</v>
      </c>
      <c r="J34" s="167" t="s">
        <v>48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8" t="s">
        <v>178</v>
      </c>
      <c r="BA34" s="148" t="s">
        <v>1</v>
      </c>
      <c r="BB34" s="148" t="s">
        <v>1</v>
      </c>
      <c r="BC34" s="148" t="s">
        <v>878</v>
      </c>
      <c r="BD34" s="148" t="s">
        <v>95</v>
      </c>
    </row>
    <row r="35" spans="1:56" s="2" customFormat="1" ht="14.4" customHeight="1">
      <c r="A35" s="40"/>
      <c r="B35" s="46"/>
      <c r="C35" s="40"/>
      <c r="D35" s="168" t="s">
        <v>49</v>
      </c>
      <c r="E35" s="153" t="s">
        <v>50</v>
      </c>
      <c r="F35" s="169">
        <f>ROUND((SUM(BE128:BE313)),2)</f>
        <v>0</v>
      </c>
      <c r="G35" s="40"/>
      <c r="H35" s="40"/>
      <c r="I35" s="170">
        <v>0.21</v>
      </c>
      <c r="J35" s="169">
        <f>ROUND(((SUM(BE128:BE313))*I35),2)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8" t="s">
        <v>209</v>
      </c>
      <c r="BA35" s="148" t="s">
        <v>1</v>
      </c>
      <c r="BB35" s="148" t="s">
        <v>1</v>
      </c>
      <c r="BC35" s="148" t="s">
        <v>85</v>
      </c>
      <c r="BD35" s="148" t="s">
        <v>95</v>
      </c>
    </row>
    <row r="36" spans="1:56" s="2" customFormat="1" ht="14.4" customHeight="1">
      <c r="A36" s="40"/>
      <c r="B36" s="46"/>
      <c r="C36" s="40"/>
      <c r="D36" s="40"/>
      <c r="E36" s="153" t="s">
        <v>51</v>
      </c>
      <c r="F36" s="169">
        <f>ROUND((SUM(BF128:BF313)),2)</f>
        <v>0</v>
      </c>
      <c r="G36" s="40"/>
      <c r="H36" s="40"/>
      <c r="I36" s="170">
        <v>0.15</v>
      </c>
      <c r="J36" s="169">
        <f>ROUND(((SUM(BF128:BF313))*I36),2)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8" t="s">
        <v>180</v>
      </c>
      <c r="BA36" s="148" t="s">
        <v>1</v>
      </c>
      <c r="BB36" s="148" t="s">
        <v>1</v>
      </c>
      <c r="BC36" s="148" t="s">
        <v>879</v>
      </c>
      <c r="BD36" s="148" t="s">
        <v>95</v>
      </c>
    </row>
    <row r="37" spans="1:56" s="2" customFormat="1" ht="14.4" customHeight="1" hidden="1">
      <c r="A37" s="40"/>
      <c r="B37" s="46"/>
      <c r="C37" s="40"/>
      <c r="D37" s="40"/>
      <c r="E37" s="153" t="s">
        <v>52</v>
      </c>
      <c r="F37" s="169">
        <f>ROUND((SUM(BG128:BG313)),2)</f>
        <v>0</v>
      </c>
      <c r="G37" s="40"/>
      <c r="H37" s="40"/>
      <c r="I37" s="170">
        <v>0.21</v>
      </c>
      <c r="J37" s="169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8" t="s">
        <v>182</v>
      </c>
      <c r="BA37" s="148" t="s">
        <v>1</v>
      </c>
      <c r="BB37" s="148" t="s">
        <v>1</v>
      </c>
      <c r="BC37" s="148" t="s">
        <v>868</v>
      </c>
      <c r="BD37" s="148" t="s">
        <v>95</v>
      </c>
    </row>
    <row r="38" spans="1:56" s="2" customFormat="1" ht="14.4" customHeight="1" hidden="1">
      <c r="A38" s="40"/>
      <c r="B38" s="46"/>
      <c r="C38" s="40"/>
      <c r="D38" s="40"/>
      <c r="E38" s="153" t="s">
        <v>53</v>
      </c>
      <c r="F38" s="169">
        <f>ROUND((SUM(BH128:BH313)),2)</f>
        <v>0</v>
      </c>
      <c r="G38" s="40"/>
      <c r="H38" s="40"/>
      <c r="I38" s="170">
        <v>0.15</v>
      </c>
      <c r="J38" s="169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8" t="s">
        <v>184</v>
      </c>
      <c r="BA38" s="148" t="s">
        <v>1</v>
      </c>
      <c r="BB38" s="148" t="s">
        <v>1</v>
      </c>
      <c r="BC38" s="148" t="s">
        <v>880</v>
      </c>
      <c r="BD38" s="148" t="s">
        <v>95</v>
      </c>
    </row>
    <row r="39" spans="1:56" s="2" customFormat="1" ht="14.4" customHeight="1" hidden="1">
      <c r="A39" s="40"/>
      <c r="B39" s="46"/>
      <c r="C39" s="40"/>
      <c r="D39" s="40"/>
      <c r="E39" s="153" t="s">
        <v>54</v>
      </c>
      <c r="F39" s="169">
        <f>ROUND((SUM(BI128:BI313)),2)</f>
        <v>0</v>
      </c>
      <c r="G39" s="40"/>
      <c r="H39" s="40"/>
      <c r="I39" s="170">
        <v>0</v>
      </c>
      <c r="J39" s="169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8" t="s">
        <v>186</v>
      </c>
      <c r="BA39" s="148" t="s">
        <v>1</v>
      </c>
      <c r="BB39" s="148" t="s">
        <v>1</v>
      </c>
      <c r="BC39" s="148" t="s">
        <v>880</v>
      </c>
      <c r="BD39" s="148" t="s">
        <v>95</v>
      </c>
    </row>
    <row r="40" spans="1:56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8" t="s">
        <v>187</v>
      </c>
      <c r="BA40" s="148" t="s">
        <v>1</v>
      </c>
      <c r="BB40" s="148" t="s">
        <v>1</v>
      </c>
      <c r="BC40" s="148" t="s">
        <v>881</v>
      </c>
      <c r="BD40" s="148" t="s">
        <v>95</v>
      </c>
    </row>
    <row r="41" spans="1:56" s="2" customFormat="1" ht="25.4" customHeight="1">
      <c r="A41" s="40"/>
      <c r="B41" s="46"/>
      <c r="C41" s="171"/>
      <c r="D41" s="172" t="s">
        <v>55</v>
      </c>
      <c r="E41" s="173"/>
      <c r="F41" s="173"/>
      <c r="G41" s="174" t="s">
        <v>56</v>
      </c>
      <c r="H41" s="175" t="s">
        <v>57</v>
      </c>
      <c r="I41" s="173"/>
      <c r="J41" s="176">
        <f>SUM(J32:J39)</f>
        <v>0</v>
      </c>
      <c r="K41" s="177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Z41" s="148" t="s">
        <v>189</v>
      </c>
      <c r="BA41" s="148" t="s">
        <v>1</v>
      </c>
      <c r="BB41" s="148" t="s">
        <v>1</v>
      </c>
      <c r="BC41" s="148" t="s">
        <v>882</v>
      </c>
      <c r="BD41" s="148" t="s">
        <v>95</v>
      </c>
    </row>
    <row r="42" spans="1:56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Z42" s="148" t="s">
        <v>191</v>
      </c>
      <c r="BA42" s="148" t="s">
        <v>1</v>
      </c>
      <c r="BB42" s="148" t="s">
        <v>1</v>
      </c>
      <c r="BC42" s="148" t="s">
        <v>883</v>
      </c>
      <c r="BD42" s="148" t="s">
        <v>95</v>
      </c>
    </row>
    <row r="43" spans="2:56" s="1" customFormat="1" ht="14.4" customHeight="1">
      <c r="B43" s="21"/>
      <c r="L43" s="21"/>
      <c r="AZ43" s="148" t="s">
        <v>193</v>
      </c>
      <c r="BA43" s="148" t="s">
        <v>1</v>
      </c>
      <c r="BB43" s="148" t="s">
        <v>1</v>
      </c>
      <c r="BC43" s="148" t="s">
        <v>869</v>
      </c>
      <c r="BD43" s="148" t="s">
        <v>95</v>
      </c>
    </row>
    <row r="44" spans="2:56" s="1" customFormat="1" ht="14.4" customHeight="1">
      <c r="B44" s="21"/>
      <c r="L44" s="21"/>
      <c r="AZ44" s="148" t="s">
        <v>195</v>
      </c>
      <c r="BA44" s="148" t="s">
        <v>1</v>
      </c>
      <c r="BB44" s="148" t="s">
        <v>1</v>
      </c>
      <c r="BC44" s="148" t="s">
        <v>85</v>
      </c>
      <c r="BD44" s="148" t="s">
        <v>95</v>
      </c>
    </row>
    <row r="45" spans="2:56" s="1" customFormat="1" ht="14.4" customHeight="1">
      <c r="B45" s="21"/>
      <c r="L45" s="21"/>
      <c r="AZ45" s="148" t="s">
        <v>197</v>
      </c>
      <c r="BA45" s="148" t="s">
        <v>1</v>
      </c>
      <c r="BB45" s="148" t="s">
        <v>1</v>
      </c>
      <c r="BC45" s="148" t="s">
        <v>884</v>
      </c>
      <c r="BD45" s="148" t="s">
        <v>95</v>
      </c>
    </row>
    <row r="46" spans="2:56" s="1" customFormat="1" ht="14.4" customHeight="1">
      <c r="B46" s="21"/>
      <c r="L46" s="21"/>
      <c r="AZ46" s="148" t="s">
        <v>199</v>
      </c>
      <c r="BA46" s="148" t="s">
        <v>1</v>
      </c>
      <c r="BB46" s="148" t="s">
        <v>1</v>
      </c>
      <c r="BC46" s="148" t="s">
        <v>885</v>
      </c>
      <c r="BD46" s="148" t="s">
        <v>95</v>
      </c>
    </row>
    <row r="47" spans="2:56" s="1" customFormat="1" ht="14.4" customHeight="1">
      <c r="B47" s="21"/>
      <c r="L47" s="21"/>
      <c r="AZ47" s="148" t="s">
        <v>201</v>
      </c>
      <c r="BA47" s="148" t="s">
        <v>1</v>
      </c>
      <c r="BB47" s="148" t="s">
        <v>1</v>
      </c>
      <c r="BC47" s="148" t="s">
        <v>886</v>
      </c>
      <c r="BD47" s="148" t="s">
        <v>95</v>
      </c>
    </row>
    <row r="48" spans="2:56" s="1" customFormat="1" ht="14.4" customHeight="1">
      <c r="B48" s="21"/>
      <c r="L48" s="21"/>
      <c r="AZ48" s="148" t="s">
        <v>203</v>
      </c>
      <c r="BA48" s="148" t="s">
        <v>1</v>
      </c>
      <c r="BB48" s="148" t="s">
        <v>1</v>
      </c>
      <c r="BC48" s="148" t="s">
        <v>85</v>
      </c>
      <c r="BD48" s="148" t="s">
        <v>95</v>
      </c>
    </row>
    <row r="49" spans="2:56" s="1" customFormat="1" ht="14.4" customHeight="1">
      <c r="B49" s="21"/>
      <c r="L49" s="21"/>
      <c r="AZ49" s="148" t="s">
        <v>205</v>
      </c>
      <c r="BA49" s="148" t="s">
        <v>1</v>
      </c>
      <c r="BB49" s="148" t="s">
        <v>1</v>
      </c>
      <c r="BC49" s="148" t="s">
        <v>887</v>
      </c>
      <c r="BD49" s="148" t="s">
        <v>95</v>
      </c>
    </row>
    <row r="50" spans="2:12" s="2" customFormat="1" ht="14.4" customHeight="1">
      <c r="B50" s="65"/>
      <c r="D50" s="178" t="s">
        <v>58</v>
      </c>
      <c r="E50" s="179"/>
      <c r="F50" s="179"/>
      <c r="G50" s="178" t="s">
        <v>59</v>
      </c>
      <c r="H50" s="179"/>
      <c r="I50" s="179"/>
      <c r="J50" s="179"/>
      <c r="K50" s="179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0" t="s">
        <v>60</v>
      </c>
      <c r="E61" s="181"/>
      <c r="F61" s="182" t="s">
        <v>61</v>
      </c>
      <c r="G61" s="180" t="s">
        <v>60</v>
      </c>
      <c r="H61" s="181"/>
      <c r="I61" s="181"/>
      <c r="J61" s="183" t="s">
        <v>61</v>
      </c>
      <c r="K61" s="181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8" t="s">
        <v>62</v>
      </c>
      <c r="E65" s="184"/>
      <c r="F65" s="184"/>
      <c r="G65" s="178" t="s">
        <v>63</v>
      </c>
      <c r="H65" s="184"/>
      <c r="I65" s="184"/>
      <c r="J65" s="184"/>
      <c r="K65" s="184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0" t="s">
        <v>60</v>
      </c>
      <c r="E76" s="181"/>
      <c r="F76" s="182" t="s">
        <v>61</v>
      </c>
      <c r="G76" s="180" t="s">
        <v>60</v>
      </c>
      <c r="H76" s="181"/>
      <c r="I76" s="181"/>
      <c r="J76" s="183" t="s">
        <v>61</v>
      </c>
      <c r="K76" s="181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9" t="str">
        <f>E7</f>
        <v>MB Máchova,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89" t="s">
        <v>124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862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2347-2 - IO 01.1-Vodovodní přípojky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Mladá Boleslav</v>
      </c>
      <c r="G91" s="42"/>
      <c r="H91" s="42"/>
      <c r="I91" s="33" t="s">
        <v>24</v>
      </c>
      <c r="J91" s="81" t="str">
        <f>IF(J14="","",J14)</f>
        <v>22. 11. 2023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Vodovody a kanalizace Mladá Boleslav, a.s.</v>
      </c>
      <c r="G93" s="42"/>
      <c r="H93" s="42"/>
      <c r="I93" s="33" t="s">
        <v>38</v>
      </c>
      <c r="J93" s="38" t="str">
        <f>E23</f>
        <v>Ing. Petr Čepický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43</v>
      </c>
      <c r="J94" s="38" t="str">
        <f>E26</f>
        <v>Ing. Petr Čepický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190" t="s">
        <v>212</v>
      </c>
      <c r="D96" s="191"/>
      <c r="E96" s="191"/>
      <c r="F96" s="191"/>
      <c r="G96" s="191"/>
      <c r="H96" s="191"/>
      <c r="I96" s="191"/>
      <c r="J96" s="192" t="s">
        <v>213</v>
      </c>
      <c r="K96" s="191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193" t="s">
        <v>214</v>
      </c>
      <c r="D98" s="42"/>
      <c r="E98" s="42"/>
      <c r="F98" s="42"/>
      <c r="G98" s="42"/>
      <c r="H98" s="42"/>
      <c r="I98" s="42"/>
      <c r="J98" s="112">
        <f>J128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215</v>
      </c>
    </row>
    <row r="99" spans="1:31" s="9" customFormat="1" ht="24.95" customHeight="1">
      <c r="A99" s="9"/>
      <c r="B99" s="194"/>
      <c r="C99" s="195"/>
      <c r="D99" s="196" t="s">
        <v>216</v>
      </c>
      <c r="E99" s="197"/>
      <c r="F99" s="197"/>
      <c r="G99" s="197"/>
      <c r="H99" s="197"/>
      <c r="I99" s="197"/>
      <c r="J99" s="198">
        <f>J129</f>
        <v>0</v>
      </c>
      <c r="K99" s="195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0"/>
      <c r="C100" s="135"/>
      <c r="D100" s="201" t="s">
        <v>217</v>
      </c>
      <c r="E100" s="202"/>
      <c r="F100" s="202"/>
      <c r="G100" s="202"/>
      <c r="H100" s="202"/>
      <c r="I100" s="202"/>
      <c r="J100" s="203">
        <f>J130</f>
        <v>0</v>
      </c>
      <c r="K100" s="135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135"/>
      <c r="D101" s="201" t="s">
        <v>218</v>
      </c>
      <c r="E101" s="202"/>
      <c r="F101" s="202"/>
      <c r="G101" s="202"/>
      <c r="H101" s="202"/>
      <c r="I101" s="202"/>
      <c r="J101" s="203">
        <f>J239</f>
        <v>0</v>
      </c>
      <c r="K101" s="135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135"/>
      <c r="D102" s="201" t="s">
        <v>219</v>
      </c>
      <c r="E102" s="202"/>
      <c r="F102" s="202"/>
      <c r="G102" s="202"/>
      <c r="H102" s="202"/>
      <c r="I102" s="202"/>
      <c r="J102" s="203">
        <f>J249</f>
        <v>0</v>
      </c>
      <c r="K102" s="135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135"/>
      <c r="D103" s="201" t="s">
        <v>220</v>
      </c>
      <c r="E103" s="202"/>
      <c r="F103" s="202"/>
      <c r="G103" s="202"/>
      <c r="H103" s="202"/>
      <c r="I103" s="202"/>
      <c r="J103" s="203">
        <f>J268</f>
        <v>0</v>
      </c>
      <c r="K103" s="135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135"/>
      <c r="D104" s="201" t="s">
        <v>221</v>
      </c>
      <c r="E104" s="202"/>
      <c r="F104" s="202"/>
      <c r="G104" s="202"/>
      <c r="H104" s="202"/>
      <c r="I104" s="202"/>
      <c r="J104" s="203">
        <f>J279</f>
        <v>0</v>
      </c>
      <c r="K104" s="135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135"/>
      <c r="D105" s="201" t="s">
        <v>223</v>
      </c>
      <c r="E105" s="202"/>
      <c r="F105" s="202"/>
      <c r="G105" s="202"/>
      <c r="H105" s="202"/>
      <c r="I105" s="202"/>
      <c r="J105" s="203">
        <f>J290</f>
        <v>0</v>
      </c>
      <c r="K105" s="135"/>
      <c r="L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135"/>
      <c r="D106" s="201" t="s">
        <v>224</v>
      </c>
      <c r="E106" s="202"/>
      <c r="F106" s="202"/>
      <c r="G106" s="202"/>
      <c r="H106" s="202"/>
      <c r="I106" s="202"/>
      <c r="J106" s="203">
        <f>J309</f>
        <v>0</v>
      </c>
      <c r="K106" s="135"/>
      <c r="L106" s="20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4" t="s">
        <v>229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189" t="str">
        <f>E7</f>
        <v>MB Máchova, obnova vodovodu a kanalizace</v>
      </c>
      <c r="F116" s="33"/>
      <c r="G116" s="33"/>
      <c r="H116" s="33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2:12" s="1" customFormat="1" ht="12" customHeight="1">
      <c r="B117" s="22"/>
      <c r="C117" s="33" t="s">
        <v>122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40"/>
      <c r="B118" s="41"/>
      <c r="C118" s="42"/>
      <c r="D118" s="42"/>
      <c r="E118" s="189" t="s">
        <v>124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862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E11</f>
        <v>2347-2 - IO 01.1-Vodovodní přípojky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F14</f>
        <v>Mladá Boleslav</v>
      </c>
      <c r="G122" s="42"/>
      <c r="H122" s="42"/>
      <c r="I122" s="33" t="s">
        <v>24</v>
      </c>
      <c r="J122" s="81" t="str">
        <f>IF(J14="","",J14)</f>
        <v>22. 11. 2023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E17</f>
        <v>Vodovody a kanalizace Mladá Boleslav, a.s.</v>
      </c>
      <c r="G124" s="42"/>
      <c r="H124" s="42"/>
      <c r="I124" s="33" t="s">
        <v>38</v>
      </c>
      <c r="J124" s="38" t="str">
        <f>E23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IF(E20="","",E20)</f>
        <v>Vyplň údaj</v>
      </c>
      <c r="G125" s="42"/>
      <c r="H125" s="42"/>
      <c r="I125" s="33" t="s">
        <v>43</v>
      </c>
      <c r="J125" s="38" t="str">
        <f>E26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05"/>
      <c r="B127" s="206"/>
      <c r="C127" s="207" t="s">
        <v>230</v>
      </c>
      <c r="D127" s="208" t="s">
        <v>70</v>
      </c>
      <c r="E127" s="208" t="s">
        <v>66</v>
      </c>
      <c r="F127" s="208" t="s">
        <v>67</v>
      </c>
      <c r="G127" s="208" t="s">
        <v>231</v>
      </c>
      <c r="H127" s="208" t="s">
        <v>232</v>
      </c>
      <c r="I127" s="208" t="s">
        <v>233</v>
      </c>
      <c r="J127" s="209" t="s">
        <v>213</v>
      </c>
      <c r="K127" s="210" t="s">
        <v>234</v>
      </c>
      <c r="L127" s="211"/>
      <c r="M127" s="102" t="s">
        <v>1</v>
      </c>
      <c r="N127" s="103" t="s">
        <v>49</v>
      </c>
      <c r="O127" s="103" t="s">
        <v>235</v>
      </c>
      <c r="P127" s="103" t="s">
        <v>236</v>
      </c>
      <c r="Q127" s="103" t="s">
        <v>237</v>
      </c>
      <c r="R127" s="103" t="s">
        <v>238</v>
      </c>
      <c r="S127" s="103" t="s">
        <v>239</v>
      </c>
      <c r="T127" s="104" t="s">
        <v>240</v>
      </c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</row>
    <row r="128" spans="1:63" s="2" customFormat="1" ht="22.8" customHeight="1">
      <c r="A128" s="40"/>
      <c r="B128" s="41"/>
      <c r="C128" s="109" t="s">
        <v>241</v>
      </c>
      <c r="D128" s="42"/>
      <c r="E128" s="42"/>
      <c r="F128" s="42"/>
      <c r="G128" s="42"/>
      <c r="H128" s="42"/>
      <c r="I128" s="42"/>
      <c r="J128" s="212">
        <f>BK128</f>
        <v>0</v>
      </c>
      <c r="K128" s="42"/>
      <c r="L128" s="46"/>
      <c r="M128" s="105"/>
      <c r="N128" s="213"/>
      <c r="O128" s="106"/>
      <c r="P128" s="214">
        <f>P129</f>
        <v>0</v>
      </c>
      <c r="Q128" s="106"/>
      <c r="R128" s="214">
        <f>R129</f>
        <v>147.93752184</v>
      </c>
      <c r="S128" s="106"/>
      <c r="T128" s="215">
        <f>T129</f>
        <v>24.035599999999995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215</v>
      </c>
      <c r="BK128" s="216">
        <f>BK129</f>
        <v>0</v>
      </c>
    </row>
    <row r="129" spans="1:63" s="12" customFormat="1" ht="25.9" customHeight="1">
      <c r="A129" s="12"/>
      <c r="B129" s="217"/>
      <c r="C129" s="218"/>
      <c r="D129" s="219" t="s">
        <v>84</v>
      </c>
      <c r="E129" s="220" t="s">
        <v>242</v>
      </c>
      <c r="F129" s="220" t="s">
        <v>243</v>
      </c>
      <c r="G129" s="218"/>
      <c r="H129" s="218"/>
      <c r="I129" s="221"/>
      <c r="J129" s="222">
        <f>BK129</f>
        <v>0</v>
      </c>
      <c r="K129" s="218"/>
      <c r="L129" s="223"/>
      <c r="M129" s="224"/>
      <c r="N129" s="225"/>
      <c r="O129" s="225"/>
      <c r="P129" s="226">
        <f>P130+P239+P249+P268+P279+P290+P309</f>
        <v>0</v>
      </c>
      <c r="Q129" s="225"/>
      <c r="R129" s="226">
        <f>R130+R239+R249+R268+R279+R290+R309</f>
        <v>147.93752184</v>
      </c>
      <c r="S129" s="225"/>
      <c r="T129" s="227">
        <f>T130+T239+T249+T268+T279+T290+T309</f>
        <v>24.035599999999995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92</v>
      </c>
      <c r="AT129" s="229" t="s">
        <v>84</v>
      </c>
      <c r="AU129" s="229" t="s">
        <v>85</v>
      </c>
      <c r="AY129" s="228" t="s">
        <v>244</v>
      </c>
      <c r="BK129" s="230">
        <f>BK130+BK239+BK249+BK268+BK279+BK290+BK309</f>
        <v>0</v>
      </c>
    </row>
    <row r="130" spans="1:63" s="12" customFormat="1" ht="22.8" customHeight="1">
      <c r="A130" s="12"/>
      <c r="B130" s="217"/>
      <c r="C130" s="218"/>
      <c r="D130" s="219" t="s">
        <v>84</v>
      </c>
      <c r="E130" s="231" t="s">
        <v>92</v>
      </c>
      <c r="F130" s="231" t="s">
        <v>245</v>
      </c>
      <c r="G130" s="218"/>
      <c r="H130" s="218"/>
      <c r="I130" s="221"/>
      <c r="J130" s="232">
        <f>BK130</f>
        <v>0</v>
      </c>
      <c r="K130" s="218"/>
      <c r="L130" s="223"/>
      <c r="M130" s="224"/>
      <c r="N130" s="225"/>
      <c r="O130" s="225"/>
      <c r="P130" s="226">
        <f>SUM(P131:P238)</f>
        <v>0</v>
      </c>
      <c r="Q130" s="225"/>
      <c r="R130" s="226">
        <f>SUM(R131:R238)</f>
        <v>140.81934463999997</v>
      </c>
      <c r="S130" s="225"/>
      <c r="T130" s="227">
        <f>SUM(T131:T238)</f>
        <v>24.035599999999995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92</v>
      </c>
      <c r="AT130" s="229" t="s">
        <v>84</v>
      </c>
      <c r="AU130" s="229" t="s">
        <v>92</v>
      </c>
      <c r="AY130" s="228" t="s">
        <v>244</v>
      </c>
      <c r="BK130" s="230">
        <f>SUM(BK131:BK238)</f>
        <v>0</v>
      </c>
    </row>
    <row r="131" spans="1:65" s="2" customFormat="1" ht="24.15" customHeight="1">
      <c r="A131" s="40"/>
      <c r="B131" s="41"/>
      <c r="C131" s="233" t="s">
        <v>92</v>
      </c>
      <c r="D131" s="233" t="s">
        <v>246</v>
      </c>
      <c r="E131" s="234" t="s">
        <v>247</v>
      </c>
      <c r="F131" s="235" t="s">
        <v>248</v>
      </c>
      <c r="G131" s="236" t="s">
        <v>249</v>
      </c>
      <c r="H131" s="237">
        <v>2.16</v>
      </c>
      <c r="I131" s="238"/>
      <c r="J131" s="239">
        <f>ROUND(I131*H131,2)</f>
        <v>0</v>
      </c>
      <c r="K131" s="240"/>
      <c r="L131" s="46"/>
      <c r="M131" s="241" t="s">
        <v>1</v>
      </c>
      <c r="N131" s="242" t="s">
        <v>50</v>
      </c>
      <c r="O131" s="93"/>
      <c r="P131" s="243">
        <f>O131*H131</f>
        <v>0</v>
      </c>
      <c r="Q131" s="243">
        <v>0</v>
      </c>
      <c r="R131" s="243">
        <f>Q131*H131</f>
        <v>0</v>
      </c>
      <c r="S131" s="243">
        <v>0.26</v>
      </c>
      <c r="T131" s="244">
        <f>S131*H131</f>
        <v>0.5616000000000001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5" t="s">
        <v>250</v>
      </c>
      <c r="AT131" s="245" t="s">
        <v>246</v>
      </c>
      <c r="AU131" s="245" t="s">
        <v>95</v>
      </c>
      <c r="AY131" s="18" t="s">
        <v>244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8" t="s">
        <v>92</v>
      </c>
      <c r="BK131" s="246">
        <f>ROUND(I131*H131,2)</f>
        <v>0</v>
      </c>
      <c r="BL131" s="18" t="s">
        <v>250</v>
      </c>
      <c r="BM131" s="245" t="s">
        <v>888</v>
      </c>
    </row>
    <row r="132" spans="1:51" s="13" customFormat="1" ht="12">
      <c r="A132" s="13"/>
      <c r="B132" s="247"/>
      <c r="C132" s="248"/>
      <c r="D132" s="249" t="s">
        <v>252</v>
      </c>
      <c r="E132" s="250" t="s">
        <v>110</v>
      </c>
      <c r="F132" s="251" t="s">
        <v>889</v>
      </c>
      <c r="G132" s="248"/>
      <c r="H132" s="252">
        <v>153.75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8" t="s">
        <v>252</v>
      </c>
      <c r="AU132" s="258" t="s">
        <v>95</v>
      </c>
      <c r="AV132" s="13" t="s">
        <v>95</v>
      </c>
      <c r="AW132" s="13" t="s">
        <v>42</v>
      </c>
      <c r="AX132" s="13" t="s">
        <v>85</v>
      </c>
      <c r="AY132" s="258" t="s">
        <v>244</v>
      </c>
    </row>
    <row r="133" spans="1:51" s="13" customFormat="1" ht="12">
      <c r="A133" s="13"/>
      <c r="B133" s="247"/>
      <c r="C133" s="248"/>
      <c r="D133" s="249" t="s">
        <v>252</v>
      </c>
      <c r="E133" s="250" t="s">
        <v>112</v>
      </c>
      <c r="F133" s="251" t="s">
        <v>254</v>
      </c>
      <c r="G133" s="248"/>
      <c r="H133" s="252">
        <v>17.11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252</v>
      </c>
      <c r="AU133" s="258" t="s">
        <v>95</v>
      </c>
      <c r="AV133" s="13" t="s">
        <v>95</v>
      </c>
      <c r="AW133" s="13" t="s">
        <v>42</v>
      </c>
      <c r="AX133" s="13" t="s">
        <v>85</v>
      </c>
      <c r="AY133" s="258" t="s">
        <v>244</v>
      </c>
    </row>
    <row r="134" spans="1:51" s="13" customFormat="1" ht="12">
      <c r="A134" s="13"/>
      <c r="B134" s="247"/>
      <c r="C134" s="248"/>
      <c r="D134" s="249" t="s">
        <v>252</v>
      </c>
      <c r="E134" s="250" t="s">
        <v>115</v>
      </c>
      <c r="F134" s="251" t="s">
        <v>255</v>
      </c>
      <c r="G134" s="248"/>
      <c r="H134" s="252">
        <v>1.5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252</v>
      </c>
      <c r="AU134" s="258" t="s">
        <v>95</v>
      </c>
      <c r="AV134" s="13" t="s">
        <v>95</v>
      </c>
      <c r="AW134" s="13" t="s">
        <v>42</v>
      </c>
      <c r="AX134" s="13" t="s">
        <v>85</v>
      </c>
      <c r="AY134" s="258" t="s">
        <v>244</v>
      </c>
    </row>
    <row r="135" spans="1:51" s="14" customFormat="1" ht="12">
      <c r="A135" s="14"/>
      <c r="B135" s="259"/>
      <c r="C135" s="260"/>
      <c r="D135" s="249" t="s">
        <v>252</v>
      </c>
      <c r="E135" s="261" t="s">
        <v>117</v>
      </c>
      <c r="F135" s="262" t="s">
        <v>256</v>
      </c>
      <c r="G135" s="260"/>
      <c r="H135" s="263">
        <v>172.36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9" t="s">
        <v>252</v>
      </c>
      <c r="AU135" s="269" t="s">
        <v>95</v>
      </c>
      <c r="AV135" s="14" t="s">
        <v>126</v>
      </c>
      <c r="AW135" s="14" t="s">
        <v>42</v>
      </c>
      <c r="AX135" s="14" t="s">
        <v>85</v>
      </c>
      <c r="AY135" s="269" t="s">
        <v>244</v>
      </c>
    </row>
    <row r="136" spans="1:51" s="13" customFormat="1" ht="12">
      <c r="A136" s="13"/>
      <c r="B136" s="247"/>
      <c r="C136" s="248"/>
      <c r="D136" s="249" t="s">
        <v>252</v>
      </c>
      <c r="E136" s="250" t="s">
        <v>119</v>
      </c>
      <c r="F136" s="251" t="s">
        <v>890</v>
      </c>
      <c r="G136" s="248"/>
      <c r="H136" s="252">
        <v>19.4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252</v>
      </c>
      <c r="AU136" s="258" t="s">
        <v>95</v>
      </c>
      <c r="AV136" s="13" t="s">
        <v>95</v>
      </c>
      <c r="AW136" s="13" t="s">
        <v>42</v>
      </c>
      <c r="AX136" s="13" t="s">
        <v>85</v>
      </c>
      <c r="AY136" s="258" t="s">
        <v>244</v>
      </c>
    </row>
    <row r="137" spans="1:51" s="13" customFormat="1" ht="12">
      <c r="A137" s="13"/>
      <c r="B137" s="247"/>
      <c r="C137" s="248"/>
      <c r="D137" s="249" t="s">
        <v>252</v>
      </c>
      <c r="E137" s="250" t="s">
        <v>121</v>
      </c>
      <c r="F137" s="251" t="s">
        <v>891</v>
      </c>
      <c r="G137" s="248"/>
      <c r="H137" s="252">
        <v>0.6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252</v>
      </c>
      <c r="AU137" s="258" t="s">
        <v>95</v>
      </c>
      <c r="AV137" s="13" t="s">
        <v>95</v>
      </c>
      <c r="AW137" s="13" t="s">
        <v>42</v>
      </c>
      <c r="AX137" s="13" t="s">
        <v>85</v>
      </c>
      <c r="AY137" s="258" t="s">
        <v>244</v>
      </c>
    </row>
    <row r="138" spans="1:51" s="13" customFormat="1" ht="12">
      <c r="A138" s="13"/>
      <c r="B138" s="247"/>
      <c r="C138" s="248"/>
      <c r="D138" s="249" t="s">
        <v>252</v>
      </c>
      <c r="E138" s="250" t="s">
        <v>127</v>
      </c>
      <c r="F138" s="251" t="s">
        <v>892</v>
      </c>
      <c r="G138" s="248"/>
      <c r="H138" s="252">
        <v>6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8" t="s">
        <v>252</v>
      </c>
      <c r="AU138" s="258" t="s">
        <v>95</v>
      </c>
      <c r="AV138" s="13" t="s">
        <v>95</v>
      </c>
      <c r="AW138" s="13" t="s">
        <v>42</v>
      </c>
      <c r="AX138" s="13" t="s">
        <v>85</v>
      </c>
      <c r="AY138" s="258" t="s">
        <v>244</v>
      </c>
    </row>
    <row r="139" spans="1:51" s="13" customFormat="1" ht="12">
      <c r="A139" s="13"/>
      <c r="B139" s="247"/>
      <c r="C139" s="248"/>
      <c r="D139" s="249" t="s">
        <v>252</v>
      </c>
      <c r="E139" s="250" t="s">
        <v>260</v>
      </c>
      <c r="F139" s="251" t="s">
        <v>893</v>
      </c>
      <c r="G139" s="248"/>
      <c r="H139" s="252">
        <v>7.8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252</v>
      </c>
      <c r="AU139" s="258" t="s">
        <v>95</v>
      </c>
      <c r="AV139" s="13" t="s">
        <v>95</v>
      </c>
      <c r="AW139" s="13" t="s">
        <v>42</v>
      </c>
      <c r="AX139" s="13" t="s">
        <v>85</v>
      </c>
      <c r="AY139" s="258" t="s">
        <v>244</v>
      </c>
    </row>
    <row r="140" spans="1:51" s="14" customFormat="1" ht="12">
      <c r="A140" s="14"/>
      <c r="B140" s="259"/>
      <c r="C140" s="260"/>
      <c r="D140" s="249" t="s">
        <v>252</v>
      </c>
      <c r="E140" s="261" t="s">
        <v>123</v>
      </c>
      <c r="F140" s="262" t="s">
        <v>256</v>
      </c>
      <c r="G140" s="260"/>
      <c r="H140" s="263">
        <v>33.8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9" t="s">
        <v>252</v>
      </c>
      <c r="AU140" s="269" t="s">
        <v>95</v>
      </c>
      <c r="AV140" s="14" t="s">
        <v>126</v>
      </c>
      <c r="AW140" s="14" t="s">
        <v>42</v>
      </c>
      <c r="AX140" s="14" t="s">
        <v>85</v>
      </c>
      <c r="AY140" s="269" t="s">
        <v>244</v>
      </c>
    </row>
    <row r="141" spans="1:51" s="13" customFormat="1" ht="12">
      <c r="A141" s="13"/>
      <c r="B141" s="247"/>
      <c r="C141" s="248"/>
      <c r="D141" s="249" t="s">
        <v>252</v>
      </c>
      <c r="E141" s="250" t="s">
        <v>125</v>
      </c>
      <c r="F141" s="251" t="s">
        <v>894</v>
      </c>
      <c r="G141" s="248"/>
      <c r="H141" s="252">
        <v>3.8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8" t="s">
        <v>252</v>
      </c>
      <c r="AU141" s="258" t="s">
        <v>95</v>
      </c>
      <c r="AV141" s="13" t="s">
        <v>95</v>
      </c>
      <c r="AW141" s="13" t="s">
        <v>42</v>
      </c>
      <c r="AX141" s="13" t="s">
        <v>85</v>
      </c>
      <c r="AY141" s="258" t="s">
        <v>244</v>
      </c>
    </row>
    <row r="142" spans="1:51" s="13" customFormat="1" ht="12">
      <c r="A142" s="13"/>
      <c r="B142" s="247"/>
      <c r="C142" s="248"/>
      <c r="D142" s="249" t="s">
        <v>252</v>
      </c>
      <c r="E142" s="250" t="s">
        <v>129</v>
      </c>
      <c r="F142" s="251" t="s">
        <v>895</v>
      </c>
      <c r="G142" s="248"/>
      <c r="H142" s="252">
        <v>0.6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252</v>
      </c>
      <c r="AU142" s="258" t="s">
        <v>95</v>
      </c>
      <c r="AV142" s="13" t="s">
        <v>95</v>
      </c>
      <c r="AW142" s="13" t="s">
        <v>42</v>
      </c>
      <c r="AX142" s="13" t="s">
        <v>85</v>
      </c>
      <c r="AY142" s="258" t="s">
        <v>244</v>
      </c>
    </row>
    <row r="143" spans="1:51" s="14" customFormat="1" ht="12">
      <c r="A143" s="14"/>
      <c r="B143" s="259"/>
      <c r="C143" s="260"/>
      <c r="D143" s="249" t="s">
        <v>252</v>
      </c>
      <c r="E143" s="261" t="s">
        <v>130</v>
      </c>
      <c r="F143" s="262" t="s">
        <v>256</v>
      </c>
      <c r="G143" s="260"/>
      <c r="H143" s="263">
        <v>4.4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9" t="s">
        <v>252</v>
      </c>
      <c r="AU143" s="269" t="s">
        <v>95</v>
      </c>
      <c r="AV143" s="14" t="s">
        <v>126</v>
      </c>
      <c r="AW143" s="14" t="s">
        <v>42</v>
      </c>
      <c r="AX143" s="14" t="s">
        <v>85</v>
      </c>
      <c r="AY143" s="269" t="s">
        <v>244</v>
      </c>
    </row>
    <row r="144" spans="1:51" s="13" customFormat="1" ht="12">
      <c r="A144" s="13"/>
      <c r="B144" s="247"/>
      <c r="C144" s="248"/>
      <c r="D144" s="249" t="s">
        <v>252</v>
      </c>
      <c r="E144" s="250" t="s">
        <v>131</v>
      </c>
      <c r="F144" s="251" t="s">
        <v>264</v>
      </c>
      <c r="G144" s="248"/>
      <c r="H144" s="252">
        <v>217.69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252</v>
      </c>
      <c r="AU144" s="258" t="s">
        <v>95</v>
      </c>
      <c r="AV144" s="13" t="s">
        <v>95</v>
      </c>
      <c r="AW144" s="13" t="s">
        <v>42</v>
      </c>
      <c r="AX144" s="13" t="s">
        <v>85</v>
      </c>
      <c r="AY144" s="258" t="s">
        <v>244</v>
      </c>
    </row>
    <row r="145" spans="1:51" s="13" customFormat="1" ht="12">
      <c r="A145" s="13"/>
      <c r="B145" s="247"/>
      <c r="C145" s="248"/>
      <c r="D145" s="249" t="s">
        <v>252</v>
      </c>
      <c r="E145" s="250" t="s">
        <v>133</v>
      </c>
      <c r="F145" s="251" t="s">
        <v>265</v>
      </c>
      <c r="G145" s="248"/>
      <c r="H145" s="252">
        <v>23.98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252</v>
      </c>
      <c r="AU145" s="258" t="s">
        <v>95</v>
      </c>
      <c r="AV145" s="13" t="s">
        <v>95</v>
      </c>
      <c r="AW145" s="13" t="s">
        <v>42</v>
      </c>
      <c r="AX145" s="13" t="s">
        <v>85</v>
      </c>
      <c r="AY145" s="258" t="s">
        <v>244</v>
      </c>
    </row>
    <row r="146" spans="1:51" s="13" customFormat="1" ht="12">
      <c r="A146" s="13"/>
      <c r="B146" s="247"/>
      <c r="C146" s="248"/>
      <c r="D146" s="249" t="s">
        <v>252</v>
      </c>
      <c r="E146" s="250" t="s">
        <v>135</v>
      </c>
      <c r="F146" s="251" t="s">
        <v>266</v>
      </c>
      <c r="G146" s="248"/>
      <c r="H146" s="252">
        <v>2.06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252</v>
      </c>
      <c r="AU146" s="258" t="s">
        <v>95</v>
      </c>
      <c r="AV146" s="13" t="s">
        <v>95</v>
      </c>
      <c r="AW146" s="13" t="s">
        <v>42</v>
      </c>
      <c r="AX146" s="13" t="s">
        <v>85</v>
      </c>
      <c r="AY146" s="258" t="s">
        <v>244</v>
      </c>
    </row>
    <row r="147" spans="1:51" s="13" customFormat="1" ht="12">
      <c r="A147" s="13"/>
      <c r="B147" s="247"/>
      <c r="C147" s="248"/>
      <c r="D147" s="249" t="s">
        <v>252</v>
      </c>
      <c r="E147" s="250" t="s">
        <v>148</v>
      </c>
      <c r="F147" s="251" t="s">
        <v>267</v>
      </c>
      <c r="G147" s="248"/>
      <c r="H147" s="252">
        <v>1.781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8" t="s">
        <v>252</v>
      </c>
      <c r="AU147" s="258" t="s">
        <v>95</v>
      </c>
      <c r="AV147" s="13" t="s">
        <v>95</v>
      </c>
      <c r="AW147" s="13" t="s">
        <v>42</v>
      </c>
      <c r="AX147" s="13" t="s">
        <v>85</v>
      </c>
      <c r="AY147" s="258" t="s">
        <v>244</v>
      </c>
    </row>
    <row r="148" spans="1:51" s="14" customFormat="1" ht="12">
      <c r="A148" s="14"/>
      <c r="B148" s="259"/>
      <c r="C148" s="260"/>
      <c r="D148" s="249" t="s">
        <v>252</v>
      </c>
      <c r="E148" s="261" t="s">
        <v>137</v>
      </c>
      <c r="F148" s="262" t="s">
        <v>256</v>
      </c>
      <c r="G148" s="260"/>
      <c r="H148" s="263">
        <v>245.511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9" t="s">
        <v>252</v>
      </c>
      <c r="AU148" s="269" t="s">
        <v>95</v>
      </c>
      <c r="AV148" s="14" t="s">
        <v>126</v>
      </c>
      <c r="AW148" s="14" t="s">
        <v>42</v>
      </c>
      <c r="AX148" s="14" t="s">
        <v>85</v>
      </c>
      <c r="AY148" s="269" t="s">
        <v>244</v>
      </c>
    </row>
    <row r="149" spans="1:51" s="13" customFormat="1" ht="12">
      <c r="A149" s="13"/>
      <c r="B149" s="247"/>
      <c r="C149" s="248"/>
      <c r="D149" s="249" t="s">
        <v>252</v>
      </c>
      <c r="E149" s="250" t="s">
        <v>139</v>
      </c>
      <c r="F149" s="251" t="s">
        <v>268</v>
      </c>
      <c r="G149" s="248"/>
      <c r="H149" s="252">
        <v>27.641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252</v>
      </c>
      <c r="AU149" s="258" t="s">
        <v>95</v>
      </c>
      <c r="AV149" s="13" t="s">
        <v>95</v>
      </c>
      <c r="AW149" s="13" t="s">
        <v>42</v>
      </c>
      <c r="AX149" s="13" t="s">
        <v>85</v>
      </c>
      <c r="AY149" s="258" t="s">
        <v>244</v>
      </c>
    </row>
    <row r="150" spans="1:51" s="13" customFormat="1" ht="12">
      <c r="A150" s="13"/>
      <c r="B150" s="247"/>
      <c r="C150" s="248"/>
      <c r="D150" s="249" t="s">
        <v>252</v>
      </c>
      <c r="E150" s="250" t="s">
        <v>141</v>
      </c>
      <c r="F150" s="251" t="s">
        <v>269</v>
      </c>
      <c r="G150" s="248"/>
      <c r="H150" s="252">
        <v>0.855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252</v>
      </c>
      <c r="AU150" s="258" t="s">
        <v>95</v>
      </c>
      <c r="AV150" s="13" t="s">
        <v>95</v>
      </c>
      <c r="AW150" s="13" t="s">
        <v>42</v>
      </c>
      <c r="AX150" s="13" t="s">
        <v>85</v>
      </c>
      <c r="AY150" s="258" t="s">
        <v>244</v>
      </c>
    </row>
    <row r="151" spans="1:51" s="13" customFormat="1" ht="12">
      <c r="A151" s="13"/>
      <c r="B151" s="247"/>
      <c r="C151" s="248"/>
      <c r="D151" s="249" t="s">
        <v>252</v>
      </c>
      <c r="E151" s="250" t="s">
        <v>142</v>
      </c>
      <c r="F151" s="251" t="s">
        <v>270</v>
      </c>
      <c r="G151" s="248"/>
      <c r="H151" s="252">
        <v>8.549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252</v>
      </c>
      <c r="AU151" s="258" t="s">
        <v>95</v>
      </c>
      <c r="AV151" s="13" t="s">
        <v>95</v>
      </c>
      <c r="AW151" s="13" t="s">
        <v>42</v>
      </c>
      <c r="AX151" s="13" t="s">
        <v>85</v>
      </c>
      <c r="AY151" s="258" t="s">
        <v>244</v>
      </c>
    </row>
    <row r="152" spans="1:51" s="14" customFormat="1" ht="12">
      <c r="A152" s="14"/>
      <c r="B152" s="259"/>
      <c r="C152" s="260"/>
      <c r="D152" s="249" t="s">
        <v>252</v>
      </c>
      <c r="E152" s="261" t="s">
        <v>271</v>
      </c>
      <c r="F152" s="262" t="s">
        <v>256</v>
      </c>
      <c r="G152" s="260"/>
      <c r="H152" s="263">
        <v>37.045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9" t="s">
        <v>252</v>
      </c>
      <c r="AU152" s="269" t="s">
        <v>95</v>
      </c>
      <c r="AV152" s="14" t="s">
        <v>126</v>
      </c>
      <c r="AW152" s="14" t="s">
        <v>42</v>
      </c>
      <c r="AX152" s="14" t="s">
        <v>85</v>
      </c>
      <c r="AY152" s="269" t="s">
        <v>244</v>
      </c>
    </row>
    <row r="153" spans="1:51" s="13" customFormat="1" ht="12">
      <c r="A153" s="13"/>
      <c r="B153" s="247"/>
      <c r="C153" s="248"/>
      <c r="D153" s="249" t="s">
        <v>252</v>
      </c>
      <c r="E153" s="250" t="s">
        <v>143</v>
      </c>
      <c r="F153" s="251" t="s">
        <v>272</v>
      </c>
      <c r="G153" s="248"/>
      <c r="H153" s="252">
        <v>5.414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252</v>
      </c>
      <c r="AU153" s="258" t="s">
        <v>95</v>
      </c>
      <c r="AV153" s="13" t="s">
        <v>95</v>
      </c>
      <c r="AW153" s="13" t="s">
        <v>42</v>
      </c>
      <c r="AX153" s="13" t="s">
        <v>85</v>
      </c>
      <c r="AY153" s="258" t="s">
        <v>244</v>
      </c>
    </row>
    <row r="154" spans="1:51" s="13" customFormat="1" ht="12">
      <c r="A154" s="13"/>
      <c r="B154" s="247"/>
      <c r="C154" s="248"/>
      <c r="D154" s="249" t="s">
        <v>252</v>
      </c>
      <c r="E154" s="250" t="s">
        <v>145</v>
      </c>
      <c r="F154" s="251" t="s">
        <v>273</v>
      </c>
      <c r="G154" s="248"/>
      <c r="H154" s="252">
        <v>0.855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252</v>
      </c>
      <c r="AU154" s="258" t="s">
        <v>95</v>
      </c>
      <c r="AV154" s="13" t="s">
        <v>95</v>
      </c>
      <c r="AW154" s="13" t="s">
        <v>42</v>
      </c>
      <c r="AX154" s="13" t="s">
        <v>85</v>
      </c>
      <c r="AY154" s="258" t="s">
        <v>244</v>
      </c>
    </row>
    <row r="155" spans="1:51" s="14" customFormat="1" ht="12">
      <c r="A155" s="14"/>
      <c r="B155" s="259"/>
      <c r="C155" s="260"/>
      <c r="D155" s="249" t="s">
        <v>252</v>
      </c>
      <c r="E155" s="261" t="s">
        <v>274</v>
      </c>
      <c r="F155" s="262" t="s">
        <v>256</v>
      </c>
      <c r="G155" s="260"/>
      <c r="H155" s="263">
        <v>6.269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9" t="s">
        <v>252</v>
      </c>
      <c r="AU155" s="269" t="s">
        <v>95</v>
      </c>
      <c r="AV155" s="14" t="s">
        <v>126</v>
      </c>
      <c r="AW155" s="14" t="s">
        <v>42</v>
      </c>
      <c r="AX155" s="14" t="s">
        <v>85</v>
      </c>
      <c r="AY155" s="269" t="s">
        <v>244</v>
      </c>
    </row>
    <row r="156" spans="1:51" s="13" customFormat="1" ht="12">
      <c r="A156" s="13"/>
      <c r="B156" s="247"/>
      <c r="C156" s="248"/>
      <c r="D156" s="249" t="s">
        <v>252</v>
      </c>
      <c r="E156" s="250" t="s">
        <v>146</v>
      </c>
      <c r="F156" s="251" t="s">
        <v>896</v>
      </c>
      <c r="G156" s="248"/>
      <c r="H156" s="252">
        <v>2.16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8" t="s">
        <v>252</v>
      </c>
      <c r="AU156" s="258" t="s">
        <v>95</v>
      </c>
      <c r="AV156" s="13" t="s">
        <v>95</v>
      </c>
      <c r="AW156" s="13" t="s">
        <v>42</v>
      </c>
      <c r="AX156" s="13" t="s">
        <v>92</v>
      </c>
      <c r="AY156" s="258" t="s">
        <v>244</v>
      </c>
    </row>
    <row r="157" spans="1:65" s="2" customFormat="1" ht="33" customHeight="1">
      <c r="A157" s="40"/>
      <c r="B157" s="41"/>
      <c r="C157" s="233" t="s">
        <v>95</v>
      </c>
      <c r="D157" s="233" t="s">
        <v>246</v>
      </c>
      <c r="E157" s="234" t="s">
        <v>276</v>
      </c>
      <c r="F157" s="235" t="s">
        <v>277</v>
      </c>
      <c r="G157" s="236" t="s">
        <v>249</v>
      </c>
      <c r="H157" s="237">
        <v>18.56</v>
      </c>
      <c r="I157" s="238"/>
      <c r="J157" s="239">
        <f>ROUND(I157*H157,2)</f>
        <v>0</v>
      </c>
      <c r="K157" s="240"/>
      <c r="L157" s="46"/>
      <c r="M157" s="241" t="s">
        <v>1</v>
      </c>
      <c r="N157" s="242" t="s">
        <v>50</v>
      </c>
      <c r="O157" s="93"/>
      <c r="P157" s="243">
        <f>O157*H157</f>
        <v>0</v>
      </c>
      <c r="Q157" s="243">
        <v>0</v>
      </c>
      <c r="R157" s="243">
        <f>Q157*H157</f>
        <v>0</v>
      </c>
      <c r="S157" s="243">
        <v>0.75</v>
      </c>
      <c r="T157" s="244">
        <f>S157*H157</f>
        <v>13.919999999999998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5" t="s">
        <v>250</v>
      </c>
      <c r="AT157" s="245" t="s">
        <v>246</v>
      </c>
      <c r="AU157" s="245" t="s">
        <v>95</v>
      </c>
      <c r="AY157" s="18" t="s">
        <v>244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8" t="s">
        <v>92</v>
      </c>
      <c r="BK157" s="246">
        <f>ROUND(I157*H157,2)</f>
        <v>0</v>
      </c>
      <c r="BL157" s="18" t="s">
        <v>250</v>
      </c>
      <c r="BM157" s="245" t="s">
        <v>897</v>
      </c>
    </row>
    <row r="158" spans="1:51" s="13" customFormat="1" ht="12">
      <c r="A158" s="13"/>
      <c r="B158" s="247"/>
      <c r="C158" s="248"/>
      <c r="D158" s="249" t="s">
        <v>252</v>
      </c>
      <c r="E158" s="250" t="s">
        <v>150</v>
      </c>
      <c r="F158" s="251" t="s">
        <v>898</v>
      </c>
      <c r="G158" s="248"/>
      <c r="H158" s="252">
        <v>18.56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252</v>
      </c>
      <c r="AU158" s="258" t="s">
        <v>95</v>
      </c>
      <c r="AV158" s="13" t="s">
        <v>95</v>
      </c>
      <c r="AW158" s="13" t="s">
        <v>42</v>
      </c>
      <c r="AX158" s="13" t="s">
        <v>92</v>
      </c>
      <c r="AY158" s="258" t="s">
        <v>244</v>
      </c>
    </row>
    <row r="159" spans="1:65" s="2" customFormat="1" ht="24.15" customHeight="1">
      <c r="A159" s="40"/>
      <c r="B159" s="41"/>
      <c r="C159" s="233" t="s">
        <v>126</v>
      </c>
      <c r="D159" s="233" t="s">
        <v>246</v>
      </c>
      <c r="E159" s="234" t="s">
        <v>280</v>
      </c>
      <c r="F159" s="235" t="s">
        <v>281</v>
      </c>
      <c r="G159" s="236" t="s">
        <v>249</v>
      </c>
      <c r="H159" s="237">
        <v>0.96</v>
      </c>
      <c r="I159" s="238"/>
      <c r="J159" s="239">
        <f>ROUND(I159*H159,2)</f>
        <v>0</v>
      </c>
      <c r="K159" s="240"/>
      <c r="L159" s="46"/>
      <c r="M159" s="241" t="s">
        <v>1</v>
      </c>
      <c r="N159" s="242" t="s">
        <v>50</v>
      </c>
      <c r="O159" s="93"/>
      <c r="P159" s="243">
        <f>O159*H159</f>
        <v>0</v>
      </c>
      <c r="Q159" s="243">
        <v>0</v>
      </c>
      <c r="R159" s="243">
        <f>Q159*H159</f>
        <v>0</v>
      </c>
      <c r="S159" s="243">
        <v>0.29</v>
      </c>
      <c r="T159" s="244">
        <f>S159*H159</f>
        <v>0.2784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5" t="s">
        <v>250</v>
      </c>
      <c r="AT159" s="245" t="s">
        <v>246</v>
      </c>
      <c r="AU159" s="245" t="s">
        <v>95</v>
      </c>
      <c r="AY159" s="18" t="s">
        <v>244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8" t="s">
        <v>92</v>
      </c>
      <c r="BK159" s="246">
        <f>ROUND(I159*H159,2)</f>
        <v>0</v>
      </c>
      <c r="BL159" s="18" t="s">
        <v>250</v>
      </c>
      <c r="BM159" s="245" t="s">
        <v>899</v>
      </c>
    </row>
    <row r="160" spans="1:51" s="13" customFormat="1" ht="12">
      <c r="A160" s="13"/>
      <c r="B160" s="247"/>
      <c r="C160" s="248"/>
      <c r="D160" s="249" t="s">
        <v>252</v>
      </c>
      <c r="E160" s="250" t="s">
        <v>152</v>
      </c>
      <c r="F160" s="251" t="s">
        <v>900</v>
      </c>
      <c r="G160" s="248"/>
      <c r="H160" s="252">
        <v>0.96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252</v>
      </c>
      <c r="AU160" s="258" t="s">
        <v>95</v>
      </c>
      <c r="AV160" s="13" t="s">
        <v>95</v>
      </c>
      <c r="AW160" s="13" t="s">
        <v>42</v>
      </c>
      <c r="AX160" s="13" t="s">
        <v>92</v>
      </c>
      <c r="AY160" s="258" t="s">
        <v>244</v>
      </c>
    </row>
    <row r="161" spans="1:65" s="2" customFormat="1" ht="33" customHeight="1">
      <c r="A161" s="40"/>
      <c r="B161" s="41"/>
      <c r="C161" s="233" t="s">
        <v>250</v>
      </c>
      <c r="D161" s="233" t="s">
        <v>246</v>
      </c>
      <c r="E161" s="234" t="s">
        <v>284</v>
      </c>
      <c r="F161" s="235" t="s">
        <v>285</v>
      </c>
      <c r="G161" s="236" t="s">
        <v>249</v>
      </c>
      <c r="H161" s="237">
        <v>18.56</v>
      </c>
      <c r="I161" s="238"/>
      <c r="J161" s="239">
        <f>ROUND(I161*H161,2)</f>
        <v>0</v>
      </c>
      <c r="K161" s="240"/>
      <c r="L161" s="46"/>
      <c r="M161" s="241" t="s">
        <v>1</v>
      </c>
      <c r="N161" s="242" t="s">
        <v>50</v>
      </c>
      <c r="O161" s="93"/>
      <c r="P161" s="243">
        <f>O161*H161</f>
        <v>0</v>
      </c>
      <c r="Q161" s="243">
        <v>0.00022</v>
      </c>
      <c r="R161" s="243">
        <f>Q161*H161</f>
        <v>0.0040831999999999995</v>
      </c>
      <c r="S161" s="243">
        <v>0.46</v>
      </c>
      <c r="T161" s="244">
        <f>S161*H161</f>
        <v>8.5376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5" t="s">
        <v>250</v>
      </c>
      <c r="AT161" s="245" t="s">
        <v>246</v>
      </c>
      <c r="AU161" s="245" t="s">
        <v>95</v>
      </c>
      <c r="AY161" s="18" t="s">
        <v>244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8" t="s">
        <v>92</v>
      </c>
      <c r="BK161" s="246">
        <f>ROUND(I161*H161,2)</f>
        <v>0</v>
      </c>
      <c r="BL161" s="18" t="s">
        <v>250</v>
      </c>
      <c r="BM161" s="245" t="s">
        <v>901</v>
      </c>
    </row>
    <row r="162" spans="1:51" s="13" customFormat="1" ht="12">
      <c r="A162" s="13"/>
      <c r="B162" s="247"/>
      <c r="C162" s="248"/>
      <c r="D162" s="249" t="s">
        <v>252</v>
      </c>
      <c r="E162" s="250" t="s">
        <v>154</v>
      </c>
      <c r="F162" s="251" t="s">
        <v>150</v>
      </c>
      <c r="G162" s="248"/>
      <c r="H162" s="252">
        <v>18.56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8" t="s">
        <v>252</v>
      </c>
      <c r="AU162" s="258" t="s">
        <v>95</v>
      </c>
      <c r="AV162" s="13" t="s">
        <v>95</v>
      </c>
      <c r="AW162" s="13" t="s">
        <v>42</v>
      </c>
      <c r="AX162" s="13" t="s">
        <v>92</v>
      </c>
      <c r="AY162" s="258" t="s">
        <v>244</v>
      </c>
    </row>
    <row r="163" spans="1:65" s="2" customFormat="1" ht="33" customHeight="1">
      <c r="A163" s="40"/>
      <c r="B163" s="41"/>
      <c r="C163" s="233" t="s">
        <v>120</v>
      </c>
      <c r="D163" s="233" t="s">
        <v>246</v>
      </c>
      <c r="E163" s="234" t="s">
        <v>287</v>
      </c>
      <c r="F163" s="235" t="s">
        <v>288</v>
      </c>
      <c r="G163" s="236" t="s">
        <v>249</v>
      </c>
      <c r="H163" s="237">
        <v>0</v>
      </c>
      <c r="I163" s="238"/>
      <c r="J163" s="239">
        <f>ROUND(I163*H163,2)</f>
        <v>0</v>
      </c>
      <c r="K163" s="240"/>
      <c r="L163" s="46"/>
      <c r="M163" s="241" t="s">
        <v>1</v>
      </c>
      <c r="N163" s="242" t="s">
        <v>50</v>
      </c>
      <c r="O163" s="93"/>
      <c r="P163" s="243">
        <f>O163*H163</f>
        <v>0</v>
      </c>
      <c r="Q163" s="243">
        <v>9E-05</v>
      </c>
      <c r="R163" s="243">
        <f>Q163*H163</f>
        <v>0</v>
      </c>
      <c r="S163" s="243">
        <v>0.115</v>
      </c>
      <c r="T163" s="24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5" t="s">
        <v>250</v>
      </c>
      <c r="AT163" s="245" t="s">
        <v>246</v>
      </c>
      <c r="AU163" s="245" t="s">
        <v>95</v>
      </c>
      <c r="AY163" s="18" t="s">
        <v>244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8" t="s">
        <v>92</v>
      </c>
      <c r="BK163" s="246">
        <f>ROUND(I163*H163,2)</f>
        <v>0</v>
      </c>
      <c r="BL163" s="18" t="s">
        <v>250</v>
      </c>
      <c r="BM163" s="245" t="s">
        <v>902</v>
      </c>
    </row>
    <row r="164" spans="1:51" s="13" customFormat="1" ht="12">
      <c r="A164" s="13"/>
      <c r="B164" s="247"/>
      <c r="C164" s="248"/>
      <c r="D164" s="249" t="s">
        <v>252</v>
      </c>
      <c r="E164" s="250" t="s">
        <v>155</v>
      </c>
      <c r="F164" s="251" t="s">
        <v>903</v>
      </c>
      <c r="G164" s="248"/>
      <c r="H164" s="252">
        <v>0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252</v>
      </c>
      <c r="AU164" s="258" t="s">
        <v>95</v>
      </c>
      <c r="AV164" s="13" t="s">
        <v>95</v>
      </c>
      <c r="AW164" s="13" t="s">
        <v>42</v>
      </c>
      <c r="AX164" s="13" t="s">
        <v>92</v>
      </c>
      <c r="AY164" s="258" t="s">
        <v>244</v>
      </c>
    </row>
    <row r="165" spans="1:65" s="2" customFormat="1" ht="16.5" customHeight="1">
      <c r="A165" s="40"/>
      <c r="B165" s="41"/>
      <c r="C165" s="233" t="s">
        <v>291</v>
      </c>
      <c r="D165" s="233" t="s">
        <v>246</v>
      </c>
      <c r="E165" s="234" t="s">
        <v>292</v>
      </c>
      <c r="F165" s="235" t="s">
        <v>293</v>
      </c>
      <c r="G165" s="236" t="s">
        <v>294</v>
      </c>
      <c r="H165" s="237">
        <v>3.6</v>
      </c>
      <c r="I165" s="238"/>
      <c r="J165" s="239">
        <f>ROUND(I165*H165,2)</f>
        <v>0</v>
      </c>
      <c r="K165" s="240"/>
      <c r="L165" s="46"/>
      <c r="M165" s="241" t="s">
        <v>1</v>
      </c>
      <c r="N165" s="242" t="s">
        <v>50</v>
      </c>
      <c r="O165" s="93"/>
      <c r="P165" s="243">
        <f>O165*H165</f>
        <v>0</v>
      </c>
      <c r="Q165" s="243">
        <v>0</v>
      </c>
      <c r="R165" s="243">
        <f>Q165*H165</f>
        <v>0</v>
      </c>
      <c r="S165" s="243">
        <v>0.205</v>
      </c>
      <c r="T165" s="244">
        <f>S165*H165</f>
        <v>0.738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5" t="s">
        <v>250</v>
      </c>
      <c r="AT165" s="245" t="s">
        <v>246</v>
      </c>
      <c r="AU165" s="245" t="s">
        <v>95</v>
      </c>
      <c r="AY165" s="18" t="s">
        <v>244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8" t="s">
        <v>92</v>
      </c>
      <c r="BK165" s="246">
        <f>ROUND(I165*H165,2)</f>
        <v>0</v>
      </c>
      <c r="BL165" s="18" t="s">
        <v>250</v>
      </c>
      <c r="BM165" s="245" t="s">
        <v>904</v>
      </c>
    </row>
    <row r="166" spans="1:51" s="13" customFormat="1" ht="12">
      <c r="A166" s="13"/>
      <c r="B166" s="247"/>
      <c r="C166" s="248"/>
      <c r="D166" s="249" t="s">
        <v>252</v>
      </c>
      <c r="E166" s="250" t="s">
        <v>157</v>
      </c>
      <c r="F166" s="251" t="s">
        <v>905</v>
      </c>
      <c r="G166" s="248"/>
      <c r="H166" s="252">
        <v>3.6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8" t="s">
        <v>252</v>
      </c>
      <c r="AU166" s="258" t="s">
        <v>95</v>
      </c>
      <c r="AV166" s="13" t="s">
        <v>95</v>
      </c>
      <c r="AW166" s="13" t="s">
        <v>42</v>
      </c>
      <c r="AX166" s="13" t="s">
        <v>92</v>
      </c>
      <c r="AY166" s="258" t="s">
        <v>244</v>
      </c>
    </row>
    <row r="167" spans="1:65" s="2" customFormat="1" ht="24.15" customHeight="1">
      <c r="A167" s="40"/>
      <c r="B167" s="41"/>
      <c r="C167" s="233" t="s">
        <v>297</v>
      </c>
      <c r="D167" s="233" t="s">
        <v>246</v>
      </c>
      <c r="E167" s="234" t="s">
        <v>298</v>
      </c>
      <c r="F167" s="235" t="s">
        <v>299</v>
      </c>
      <c r="G167" s="236" t="s">
        <v>300</v>
      </c>
      <c r="H167" s="237">
        <v>0</v>
      </c>
      <c r="I167" s="238"/>
      <c r="J167" s="239">
        <f>ROUND(I167*H167,2)</f>
        <v>0</v>
      </c>
      <c r="K167" s="240"/>
      <c r="L167" s="46"/>
      <c r="M167" s="241" t="s">
        <v>1</v>
      </c>
      <c r="N167" s="242" t="s">
        <v>50</v>
      </c>
      <c r="O167" s="93"/>
      <c r="P167" s="243">
        <f>O167*H167</f>
        <v>0</v>
      </c>
      <c r="Q167" s="243">
        <v>3E-05</v>
      </c>
      <c r="R167" s="243">
        <f>Q167*H167</f>
        <v>0</v>
      </c>
      <c r="S167" s="243">
        <v>0</v>
      </c>
      <c r="T167" s="24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5" t="s">
        <v>250</v>
      </c>
      <c r="AT167" s="245" t="s">
        <v>246</v>
      </c>
      <c r="AU167" s="245" t="s">
        <v>95</v>
      </c>
      <c r="AY167" s="18" t="s">
        <v>244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8" t="s">
        <v>92</v>
      </c>
      <c r="BK167" s="246">
        <f>ROUND(I167*H167,2)</f>
        <v>0</v>
      </c>
      <c r="BL167" s="18" t="s">
        <v>250</v>
      </c>
      <c r="BM167" s="245" t="s">
        <v>906</v>
      </c>
    </row>
    <row r="168" spans="1:51" s="13" customFormat="1" ht="12">
      <c r="A168" s="13"/>
      <c r="B168" s="247"/>
      <c r="C168" s="248"/>
      <c r="D168" s="249" t="s">
        <v>252</v>
      </c>
      <c r="E168" s="250" t="s">
        <v>1</v>
      </c>
      <c r="F168" s="251" t="s">
        <v>907</v>
      </c>
      <c r="G168" s="248"/>
      <c r="H168" s="252">
        <v>0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8" t="s">
        <v>252</v>
      </c>
      <c r="AU168" s="258" t="s">
        <v>95</v>
      </c>
      <c r="AV168" s="13" t="s">
        <v>95</v>
      </c>
      <c r="AW168" s="13" t="s">
        <v>42</v>
      </c>
      <c r="AX168" s="13" t="s">
        <v>92</v>
      </c>
      <c r="AY168" s="258" t="s">
        <v>244</v>
      </c>
    </row>
    <row r="169" spans="1:65" s="2" customFormat="1" ht="24.15" customHeight="1">
      <c r="A169" s="40"/>
      <c r="B169" s="41"/>
      <c r="C169" s="233" t="s">
        <v>164</v>
      </c>
      <c r="D169" s="233" t="s">
        <v>246</v>
      </c>
      <c r="E169" s="234" t="s">
        <v>303</v>
      </c>
      <c r="F169" s="235" t="s">
        <v>304</v>
      </c>
      <c r="G169" s="236" t="s">
        <v>305</v>
      </c>
      <c r="H169" s="237">
        <v>0</v>
      </c>
      <c r="I169" s="238"/>
      <c r="J169" s="239">
        <f>ROUND(I169*H169,2)</f>
        <v>0</v>
      </c>
      <c r="K169" s="240"/>
      <c r="L169" s="46"/>
      <c r="M169" s="241" t="s">
        <v>1</v>
      </c>
      <c r="N169" s="242" t="s">
        <v>50</v>
      </c>
      <c r="O169" s="93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5" t="s">
        <v>250</v>
      </c>
      <c r="AT169" s="245" t="s">
        <v>246</v>
      </c>
      <c r="AU169" s="245" t="s">
        <v>95</v>
      </c>
      <c r="AY169" s="18" t="s">
        <v>244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8" t="s">
        <v>92</v>
      </c>
      <c r="BK169" s="246">
        <f>ROUND(I169*H169,2)</f>
        <v>0</v>
      </c>
      <c r="BL169" s="18" t="s">
        <v>250</v>
      </c>
      <c r="BM169" s="245" t="s">
        <v>908</v>
      </c>
    </row>
    <row r="170" spans="1:51" s="13" customFormat="1" ht="12">
      <c r="A170" s="13"/>
      <c r="B170" s="247"/>
      <c r="C170" s="248"/>
      <c r="D170" s="249" t="s">
        <v>252</v>
      </c>
      <c r="E170" s="250" t="s">
        <v>1</v>
      </c>
      <c r="F170" s="251" t="s">
        <v>909</v>
      </c>
      <c r="G170" s="248"/>
      <c r="H170" s="252">
        <v>0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252</v>
      </c>
      <c r="AU170" s="258" t="s">
        <v>95</v>
      </c>
      <c r="AV170" s="13" t="s">
        <v>95</v>
      </c>
      <c r="AW170" s="13" t="s">
        <v>42</v>
      </c>
      <c r="AX170" s="13" t="s">
        <v>92</v>
      </c>
      <c r="AY170" s="258" t="s">
        <v>244</v>
      </c>
    </row>
    <row r="171" spans="1:65" s="2" customFormat="1" ht="24.15" customHeight="1">
      <c r="A171" s="40"/>
      <c r="B171" s="41"/>
      <c r="C171" s="233" t="s">
        <v>308</v>
      </c>
      <c r="D171" s="233" t="s">
        <v>246</v>
      </c>
      <c r="E171" s="234" t="s">
        <v>309</v>
      </c>
      <c r="F171" s="235" t="s">
        <v>310</v>
      </c>
      <c r="G171" s="236" t="s">
        <v>294</v>
      </c>
      <c r="H171" s="237">
        <v>0</v>
      </c>
      <c r="I171" s="238"/>
      <c r="J171" s="239">
        <f>ROUND(I171*H171,2)</f>
        <v>0</v>
      </c>
      <c r="K171" s="240"/>
      <c r="L171" s="46"/>
      <c r="M171" s="241" t="s">
        <v>1</v>
      </c>
      <c r="N171" s="242" t="s">
        <v>50</v>
      </c>
      <c r="O171" s="93"/>
      <c r="P171" s="243">
        <f>O171*H171</f>
        <v>0</v>
      </c>
      <c r="Q171" s="243">
        <v>0.01269</v>
      </c>
      <c r="R171" s="243">
        <f>Q171*H171</f>
        <v>0</v>
      </c>
      <c r="S171" s="243">
        <v>0</v>
      </c>
      <c r="T171" s="24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5" t="s">
        <v>250</v>
      </c>
      <c r="AT171" s="245" t="s">
        <v>246</v>
      </c>
      <c r="AU171" s="245" t="s">
        <v>95</v>
      </c>
      <c r="AY171" s="18" t="s">
        <v>244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8" t="s">
        <v>92</v>
      </c>
      <c r="BK171" s="246">
        <f>ROUND(I171*H171,2)</f>
        <v>0</v>
      </c>
      <c r="BL171" s="18" t="s">
        <v>250</v>
      </c>
      <c r="BM171" s="245" t="s">
        <v>910</v>
      </c>
    </row>
    <row r="172" spans="1:51" s="13" customFormat="1" ht="12">
      <c r="A172" s="13"/>
      <c r="B172" s="247"/>
      <c r="C172" s="248"/>
      <c r="D172" s="249" t="s">
        <v>252</v>
      </c>
      <c r="E172" s="250" t="s">
        <v>161</v>
      </c>
      <c r="F172" s="251" t="s">
        <v>911</v>
      </c>
      <c r="G172" s="248"/>
      <c r="H172" s="252">
        <v>0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252</v>
      </c>
      <c r="AU172" s="258" t="s">
        <v>95</v>
      </c>
      <c r="AV172" s="13" t="s">
        <v>95</v>
      </c>
      <c r="AW172" s="13" t="s">
        <v>42</v>
      </c>
      <c r="AX172" s="13" t="s">
        <v>92</v>
      </c>
      <c r="AY172" s="258" t="s">
        <v>244</v>
      </c>
    </row>
    <row r="173" spans="1:65" s="2" customFormat="1" ht="16.5" customHeight="1">
      <c r="A173" s="40"/>
      <c r="B173" s="41"/>
      <c r="C173" s="233" t="s">
        <v>313</v>
      </c>
      <c r="D173" s="233" t="s">
        <v>246</v>
      </c>
      <c r="E173" s="234" t="s">
        <v>314</v>
      </c>
      <c r="F173" s="235" t="s">
        <v>315</v>
      </c>
      <c r="G173" s="236" t="s">
        <v>294</v>
      </c>
      <c r="H173" s="237">
        <v>0</v>
      </c>
      <c r="I173" s="238"/>
      <c r="J173" s="239">
        <f>ROUND(I173*H173,2)</f>
        <v>0</v>
      </c>
      <c r="K173" s="240"/>
      <c r="L173" s="46"/>
      <c r="M173" s="241" t="s">
        <v>1</v>
      </c>
      <c r="N173" s="242" t="s">
        <v>50</v>
      </c>
      <c r="O173" s="93"/>
      <c r="P173" s="243">
        <f>O173*H173</f>
        <v>0</v>
      </c>
      <c r="Q173" s="243">
        <v>0.0369</v>
      </c>
      <c r="R173" s="243">
        <f>Q173*H173</f>
        <v>0</v>
      </c>
      <c r="S173" s="243">
        <v>0</v>
      </c>
      <c r="T173" s="24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5" t="s">
        <v>250</v>
      </c>
      <c r="AT173" s="245" t="s">
        <v>246</v>
      </c>
      <c r="AU173" s="245" t="s">
        <v>95</v>
      </c>
      <c r="AY173" s="18" t="s">
        <v>244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8" t="s">
        <v>92</v>
      </c>
      <c r="BK173" s="246">
        <f>ROUND(I173*H173,2)</f>
        <v>0</v>
      </c>
      <c r="BL173" s="18" t="s">
        <v>250</v>
      </c>
      <c r="BM173" s="245" t="s">
        <v>912</v>
      </c>
    </row>
    <row r="174" spans="1:51" s="13" customFormat="1" ht="12">
      <c r="A174" s="13"/>
      <c r="B174" s="247"/>
      <c r="C174" s="248"/>
      <c r="D174" s="249" t="s">
        <v>252</v>
      </c>
      <c r="E174" s="250" t="s">
        <v>159</v>
      </c>
      <c r="F174" s="251" t="s">
        <v>913</v>
      </c>
      <c r="G174" s="248"/>
      <c r="H174" s="252">
        <v>0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252</v>
      </c>
      <c r="AU174" s="258" t="s">
        <v>95</v>
      </c>
      <c r="AV174" s="13" t="s">
        <v>95</v>
      </c>
      <c r="AW174" s="13" t="s">
        <v>42</v>
      </c>
      <c r="AX174" s="13" t="s">
        <v>92</v>
      </c>
      <c r="AY174" s="258" t="s">
        <v>244</v>
      </c>
    </row>
    <row r="175" spans="1:65" s="2" customFormat="1" ht="24.15" customHeight="1">
      <c r="A175" s="40"/>
      <c r="B175" s="41"/>
      <c r="C175" s="233" t="s">
        <v>318</v>
      </c>
      <c r="D175" s="233" t="s">
        <v>246</v>
      </c>
      <c r="E175" s="234" t="s">
        <v>319</v>
      </c>
      <c r="F175" s="235" t="s">
        <v>320</v>
      </c>
      <c r="G175" s="236" t="s">
        <v>294</v>
      </c>
      <c r="H175" s="237">
        <v>0</v>
      </c>
      <c r="I175" s="238"/>
      <c r="J175" s="239">
        <f>ROUND(I175*H175,2)</f>
        <v>0</v>
      </c>
      <c r="K175" s="240"/>
      <c r="L175" s="46"/>
      <c r="M175" s="241" t="s">
        <v>1</v>
      </c>
      <c r="N175" s="242" t="s">
        <v>50</v>
      </c>
      <c r="O175" s="93"/>
      <c r="P175" s="243">
        <f>O175*H175</f>
        <v>0</v>
      </c>
      <c r="Q175" s="243">
        <v>0.0369</v>
      </c>
      <c r="R175" s="243">
        <f>Q175*H175</f>
        <v>0</v>
      </c>
      <c r="S175" s="243">
        <v>0</v>
      </c>
      <c r="T175" s="24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5" t="s">
        <v>250</v>
      </c>
      <c r="AT175" s="245" t="s">
        <v>246</v>
      </c>
      <c r="AU175" s="245" t="s">
        <v>95</v>
      </c>
      <c r="AY175" s="18" t="s">
        <v>244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8" t="s">
        <v>92</v>
      </c>
      <c r="BK175" s="246">
        <f>ROUND(I175*H175,2)</f>
        <v>0</v>
      </c>
      <c r="BL175" s="18" t="s">
        <v>250</v>
      </c>
      <c r="BM175" s="245" t="s">
        <v>914</v>
      </c>
    </row>
    <row r="176" spans="1:51" s="13" customFormat="1" ht="12">
      <c r="A176" s="13"/>
      <c r="B176" s="247"/>
      <c r="C176" s="248"/>
      <c r="D176" s="249" t="s">
        <v>252</v>
      </c>
      <c r="E176" s="250" t="s">
        <v>163</v>
      </c>
      <c r="F176" s="251" t="s">
        <v>915</v>
      </c>
      <c r="G176" s="248"/>
      <c r="H176" s="252">
        <v>0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252</v>
      </c>
      <c r="AU176" s="258" t="s">
        <v>95</v>
      </c>
      <c r="AV176" s="13" t="s">
        <v>95</v>
      </c>
      <c r="AW176" s="13" t="s">
        <v>42</v>
      </c>
      <c r="AX176" s="13" t="s">
        <v>92</v>
      </c>
      <c r="AY176" s="258" t="s">
        <v>244</v>
      </c>
    </row>
    <row r="177" spans="1:65" s="2" customFormat="1" ht="21.75" customHeight="1">
      <c r="A177" s="40"/>
      <c r="B177" s="41"/>
      <c r="C177" s="233" t="s">
        <v>323</v>
      </c>
      <c r="D177" s="233" t="s">
        <v>246</v>
      </c>
      <c r="E177" s="234" t="s">
        <v>324</v>
      </c>
      <c r="F177" s="235" t="s">
        <v>325</v>
      </c>
      <c r="G177" s="236" t="s">
        <v>249</v>
      </c>
      <c r="H177" s="237">
        <v>22.8</v>
      </c>
      <c r="I177" s="238"/>
      <c r="J177" s="239">
        <f>ROUND(I177*H177,2)</f>
        <v>0</v>
      </c>
      <c r="K177" s="240"/>
      <c r="L177" s="46"/>
      <c r="M177" s="241" t="s">
        <v>1</v>
      </c>
      <c r="N177" s="242" t="s">
        <v>50</v>
      </c>
      <c r="O177" s="93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5" t="s">
        <v>250</v>
      </c>
      <c r="AT177" s="245" t="s">
        <v>246</v>
      </c>
      <c r="AU177" s="245" t="s">
        <v>95</v>
      </c>
      <c r="AY177" s="18" t="s">
        <v>244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8" t="s">
        <v>92</v>
      </c>
      <c r="BK177" s="246">
        <f>ROUND(I177*H177,2)</f>
        <v>0</v>
      </c>
      <c r="BL177" s="18" t="s">
        <v>250</v>
      </c>
      <c r="BM177" s="245" t="s">
        <v>916</v>
      </c>
    </row>
    <row r="178" spans="1:51" s="13" customFormat="1" ht="12">
      <c r="A178" s="13"/>
      <c r="B178" s="247"/>
      <c r="C178" s="248"/>
      <c r="D178" s="249" t="s">
        <v>252</v>
      </c>
      <c r="E178" s="250" t="s">
        <v>165</v>
      </c>
      <c r="F178" s="251" t="s">
        <v>917</v>
      </c>
      <c r="G178" s="248"/>
      <c r="H178" s="252">
        <v>4.8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252</v>
      </c>
      <c r="AU178" s="258" t="s">
        <v>95</v>
      </c>
      <c r="AV178" s="13" t="s">
        <v>95</v>
      </c>
      <c r="AW178" s="13" t="s">
        <v>42</v>
      </c>
      <c r="AX178" s="13" t="s">
        <v>85</v>
      </c>
      <c r="AY178" s="258" t="s">
        <v>244</v>
      </c>
    </row>
    <row r="179" spans="1:51" s="13" customFormat="1" ht="12">
      <c r="A179" s="13"/>
      <c r="B179" s="247"/>
      <c r="C179" s="248"/>
      <c r="D179" s="249" t="s">
        <v>252</v>
      </c>
      <c r="E179" s="250" t="s">
        <v>328</v>
      </c>
      <c r="F179" s="251" t="s">
        <v>918</v>
      </c>
      <c r="G179" s="248"/>
      <c r="H179" s="252">
        <v>18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252</v>
      </c>
      <c r="AU179" s="258" t="s">
        <v>95</v>
      </c>
      <c r="AV179" s="13" t="s">
        <v>95</v>
      </c>
      <c r="AW179" s="13" t="s">
        <v>42</v>
      </c>
      <c r="AX179" s="13" t="s">
        <v>85</v>
      </c>
      <c r="AY179" s="258" t="s">
        <v>244</v>
      </c>
    </row>
    <row r="180" spans="1:51" s="15" customFormat="1" ht="12">
      <c r="A180" s="15"/>
      <c r="B180" s="270"/>
      <c r="C180" s="271"/>
      <c r="D180" s="249" t="s">
        <v>252</v>
      </c>
      <c r="E180" s="272" t="s">
        <v>167</v>
      </c>
      <c r="F180" s="273" t="s">
        <v>330</v>
      </c>
      <c r="G180" s="271"/>
      <c r="H180" s="274">
        <v>22.8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0" t="s">
        <v>252</v>
      </c>
      <c r="AU180" s="280" t="s">
        <v>95</v>
      </c>
      <c r="AV180" s="15" t="s">
        <v>250</v>
      </c>
      <c r="AW180" s="15" t="s">
        <v>42</v>
      </c>
      <c r="AX180" s="15" t="s">
        <v>92</v>
      </c>
      <c r="AY180" s="280" t="s">
        <v>244</v>
      </c>
    </row>
    <row r="181" spans="1:65" s="2" customFormat="1" ht="33" customHeight="1">
      <c r="A181" s="40"/>
      <c r="B181" s="41"/>
      <c r="C181" s="233" t="s">
        <v>331</v>
      </c>
      <c r="D181" s="233" t="s">
        <v>246</v>
      </c>
      <c r="E181" s="234" t="s">
        <v>332</v>
      </c>
      <c r="F181" s="235" t="s">
        <v>333</v>
      </c>
      <c r="G181" s="236" t="s">
        <v>334</v>
      </c>
      <c r="H181" s="237">
        <v>15.35</v>
      </c>
      <c r="I181" s="238"/>
      <c r="J181" s="239">
        <f>ROUND(I181*H181,2)</f>
        <v>0</v>
      </c>
      <c r="K181" s="240"/>
      <c r="L181" s="46"/>
      <c r="M181" s="241" t="s">
        <v>1</v>
      </c>
      <c r="N181" s="242" t="s">
        <v>50</v>
      </c>
      <c r="O181" s="93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5" t="s">
        <v>250</v>
      </c>
      <c r="AT181" s="245" t="s">
        <v>246</v>
      </c>
      <c r="AU181" s="245" t="s">
        <v>95</v>
      </c>
      <c r="AY181" s="18" t="s">
        <v>244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8" t="s">
        <v>92</v>
      </c>
      <c r="BK181" s="246">
        <f>ROUND(I181*H181,2)</f>
        <v>0</v>
      </c>
      <c r="BL181" s="18" t="s">
        <v>250</v>
      </c>
      <c r="BM181" s="245" t="s">
        <v>919</v>
      </c>
    </row>
    <row r="182" spans="1:51" s="13" customFormat="1" ht="12">
      <c r="A182" s="13"/>
      <c r="B182" s="247"/>
      <c r="C182" s="248"/>
      <c r="D182" s="249" t="s">
        <v>252</v>
      </c>
      <c r="E182" s="250" t="s">
        <v>336</v>
      </c>
      <c r="F182" s="251" t="s">
        <v>920</v>
      </c>
      <c r="G182" s="248"/>
      <c r="H182" s="252">
        <v>21.919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252</v>
      </c>
      <c r="AU182" s="258" t="s">
        <v>95</v>
      </c>
      <c r="AV182" s="13" t="s">
        <v>95</v>
      </c>
      <c r="AW182" s="13" t="s">
        <v>42</v>
      </c>
      <c r="AX182" s="13" t="s">
        <v>85</v>
      </c>
      <c r="AY182" s="258" t="s">
        <v>244</v>
      </c>
    </row>
    <row r="183" spans="1:51" s="13" customFormat="1" ht="12">
      <c r="A183" s="13"/>
      <c r="B183" s="247"/>
      <c r="C183" s="248"/>
      <c r="D183" s="249" t="s">
        <v>252</v>
      </c>
      <c r="E183" s="250" t="s">
        <v>338</v>
      </c>
      <c r="F183" s="251" t="s">
        <v>921</v>
      </c>
      <c r="G183" s="248"/>
      <c r="H183" s="252">
        <v>1.432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8" t="s">
        <v>252</v>
      </c>
      <c r="AU183" s="258" t="s">
        <v>95</v>
      </c>
      <c r="AV183" s="13" t="s">
        <v>95</v>
      </c>
      <c r="AW183" s="13" t="s">
        <v>42</v>
      </c>
      <c r="AX183" s="13" t="s">
        <v>85</v>
      </c>
      <c r="AY183" s="258" t="s">
        <v>244</v>
      </c>
    </row>
    <row r="184" spans="1:51" s="14" customFormat="1" ht="12">
      <c r="A184" s="14"/>
      <c r="B184" s="259"/>
      <c r="C184" s="260"/>
      <c r="D184" s="249" t="s">
        <v>252</v>
      </c>
      <c r="E184" s="261" t="s">
        <v>169</v>
      </c>
      <c r="F184" s="262" t="s">
        <v>256</v>
      </c>
      <c r="G184" s="260"/>
      <c r="H184" s="263">
        <v>23.351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9" t="s">
        <v>252</v>
      </c>
      <c r="AU184" s="269" t="s">
        <v>95</v>
      </c>
      <c r="AV184" s="14" t="s">
        <v>126</v>
      </c>
      <c r="AW184" s="14" t="s">
        <v>42</v>
      </c>
      <c r="AX184" s="14" t="s">
        <v>85</v>
      </c>
      <c r="AY184" s="269" t="s">
        <v>244</v>
      </c>
    </row>
    <row r="185" spans="1:51" s="13" customFormat="1" ht="12">
      <c r="A185" s="13"/>
      <c r="B185" s="247"/>
      <c r="C185" s="248"/>
      <c r="D185" s="249" t="s">
        <v>252</v>
      </c>
      <c r="E185" s="250" t="s">
        <v>340</v>
      </c>
      <c r="F185" s="251" t="s">
        <v>922</v>
      </c>
      <c r="G185" s="248"/>
      <c r="H185" s="252">
        <v>7.349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252</v>
      </c>
      <c r="AU185" s="258" t="s">
        <v>95</v>
      </c>
      <c r="AV185" s="13" t="s">
        <v>95</v>
      </c>
      <c r="AW185" s="13" t="s">
        <v>42</v>
      </c>
      <c r="AX185" s="13" t="s">
        <v>85</v>
      </c>
      <c r="AY185" s="258" t="s">
        <v>244</v>
      </c>
    </row>
    <row r="186" spans="1:51" s="14" customFormat="1" ht="12">
      <c r="A186" s="14"/>
      <c r="B186" s="259"/>
      <c r="C186" s="260"/>
      <c r="D186" s="249" t="s">
        <v>252</v>
      </c>
      <c r="E186" s="261" t="s">
        <v>171</v>
      </c>
      <c r="F186" s="262" t="s">
        <v>256</v>
      </c>
      <c r="G186" s="260"/>
      <c r="H186" s="263">
        <v>7.349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9" t="s">
        <v>252</v>
      </c>
      <c r="AU186" s="269" t="s">
        <v>95</v>
      </c>
      <c r="AV186" s="14" t="s">
        <v>126</v>
      </c>
      <c r="AW186" s="14" t="s">
        <v>42</v>
      </c>
      <c r="AX186" s="14" t="s">
        <v>85</v>
      </c>
      <c r="AY186" s="269" t="s">
        <v>244</v>
      </c>
    </row>
    <row r="187" spans="1:51" s="13" customFormat="1" ht="12">
      <c r="A187" s="13"/>
      <c r="B187" s="247"/>
      <c r="C187" s="248"/>
      <c r="D187" s="249" t="s">
        <v>252</v>
      </c>
      <c r="E187" s="250" t="s">
        <v>173</v>
      </c>
      <c r="F187" s="251" t="s">
        <v>342</v>
      </c>
      <c r="G187" s="248"/>
      <c r="H187" s="252">
        <v>30.7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252</v>
      </c>
      <c r="AU187" s="258" t="s">
        <v>95</v>
      </c>
      <c r="AV187" s="13" t="s">
        <v>95</v>
      </c>
      <c r="AW187" s="13" t="s">
        <v>42</v>
      </c>
      <c r="AX187" s="13" t="s">
        <v>85</v>
      </c>
      <c r="AY187" s="258" t="s">
        <v>244</v>
      </c>
    </row>
    <row r="188" spans="1:51" s="13" customFormat="1" ht="12">
      <c r="A188" s="13"/>
      <c r="B188" s="247"/>
      <c r="C188" s="248"/>
      <c r="D188" s="249" t="s">
        <v>252</v>
      </c>
      <c r="E188" s="250" t="s">
        <v>175</v>
      </c>
      <c r="F188" s="251" t="s">
        <v>343</v>
      </c>
      <c r="G188" s="248"/>
      <c r="H188" s="252">
        <v>15.35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252</v>
      </c>
      <c r="AU188" s="258" t="s">
        <v>95</v>
      </c>
      <c r="AV188" s="13" t="s">
        <v>95</v>
      </c>
      <c r="AW188" s="13" t="s">
        <v>42</v>
      </c>
      <c r="AX188" s="13" t="s">
        <v>92</v>
      </c>
      <c r="AY188" s="258" t="s">
        <v>244</v>
      </c>
    </row>
    <row r="189" spans="1:65" s="2" customFormat="1" ht="33" customHeight="1">
      <c r="A189" s="40"/>
      <c r="B189" s="41"/>
      <c r="C189" s="233" t="s">
        <v>344</v>
      </c>
      <c r="D189" s="233" t="s">
        <v>246</v>
      </c>
      <c r="E189" s="234" t="s">
        <v>345</v>
      </c>
      <c r="F189" s="235" t="s">
        <v>346</v>
      </c>
      <c r="G189" s="236" t="s">
        <v>334</v>
      </c>
      <c r="H189" s="237">
        <v>15.35</v>
      </c>
      <c r="I189" s="238"/>
      <c r="J189" s="239">
        <f>ROUND(I189*H189,2)</f>
        <v>0</v>
      </c>
      <c r="K189" s="240"/>
      <c r="L189" s="46"/>
      <c r="M189" s="241" t="s">
        <v>1</v>
      </c>
      <c r="N189" s="242" t="s">
        <v>50</v>
      </c>
      <c r="O189" s="93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5" t="s">
        <v>250</v>
      </c>
      <c r="AT189" s="245" t="s">
        <v>246</v>
      </c>
      <c r="AU189" s="245" t="s">
        <v>95</v>
      </c>
      <c r="AY189" s="18" t="s">
        <v>244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8" t="s">
        <v>92</v>
      </c>
      <c r="BK189" s="246">
        <f>ROUND(I189*H189,2)</f>
        <v>0</v>
      </c>
      <c r="BL189" s="18" t="s">
        <v>250</v>
      </c>
      <c r="BM189" s="245" t="s">
        <v>923</v>
      </c>
    </row>
    <row r="190" spans="1:51" s="13" customFormat="1" ht="12">
      <c r="A190" s="13"/>
      <c r="B190" s="247"/>
      <c r="C190" s="248"/>
      <c r="D190" s="249" t="s">
        <v>252</v>
      </c>
      <c r="E190" s="250" t="s">
        <v>177</v>
      </c>
      <c r="F190" s="251" t="s">
        <v>343</v>
      </c>
      <c r="G190" s="248"/>
      <c r="H190" s="252">
        <v>15.35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252</v>
      </c>
      <c r="AU190" s="258" t="s">
        <v>95</v>
      </c>
      <c r="AV190" s="13" t="s">
        <v>95</v>
      </c>
      <c r="AW190" s="13" t="s">
        <v>42</v>
      </c>
      <c r="AX190" s="13" t="s">
        <v>92</v>
      </c>
      <c r="AY190" s="258" t="s">
        <v>244</v>
      </c>
    </row>
    <row r="191" spans="1:65" s="2" customFormat="1" ht="24.15" customHeight="1">
      <c r="A191" s="40"/>
      <c r="B191" s="41"/>
      <c r="C191" s="233" t="s">
        <v>8</v>
      </c>
      <c r="D191" s="233" t="s">
        <v>246</v>
      </c>
      <c r="E191" s="234" t="s">
        <v>348</v>
      </c>
      <c r="F191" s="235" t="s">
        <v>349</v>
      </c>
      <c r="G191" s="236" t="s">
        <v>334</v>
      </c>
      <c r="H191" s="237">
        <v>0</v>
      </c>
      <c r="I191" s="238"/>
      <c r="J191" s="239">
        <f>ROUND(I191*H191,2)</f>
        <v>0</v>
      </c>
      <c r="K191" s="240"/>
      <c r="L191" s="46"/>
      <c r="M191" s="241" t="s">
        <v>1</v>
      </c>
      <c r="N191" s="242" t="s">
        <v>50</v>
      </c>
      <c r="O191" s="93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5" t="s">
        <v>250</v>
      </c>
      <c r="AT191" s="245" t="s">
        <v>246</v>
      </c>
      <c r="AU191" s="245" t="s">
        <v>95</v>
      </c>
      <c r="AY191" s="18" t="s">
        <v>244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8" t="s">
        <v>92</v>
      </c>
      <c r="BK191" s="246">
        <f>ROUND(I191*H191,2)</f>
        <v>0</v>
      </c>
      <c r="BL191" s="18" t="s">
        <v>250</v>
      </c>
      <c r="BM191" s="245" t="s">
        <v>924</v>
      </c>
    </row>
    <row r="192" spans="1:51" s="13" customFormat="1" ht="12">
      <c r="A192" s="13"/>
      <c r="B192" s="247"/>
      <c r="C192" s="248"/>
      <c r="D192" s="249" t="s">
        <v>252</v>
      </c>
      <c r="E192" s="250" t="s">
        <v>1</v>
      </c>
      <c r="F192" s="251" t="s">
        <v>351</v>
      </c>
      <c r="G192" s="248"/>
      <c r="H192" s="252">
        <v>0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8" t="s">
        <v>252</v>
      </c>
      <c r="AU192" s="258" t="s">
        <v>95</v>
      </c>
      <c r="AV192" s="13" t="s">
        <v>95</v>
      </c>
      <c r="AW192" s="13" t="s">
        <v>42</v>
      </c>
      <c r="AX192" s="13" t="s">
        <v>85</v>
      </c>
      <c r="AY192" s="258" t="s">
        <v>244</v>
      </c>
    </row>
    <row r="193" spans="1:51" s="13" customFormat="1" ht="12">
      <c r="A193" s="13"/>
      <c r="B193" s="247"/>
      <c r="C193" s="248"/>
      <c r="D193" s="249" t="s">
        <v>252</v>
      </c>
      <c r="E193" s="250" t="s">
        <v>1</v>
      </c>
      <c r="F193" s="251" t="s">
        <v>352</v>
      </c>
      <c r="G193" s="248"/>
      <c r="H193" s="252">
        <v>0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252</v>
      </c>
      <c r="AU193" s="258" t="s">
        <v>95</v>
      </c>
      <c r="AV193" s="13" t="s">
        <v>95</v>
      </c>
      <c r="AW193" s="13" t="s">
        <v>42</v>
      </c>
      <c r="AX193" s="13" t="s">
        <v>85</v>
      </c>
      <c r="AY193" s="258" t="s">
        <v>244</v>
      </c>
    </row>
    <row r="194" spans="1:51" s="13" customFormat="1" ht="12">
      <c r="A194" s="13"/>
      <c r="B194" s="247"/>
      <c r="C194" s="248"/>
      <c r="D194" s="249" t="s">
        <v>252</v>
      </c>
      <c r="E194" s="250" t="s">
        <v>1</v>
      </c>
      <c r="F194" s="251" t="s">
        <v>353</v>
      </c>
      <c r="G194" s="248"/>
      <c r="H194" s="252">
        <v>0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252</v>
      </c>
      <c r="AU194" s="258" t="s">
        <v>95</v>
      </c>
      <c r="AV194" s="13" t="s">
        <v>95</v>
      </c>
      <c r="AW194" s="13" t="s">
        <v>42</v>
      </c>
      <c r="AX194" s="13" t="s">
        <v>85</v>
      </c>
      <c r="AY194" s="258" t="s">
        <v>244</v>
      </c>
    </row>
    <row r="195" spans="1:51" s="15" customFormat="1" ht="12">
      <c r="A195" s="15"/>
      <c r="B195" s="270"/>
      <c r="C195" s="271"/>
      <c r="D195" s="249" t="s">
        <v>252</v>
      </c>
      <c r="E195" s="272" t="s">
        <v>1</v>
      </c>
      <c r="F195" s="273" t="s">
        <v>330</v>
      </c>
      <c r="G195" s="271"/>
      <c r="H195" s="274">
        <v>0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0" t="s">
        <v>252</v>
      </c>
      <c r="AU195" s="280" t="s">
        <v>95</v>
      </c>
      <c r="AV195" s="15" t="s">
        <v>250</v>
      </c>
      <c r="AW195" s="15" t="s">
        <v>42</v>
      </c>
      <c r="AX195" s="15" t="s">
        <v>92</v>
      </c>
      <c r="AY195" s="280" t="s">
        <v>244</v>
      </c>
    </row>
    <row r="196" spans="1:65" s="2" customFormat="1" ht="24.15" customHeight="1">
      <c r="A196" s="40"/>
      <c r="B196" s="41"/>
      <c r="C196" s="233" t="s">
        <v>160</v>
      </c>
      <c r="D196" s="233" t="s">
        <v>246</v>
      </c>
      <c r="E196" s="234" t="s">
        <v>354</v>
      </c>
      <c r="F196" s="235" t="s">
        <v>355</v>
      </c>
      <c r="G196" s="236" t="s">
        <v>334</v>
      </c>
      <c r="H196" s="237">
        <v>0</v>
      </c>
      <c r="I196" s="238"/>
      <c r="J196" s="239">
        <f>ROUND(I196*H196,2)</f>
        <v>0</v>
      </c>
      <c r="K196" s="240"/>
      <c r="L196" s="46"/>
      <c r="M196" s="241" t="s">
        <v>1</v>
      </c>
      <c r="N196" s="242" t="s">
        <v>50</v>
      </c>
      <c r="O196" s="93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5" t="s">
        <v>250</v>
      </c>
      <c r="AT196" s="245" t="s">
        <v>246</v>
      </c>
      <c r="AU196" s="245" t="s">
        <v>95</v>
      </c>
      <c r="AY196" s="18" t="s">
        <v>244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8" t="s">
        <v>92</v>
      </c>
      <c r="BK196" s="246">
        <f>ROUND(I196*H196,2)</f>
        <v>0</v>
      </c>
      <c r="BL196" s="18" t="s">
        <v>250</v>
      </c>
      <c r="BM196" s="245" t="s">
        <v>925</v>
      </c>
    </row>
    <row r="197" spans="1:51" s="13" customFormat="1" ht="12">
      <c r="A197" s="13"/>
      <c r="B197" s="247"/>
      <c r="C197" s="248"/>
      <c r="D197" s="249" t="s">
        <v>252</v>
      </c>
      <c r="E197" s="250" t="s">
        <v>357</v>
      </c>
      <c r="F197" s="251" t="s">
        <v>926</v>
      </c>
      <c r="G197" s="248"/>
      <c r="H197" s="252">
        <v>0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252</v>
      </c>
      <c r="AU197" s="258" t="s">
        <v>95</v>
      </c>
      <c r="AV197" s="13" t="s">
        <v>95</v>
      </c>
      <c r="AW197" s="13" t="s">
        <v>42</v>
      </c>
      <c r="AX197" s="13" t="s">
        <v>85</v>
      </c>
      <c r="AY197" s="258" t="s">
        <v>244</v>
      </c>
    </row>
    <row r="198" spans="1:51" s="13" customFormat="1" ht="12">
      <c r="A198" s="13"/>
      <c r="B198" s="247"/>
      <c r="C198" s="248"/>
      <c r="D198" s="249" t="s">
        <v>252</v>
      </c>
      <c r="E198" s="250" t="s">
        <v>359</v>
      </c>
      <c r="F198" s="251" t="s">
        <v>927</v>
      </c>
      <c r="G198" s="248"/>
      <c r="H198" s="252">
        <v>0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252</v>
      </c>
      <c r="AU198" s="258" t="s">
        <v>95</v>
      </c>
      <c r="AV198" s="13" t="s">
        <v>95</v>
      </c>
      <c r="AW198" s="13" t="s">
        <v>42</v>
      </c>
      <c r="AX198" s="13" t="s">
        <v>85</v>
      </c>
      <c r="AY198" s="258" t="s">
        <v>244</v>
      </c>
    </row>
    <row r="199" spans="1:51" s="15" customFormat="1" ht="12">
      <c r="A199" s="15"/>
      <c r="B199" s="270"/>
      <c r="C199" s="271"/>
      <c r="D199" s="249" t="s">
        <v>252</v>
      </c>
      <c r="E199" s="272" t="s">
        <v>207</v>
      </c>
      <c r="F199" s="273" t="s">
        <v>330</v>
      </c>
      <c r="G199" s="271"/>
      <c r="H199" s="274">
        <v>0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0" t="s">
        <v>252</v>
      </c>
      <c r="AU199" s="280" t="s">
        <v>95</v>
      </c>
      <c r="AV199" s="15" t="s">
        <v>250</v>
      </c>
      <c r="AW199" s="15" t="s">
        <v>42</v>
      </c>
      <c r="AX199" s="15" t="s">
        <v>92</v>
      </c>
      <c r="AY199" s="280" t="s">
        <v>244</v>
      </c>
    </row>
    <row r="200" spans="1:65" s="2" customFormat="1" ht="21.75" customHeight="1">
      <c r="A200" s="40"/>
      <c r="B200" s="41"/>
      <c r="C200" s="233" t="s">
        <v>361</v>
      </c>
      <c r="D200" s="233" t="s">
        <v>246</v>
      </c>
      <c r="E200" s="234" t="s">
        <v>362</v>
      </c>
      <c r="F200" s="235" t="s">
        <v>363</v>
      </c>
      <c r="G200" s="236" t="s">
        <v>249</v>
      </c>
      <c r="H200" s="237">
        <v>136.068</v>
      </c>
      <c r="I200" s="238"/>
      <c r="J200" s="239">
        <f>ROUND(I200*H200,2)</f>
        <v>0</v>
      </c>
      <c r="K200" s="240"/>
      <c r="L200" s="46"/>
      <c r="M200" s="241" t="s">
        <v>1</v>
      </c>
      <c r="N200" s="242" t="s">
        <v>50</v>
      </c>
      <c r="O200" s="93"/>
      <c r="P200" s="243">
        <f>O200*H200</f>
        <v>0</v>
      </c>
      <c r="Q200" s="243">
        <v>0.00058</v>
      </c>
      <c r="R200" s="243">
        <f>Q200*H200</f>
        <v>0.07891944000000001</v>
      </c>
      <c r="S200" s="243">
        <v>0</v>
      </c>
      <c r="T200" s="24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5" t="s">
        <v>250</v>
      </c>
      <c r="AT200" s="245" t="s">
        <v>246</v>
      </c>
      <c r="AU200" s="245" t="s">
        <v>95</v>
      </c>
      <c r="AY200" s="18" t="s">
        <v>244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8" t="s">
        <v>92</v>
      </c>
      <c r="BK200" s="246">
        <f>ROUND(I200*H200,2)</f>
        <v>0</v>
      </c>
      <c r="BL200" s="18" t="s">
        <v>250</v>
      </c>
      <c r="BM200" s="245" t="s">
        <v>928</v>
      </c>
    </row>
    <row r="201" spans="1:51" s="13" customFormat="1" ht="12">
      <c r="A201" s="13"/>
      <c r="B201" s="247"/>
      <c r="C201" s="248"/>
      <c r="D201" s="249" t="s">
        <v>252</v>
      </c>
      <c r="E201" s="250" t="s">
        <v>178</v>
      </c>
      <c r="F201" s="251" t="s">
        <v>929</v>
      </c>
      <c r="G201" s="248"/>
      <c r="H201" s="252">
        <v>136.068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252</v>
      </c>
      <c r="AU201" s="258" t="s">
        <v>95</v>
      </c>
      <c r="AV201" s="13" t="s">
        <v>95</v>
      </c>
      <c r="AW201" s="13" t="s">
        <v>42</v>
      </c>
      <c r="AX201" s="13" t="s">
        <v>92</v>
      </c>
      <c r="AY201" s="258" t="s">
        <v>244</v>
      </c>
    </row>
    <row r="202" spans="1:65" s="2" customFormat="1" ht="21.75" customHeight="1">
      <c r="A202" s="40"/>
      <c r="B202" s="41"/>
      <c r="C202" s="233" t="s">
        <v>366</v>
      </c>
      <c r="D202" s="233" t="s">
        <v>246</v>
      </c>
      <c r="E202" s="234" t="s">
        <v>367</v>
      </c>
      <c r="F202" s="235" t="s">
        <v>368</v>
      </c>
      <c r="G202" s="236" t="s">
        <v>249</v>
      </c>
      <c r="H202" s="237">
        <v>136.068</v>
      </c>
      <c r="I202" s="238"/>
      <c r="J202" s="239">
        <f>ROUND(I202*H202,2)</f>
        <v>0</v>
      </c>
      <c r="K202" s="240"/>
      <c r="L202" s="46"/>
      <c r="M202" s="241" t="s">
        <v>1</v>
      </c>
      <c r="N202" s="242" t="s">
        <v>50</v>
      </c>
      <c r="O202" s="93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5" t="s">
        <v>250</v>
      </c>
      <c r="AT202" s="245" t="s">
        <v>246</v>
      </c>
      <c r="AU202" s="245" t="s">
        <v>95</v>
      </c>
      <c r="AY202" s="18" t="s">
        <v>244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8" t="s">
        <v>92</v>
      </c>
      <c r="BK202" s="246">
        <f>ROUND(I202*H202,2)</f>
        <v>0</v>
      </c>
      <c r="BL202" s="18" t="s">
        <v>250</v>
      </c>
      <c r="BM202" s="245" t="s">
        <v>930</v>
      </c>
    </row>
    <row r="203" spans="1:51" s="13" customFormat="1" ht="12">
      <c r="A203" s="13"/>
      <c r="B203" s="247"/>
      <c r="C203" s="248"/>
      <c r="D203" s="249" t="s">
        <v>252</v>
      </c>
      <c r="E203" s="250" t="s">
        <v>1</v>
      </c>
      <c r="F203" s="251" t="s">
        <v>178</v>
      </c>
      <c r="G203" s="248"/>
      <c r="H203" s="252">
        <v>136.068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8" t="s">
        <v>252</v>
      </c>
      <c r="AU203" s="258" t="s">
        <v>95</v>
      </c>
      <c r="AV203" s="13" t="s">
        <v>95</v>
      </c>
      <c r="AW203" s="13" t="s">
        <v>42</v>
      </c>
      <c r="AX203" s="13" t="s">
        <v>92</v>
      </c>
      <c r="AY203" s="258" t="s">
        <v>244</v>
      </c>
    </row>
    <row r="204" spans="1:65" s="2" customFormat="1" ht="37.8" customHeight="1">
      <c r="A204" s="40"/>
      <c r="B204" s="41"/>
      <c r="C204" s="233" t="s">
        <v>370</v>
      </c>
      <c r="D204" s="233" t="s">
        <v>246</v>
      </c>
      <c r="E204" s="234" t="s">
        <v>371</v>
      </c>
      <c r="F204" s="235" t="s">
        <v>372</v>
      </c>
      <c r="G204" s="236" t="s">
        <v>334</v>
      </c>
      <c r="H204" s="237">
        <v>12.756</v>
      </c>
      <c r="I204" s="238"/>
      <c r="J204" s="239">
        <f>ROUND(I204*H204,2)</f>
        <v>0</v>
      </c>
      <c r="K204" s="240"/>
      <c r="L204" s="46"/>
      <c r="M204" s="241" t="s">
        <v>1</v>
      </c>
      <c r="N204" s="242" t="s">
        <v>50</v>
      </c>
      <c r="O204" s="93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5" t="s">
        <v>250</v>
      </c>
      <c r="AT204" s="245" t="s">
        <v>246</v>
      </c>
      <c r="AU204" s="245" t="s">
        <v>95</v>
      </c>
      <c r="AY204" s="18" t="s">
        <v>244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8" t="s">
        <v>92</v>
      </c>
      <c r="BK204" s="246">
        <f>ROUND(I204*H204,2)</f>
        <v>0</v>
      </c>
      <c r="BL204" s="18" t="s">
        <v>250</v>
      </c>
      <c r="BM204" s="245" t="s">
        <v>931</v>
      </c>
    </row>
    <row r="205" spans="1:51" s="16" customFormat="1" ht="12">
      <c r="A205" s="16"/>
      <c r="B205" s="281"/>
      <c r="C205" s="282"/>
      <c r="D205" s="249" t="s">
        <v>252</v>
      </c>
      <c r="E205" s="283" t="s">
        <v>1</v>
      </c>
      <c r="F205" s="284" t="s">
        <v>374</v>
      </c>
      <c r="G205" s="282"/>
      <c r="H205" s="283" t="s">
        <v>1</v>
      </c>
      <c r="I205" s="285"/>
      <c r="J205" s="282"/>
      <c r="K205" s="282"/>
      <c r="L205" s="286"/>
      <c r="M205" s="287"/>
      <c r="N205" s="288"/>
      <c r="O205" s="288"/>
      <c r="P205" s="288"/>
      <c r="Q205" s="288"/>
      <c r="R205" s="288"/>
      <c r="S205" s="288"/>
      <c r="T205" s="289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90" t="s">
        <v>252</v>
      </c>
      <c r="AU205" s="290" t="s">
        <v>95</v>
      </c>
      <c r="AV205" s="16" t="s">
        <v>92</v>
      </c>
      <c r="AW205" s="16" t="s">
        <v>42</v>
      </c>
      <c r="AX205" s="16" t="s">
        <v>85</v>
      </c>
      <c r="AY205" s="290" t="s">
        <v>244</v>
      </c>
    </row>
    <row r="206" spans="1:51" s="13" customFormat="1" ht="12">
      <c r="A206" s="13"/>
      <c r="B206" s="247"/>
      <c r="C206" s="248"/>
      <c r="D206" s="249" t="s">
        <v>252</v>
      </c>
      <c r="E206" s="250" t="s">
        <v>209</v>
      </c>
      <c r="F206" s="251" t="s">
        <v>932</v>
      </c>
      <c r="G206" s="248"/>
      <c r="H206" s="252">
        <v>0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252</v>
      </c>
      <c r="AU206" s="258" t="s">
        <v>95</v>
      </c>
      <c r="AV206" s="13" t="s">
        <v>95</v>
      </c>
      <c r="AW206" s="13" t="s">
        <v>42</v>
      </c>
      <c r="AX206" s="13" t="s">
        <v>85</v>
      </c>
      <c r="AY206" s="258" t="s">
        <v>244</v>
      </c>
    </row>
    <row r="207" spans="1:51" s="13" customFormat="1" ht="12">
      <c r="A207" s="13"/>
      <c r="B207" s="247"/>
      <c r="C207" s="248"/>
      <c r="D207" s="249" t="s">
        <v>252</v>
      </c>
      <c r="E207" s="250" t="s">
        <v>180</v>
      </c>
      <c r="F207" s="251" t="s">
        <v>933</v>
      </c>
      <c r="G207" s="248"/>
      <c r="H207" s="252">
        <v>8.784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252</v>
      </c>
      <c r="AU207" s="258" t="s">
        <v>95</v>
      </c>
      <c r="AV207" s="13" t="s">
        <v>95</v>
      </c>
      <c r="AW207" s="13" t="s">
        <v>42</v>
      </c>
      <c r="AX207" s="13" t="s">
        <v>85</v>
      </c>
      <c r="AY207" s="258" t="s">
        <v>244</v>
      </c>
    </row>
    <row r="208" spans="1:51" s="13" customFormat="1" ht="12">
      <c r="A208" s="13"/>
      <c r="B208" s="247"/>
      <c r="C208" s="248"/>
      <c r="D208" s="249" t="s">
        <v>252</v>
      </c>
      <c r="E208" s="250" t="s">
        <v>182</v>
      </c>
      <c r="F208" s="251" t="s">
        <v>934</v>
      </c>
      <c r="G208" s="248"/>
      <c r="H208" s="252">
        <v>2.16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252</v>
      </c>
      <c r="AU208" s="258" t="s">
        <v>95</v>
      </c>
      <c r="AV208" s="13" t="s">
        <v>95</v>
      </c>
      <c r="AW208" s="13" t="s">
        <v>42</v>
      </c>
      <c r="AX208" s="13" t="s">
        <v>85</v>
      </c>
      <c r="AY208" s="258" t="s">
        <v>244</v>
      </c>
    </row>
    <row r="209" spans="1:51" s="13" customFormat="1" ht="12">
      <c r="A209" s="13"/>
      <c r="B209" s="247"/>
      <c r="C209" s="248"/>
      <c r="D209" s="249" t="s">
        <v>252</v>
      </c>
      <c r="E209" s="250" t="s">
        <v>184</v>
      </c>
      <c r="F209" s="251" t="s">
        <v>378</v>
      </c>
      <c r="G209" s="248"/>
      <c r="H209" s="252">
        <v>12.756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252</v>
      </c>
      <c r="AU209" s="258" t="s">
        <v>95</v>
      </c>
      <c r="AV209" s="13" t="s">
        <v>95</v>
      </c>
      <c r="AW209" s="13" t="s">
        <v>42</v>
      </c>
      <c r="AX209" s="13" t="s">
        <v>92</v>
      </c>
      <c r="AY209" s="258" t="s">
        <v>244</v>
      </c>
    </row>
    <row r="210" spans="1:65" s="2" customFormat="1" ht="37.8" customHeight="1">
      <c r="A210" s="40"/>
      <c r="B210" s="41"/>
      <c r="C210" s="233" t="s">
        <v>379</v>
      </c>
      <c r="D210" s="233" t="s">
        <v>246</v>
      </c>
      <c r="E210" s="234" t="s">
        <v>380</v>
      </c>
      <c r="F210" s="235" t="s">
        <v>381</v>
      </c>
      <c r="G210" s="236" t="s">
        <v>334</v>
      </c>
      <c r="H210" s="237">
        <v>76.536</v>
      </c>
      <c r="I210" s="238"/>
      <c r="J210" s="239">
        <f>ROUND(I210*H210,2)</f>
        <v>0</v>
      </c>
      <c r="K210" s="240"/>
      <c r="L210" s="46"/>
      <c r="M210" s="241" t="s">
        <v>1</v>
      </c>
      <c r="N210" s="242" t="s">
        <v>50</v>
      </c>
      <c r="O210" s="93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5" t="s">
        <v>250</v>
      </c>
      <c r="AT210" s="245" t="s">
        <v>246</v>
      </c>
      <c r="AU210" s="245" t="s">
        <v>95</v>
      </c>
      <c r="AY210" s="18" t="s">
        <v>244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8" t="s">
        <v>92</v>
      </c>
      <c r="BK210" s="246">
        <f>ROUND(I210*H210,2)</f>
        <v>0</v>
      </c>
      <c r="BL210" s="18" t="s">
        <v>250</v>
      </c>
      <c r="BM210" s="245" t="s">
        <v>935</v>
      </c>
    </row>
    <row r="211" spans="1:51" s="16" customFormat="1" ht="12">
      <c r="A211" s="16"/>
      <c r="B211" s="281"/>
      <c r="C211" s="282"/>
      <c r="D211" s="249" t="s">
        <v>252</v>
      </c>
      <c r="E211" s="283" t="s">
        <v>1</v>
      </c>
      <c r="F211" s="284" t="s">
        <v>374</v>
      </c>
      <c r="G211" s="282"/>
      <c r="H211" s="283" t="s">
        <v>1</v>
      </c>
      <c r="I211" s="285"/>
      <c r="J211" s="282"/>
      <c r="K211" s="282"/>
      <c r="L211" s="286"/>
      <c r="M211" s="287"/>
      <c r="N211" s="288"/>
      <c r="O211" s="288"/>
      <c r="P211" s="288"/>
      <c r="Q211" s="288"/>
      <c r="R211" s="288"/>
      <c r="S211" s="288"/>
      <c r="T211" s="289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90" t="s">
        <v>252</v>
      </c>
      <c r="AU211" s="290" t="s">
        <v>95</v>
      </c>
      <c r="AV211" s="16" t="s">
        <v>92</v>
      </c>
      <c r="AW211" s="16" t="s">
        <v>42</v>
      </c>
      <c r="AX211" s="16" t="s">
        <v>85</v>
      </c>
      <c r="AY211" s="290" t="s">
        <v>244</v>
      </c>
    </row>
    <row r="212" spans="1:51" s="13" customFormat="1" ht="12">
      <c r="A212" s="13"/>
      <c r="B212" s="247"/>
      <c r="C212" s="248"/>
      <c r="D212" s="249" t="s">
        <v>252</v>
      </c>
      <c r="E212" s="250" t="s">
        <v>1</v>
      </c>
      <c r="F212" s="251" t="s">
        <v>383</v>
      </c>
      <c r="G212" s="248"/>
      <c r="H212" s="252">
        <v>76.536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252</v>
      </c>
      <c r="AU212" s="258" t="s">
        <v>95</v>
      </c>
      <c r="AV212" s="13" t="s">
        <v>95</v>
      </c>
      <c r="AW212" s="13" t="s">
        <v>42</v>
      </c>
      <c r="AX212" s="13" t="s">
        <v>92</v>
      </c>
      <c r="AY212" s="258" t="s">
        <v>244</v>
      </c>
    </row>
    <row r="213" spans="1:65" s="2" customFormat="1" ht="37.8" customHeight="1">
      <c r="A213" s="40"/>
      <c r="B213" s="41"/>
      <c r="C213" s="233" t="s">
        <v>7</v>
      </c>
      <c r="D213" s="233" t="s">
        <v>246</v>
      </c>
      <c r="E213" s="234" t="s">
        <v>384</v>
      </c>
      <c r="F213" s="235" t="s">
        <v>385</v>
      </c>
      <c r="G213" s="236" t="s">
        <v>334</v>
      </c>
      <c r="H213" s="237">
        <v>12.756</v>
      </c>
      <c r="I213" s="238"/>
      <c r="J213" s="239">
        <f>ROUND(I213*H213,2)</f>
        <v>0</v>
      </c>
      <c r="K213" s="240"/>
      <c r="L213" s="46"/>
      <c r="M213" s="241" t="s">
        <v>1</v>
      </c>
      <c r="N213" s="242" t="s">
        <v>50</v>
      </c>
      <c r="O213" s="93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5" t="s">
        <v>250</v>
      </c>
      <c r="AT213" s="245" t="s">
        <v>246</v>
      </c>
      <c r="AU213" s="245" t="s">
        <v>95</v>
      </c>
      <c r="AY213" s="18" t="s">
        <v>244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8" t="s">
        <v>92</v>
      </c>
      <c r="BK213" s="246">
        <f>ROUND(I213*H213,2)</f>
        <v>0</v>
      </c>
      <c r="BL213" s="18" t="s">
        <v>250</v>
      </c>
      <c r="BM213" s="245" t="s">
        <v>936</v>
      </c>
    </row>
    <row r="214" spans="1:51" s="16" customFormat="1" ht="12">
      <c r="A214" s="16"/>
      <c r="B214" s="281"/>
      <c r="C214" s="282"/>
      <c r="D214" s="249" t="s">
        <v>252</v>
      </c>
      <c r="E214" s="283" t="s">
        <v>1</v>
      </c>
      <c r="F214" s="284" t="s">
        <v>374</v>
      </c>
      <c r="G214" s="282"/>
      <c r="H214" s="283" t="s">
        <v>1</v>
      </c>
      <c r="I214" s="285"/>
      <c r="J214" s="282"/>
      <c r="K214" s="282"/>
      <c r="L214" s="286"/>
      <c r="M214" s="287"/>
      <c r="N214" s="288"/>
      <c r="O214" s="288"/>
      <c r="P214" s="288"/>
      <c r="Q214" s="288"/>
      <c r="R214" s="288"/>
      <c r="S214" s="288"/>
      <c r="T214" s="289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90" t="s">
        <v>252</v>
      </c>
      <c r="AU214" s="290" t="s">
        <v>95</v>
      </c>
      <c r="AV214" s="16" t="s">
        <v>92</v>
      </c>
      <c r="AW214" s="16" t="s">
        <v>42</v>
      </c>
      <c r="AX214" s="16" t="s">
        <v>85</v>
      </c>
      <c r="AY214" s="290" t="s">
        <v>244</v>
      </c>
    </row>
    <row r="215" spans="1:51" s="13" customFormat="1" ht="12">
      <c r="A215" s="13"/>
      <c r="B215" s="247"/>
      <c r="C215" s="248"/>
      <c r="D215" s="249" t="s">
        <v>252</v>
      </c>
      <c r="E215" s="250" t="s">
        <v>186</v>
      </c>
      <c r="F215" s="251" t="s">
        <v>387</v>
      </c>
      <c r="G215" s="248"/>
      <c r="H215" s="252">
        <v>12.756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252</v>
      </c>
      <c r="AU215" s="258" t="s">
        <v>95</v>
      </c>
      <c r="AV215" s="13" t="s">
        <v>95</v>
      </c>
      <c r="AW215" s="13" t="s">
        <v>42</v>
      </c>
      <c r="AX215" s="13" t="s">
        <v>92</v>
      </c>
      <c r="AY215" s="258" t="s">
        <v>244</v>
      </c>
    </row>
    <row r="216" spans="1:65" s="2" customFormat="1" ht="37.8" customHeight="1">
      <c r="A216" s="40"/>
      <c r="B216" s="41"/>
      <c r="C216" s="233" t="s">
        <v>388</v>
      </c>
      <c r="D216" s="233" t="s">
        <v>246</v>
      </c>
      <c r="E216" s="234" t="s">
        <v>389</v>
      </c>
      <c r="F216" s="235" t="s">
        <v>390</v>
      </c>
      <c r="G216" s="236" t="s">
        <v>334</v>
      </c>
      <c r="H216" s="237">
        <v>76.536</v>
      </c>
      <c r="I216" s="238"/>
      <c r="J216" s="239">
        <f>ROUND(I216*H216,2)</f>
        <v>0</v>
      </c>
      <c r="K216" s="240"/>
      <c r="L216" s="46"/>
      <c r="M216" s="241" t="s">
        <v>1</v>
      </c>
      <c r="N216" s="242" t="s">
        <v>50</v>
      </c>
      <c r="O216" s="93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5" t="s">
        <v>250</v>
      </c>
      <c r="AT216" s="245" t="s">
        <v>246</v>
      </c>
      <c r="AU216" s="245" t="s">
        <v>95</v>
      </c>
      <c r="AY216" s="18" t="s">
        <v>244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8" t="s">
        <v>92</v>
      </c>
      <c r="BK216" s="246">
        <f>ROUND(I216*H216,2)</f>
        <v>0</v>
      </c>
      <c r="BL216" s="18" t="s">
        <v>250</v>
      </c>
      <c r="BM216" s="245" t="s">
        <v>937</v>
      </c>
    </row>
    <row r="217" spans="1:51" s="16" customFormat="1" ht="12">
      <c r="A217" s="16"/>
      <c r="B217" s="281"/>
      <c r="C217" s="282"/>
      <c r="D217" s="249" t="s">
        <v>252</v>
      </c>
      <c r="E217" s="283" t="s">
        <v>1</v>
      </c>
      <c r="F217" s="284" t="s">
        <v>374</v>
      </c>
      <c r="G217" s="282"/>
      <c r="H217" s="283" t="s">
        <v>1</v>
      </c>
      <c r="I217" s="285"/>
      <c r="J217" s="282"/>
      <c r="K217" s="282"/>
      <c r="L217" s="286"/>
      <c r="M217" s="287"/>
      <c r="N217" s="288"/>
      <c r="O217" s="288"/>
      <c r="P217" s="288"/>
      <c r="Q217" s="288"/>
      <c r="R217" s="288"/>
      <c r="S217" s="288"/>
      <c r="T217" s="289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90" t="s">
        <v>252</v>
      </c>
      <c r="AU217" s="290" t="s">
        <v>95</v>
      </c>
      <c r="AV217" s="16" t="s">
        <v>92</v>
      </c>
      <c r="AW217" s="16" t="s">
        <v>42</v>
      </c>
      <c r="AX217" s="16" t="s">
        <v>85</v>
      </c>
      <c r="AY217" s="290" t="s">
        <v>244</v>
      </c>
    </row>
    <row r="218" spans="1:51" s="13" customFormat="1" ht="12">
      <c r="A218" s="13"/>
      <c r="B218" s="247"/>
      <c r="C218" s="248"/>
      <c r="D218" s="249" t="s">
        <v>252</v>
      </c>
      <c r="E218" s="250" t="s">
        <v>1</v>
      </c>
      <c r="F218" s="251" t="s">
        <v>392</v>
      </c>
      <c r="G218" s="248"/>
      <c r="H218" s="252">
        <v>76.536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8" t="s">
        <v>252</v>
      </c>
      <c r="AU218" s="258" t="s">
        <v>95</v>
      </c>
      <c r="AV218" s="13" t="s">
        <v>95</v>
      </c>
      <c r="AW218" s="13" t="s">
        <v>42</v>
      </c>
      <c r="AX218" s="13" t="s">
        <v>92</v>
      </c>
      <c r="AY218" s="258" t="s">
        <v>244</v>
      </c>
    </row>
    <row r="219" spans="1:65" s="2" customFormat="1" ht="24.15" customHeight="1">
      <c r="A219" s="40"/>
      <c r="B219" s="41"/>
      <c r="C219" s="233" t="s">
        <v>393</v>
      </c>
      <c r="D219" s="233" t="s">
        <v>246</v>
      </c>
      <c r="E219" s="234" t="s">
        <v>394</v>
      </c>
      <c r="F219" s="235" t="s">
        <v>395</v>
      </c>
      <c r="G219" s="236" t="s">
        <v>396</v>
      </c>
      <c r="H219" s="237">
        <v>51.024</v>
      </c>
      <c r="I219" s="238"/>
      <c r="J219" s="239">
        <f>ROUND(I219*H219,2)</f>
        <v>0</v>
      </c>
      <c r="K219" s="240"/>
      <c r="L219" s="46"/>
      <c r="M219" s="241" t="s">
        <v>1</v>
      </c>
      <c r="N219" s="242" t="s">
        <v>50</v>
      </c>
      <c r="O219" s="93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5" t="s">
        <v>250</v>
      </c>
      <c r="AT219" s="245" t="s">
        <v>246</v>
      </c>
      <c r="AU219" s="245" t="s">
        <v>95</v>
      </c>
      <c r="AY219" s="18" t="s">
        <v>244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8" t="s">
        <v>92</v>
      </c>
      <c r="BK219" s="246">
        <f>ROUND(I219*H219,2)</f>
        <v>0</v>
      </c>
      <c r="BL219" s="18" t="s">
        <v>250</v>
      </c>
      <c r="BM219" s="245" t="s">
        <v>938</v>
      </c>
    </row>
    <row r="220" spans="1:51" s="13" customFormat="1" ht="12">
      <c r="A220" s="13"/>
      <c r="B220" s="247"/>
      <c r="C220" s="248"/>
      <c r="D220" s="249" t="s">
        <v>252</v>
      </c>
      <c r="E220" s="250" t="s">
        <v>187</v>
      </c>
      <c r="F220" s="251" t="s">
        <v>398</v>
      </c>
      <c r="G220" s="248"/>
      <c r="H220" s="252">
        <v>25.512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8" t="s">
        <v>252</v>
      </c>
      <c r="AU220" s="258" t="s">
        <v>95</v>
      </c>
      <c r="AV220" s="13" t="s">
        <v>95</v>
      </c>
      <c r="AW220" s="13" t="s">
        <v>42</v>
      </c>
      <c r="AX220" s="13" t="s">
        <v>85</v>
      </c>
      <c r="AY220" s="258" t="s">
        <v>244</v>
      </c>
    </row>
    <row r="221" spans="1:51" s="13" customFormat="1" ht="12">
      <c r="A221" s="13"/>
      <c r="B221" s="247"/>
      <c r="C221" s="248"/>
      <c r="D221" s="249" t="s">
        <v>252</v>
      </c>
      <c r="E221" s="250" t="s">
        <v>1</v>
      </c>
      <c r="F221" s="251" t="s">
        <v>399</v>
      </c>
      <c r="G221" s="248"/>
      <c r="H221" s="252">
        <v>51.024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8" t="s">
        <v>252</v>
      </c>
      <c r="AU221" s="258" t="s">
        <v>95</v>
      </c>
      <c r="AV221" s="13" t="s">
        <v>95</v>
      </c>
      <c r="AW221" s="13" t="s">
        <v>42</v>
      </c>
      <c r="AX221" s="13" t="s">
        <v>92</v>
      </c>
      <c r="AY221" s="258" t="s">
        <v>244</v>
      </c>
    </row>
    <row r="222" spans="1:65" s="2" customFormat="1" ht="24.15" customHeight="1">
      <c r="A222" s="40"/>
      <c r="B222" s="41"/>
      <c r="C222" s="233" t="s">
        <v>400</v>
      </c>
      <c r="D222" s="233" t="s">
        <v>246</v>
      </c>
      <c r="E222" s="234" t="s">
        <v>401</v>
      </c>
      <c r="F222" s="235" t="s">
        <v>402</v>
      </c>
      <c r="G222" s="236" t="s">
        <v>334</v>
      </c>
      <c r="H222" s="237">
        <v>19.756</v>
      </c>
      <c r="I222" s="238"/>
      <c r="J222" s="239">
        <f>ROUND(I222*H222,2)</f>
        <v>0</v>
      </c>
      <c r="K222" s="240"/>
      <c r="L222" s="46"/>
      <c r="M222" s="241" t="s">
        <v>1</v>
      </c>
      <c r="N222" s="242" t="s">
        <v>50</v>
      </c>
      <c r="O222" s="93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5" t="s">
        <v>250</v>
      </c>
      <c r="AT222" s="245" t="s">
        <v>246</v>
      </c>
      <c r="AU222" s="245" t="s">
        <v>95</v>
      </c>
      <c r="AY222" s="18" t="s">
        <v>244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8" t="s">
        <v>92</v>
      </c>
      <c r="BK222" s="246">
        <f>ROUND(I222*H222,2)</f>
        <v>0</v>
      </c>
      <c r="BL222" s="18" t="s">
        <v>250</v>
      </c>
      <c r="BM222" s="245" t="s">
        <v>939</v>
      </c>
    </row>
    <row r="223" spans="1:51" s="13" customFormat="1" ht="12">
      <c r="A223" s="13"/>
      <c r="B223" s="247"/>
      <c r="C223" s="248"/>
      <c r="D223" s="249" t="s">
        <v>252</v>
      </c>
      <c r="E223" s="250" t="s">
        <v>189</v>
      </c>
      <c r="F223" s="251" t="s">
        <v>404</v>
      </c>
      <c r="G223" s="248"/>
      <c r="H223" s="252">
        <v>14.567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8" t="s">
        <v>252</v>
      </c>
      <c r="AU223" s="258" t="s">
        <v>95</v>
      </c>
      <c r="AV223" s="13" t="s">
        <v>95</v>
      </c>
      <c r="AW223" s="13" t="s">
        <v>42</v>
      </c>
      <c r="AX223" s="13" t="s">
        <v>85</v>
      </c>
      <c r="AY223" s="258" t="s">
        <v>244</v>
      </c>
    </row>
    <row r="224" spans="1:51" s="13" customFormat="1" ht="12">
      <c r="A224" s="13"/>
      <c r="B224" s="247"/>
      <c r="C224" s="248"/>
      <c r="D224" s="249" t="s">
        <v>252</v>
      </c>
      <c r="E224" s="250" t="s">
        <v>405</v>
      </c>
      <c r="F224" s="251" t="s">
        <v>406</v>
      </c>
      <c r="G224" s="248"/>
      <c r="H224" s="252">
        <v>5.189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252</v>
      </c>
      <c r="AU224" s="258" t="s">
        <v>95</v>
      </c>
      <c r="AV224" s="13" t="s">
        <v>95</v>
      </c>
      <c r="AW224" s="13" t="s">
        <v>42</v>
      </c>
      <c r="AX224" s="13" t="s">
        <v>85</v>
      </c>
      <c r="AY224" s="258" t="s">
        <v>244</v>
      </c>
    </row>
    <row r="225" spans="1:51" s="15" customFormat="1" ht="12">
      <c r="A225" s="15"/>
      <c r="B225" s="270"/>
      <c r="C225" s="271"/>
      <c r="D225" s="249" t="s">
        <v>252</v>
      </c>
      <c r="E225" s="272" t="s">
        <v>407</v>
      </c>
      <c r="F225" s="273" t="s">
        <v>330</v>
      </c>
      <c r="G225" s="271"/>
      <c r="H225" s="274">
        <v>19.756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0" t="s">
        <v>252</v>
      </c>
      <c r="AU225" s="280" t="s">
        <v>95</v>
      </c>
      <c r="AV225" s="15" t="s">
        <v>250</v>
      </c>
      <c r="AW225" s="15" t="s">
        <v>42</v>
      </c>
      <c r="AX225" s="15" t="s">
        <v>92</v>
      </c>
      <c r="AY225" s="280" t="s">
        <v>244</v>
      </c>
    </row>
    <row r="226" spans="1:65" s="2" customFormat="1" ht="16.5" customHeight="1">
      <c r="A226" s="40"/>
      <c r="B226" s="41"/>
      <c r="C226" s="291" t="s">
        <v>408</v>
      </c>
      <c r="D226" s="291" t="s">
        <v>409</v>
      </c>
      <c r="E226" s="292" t="s">
        <v>410</v>
      </c>
      <c r="F226" s="293" t="s">
        <v>411</v>
      </c>
      <c r="G226" s="294" t="s">
        <v>396</v>
      </c>
      <c r="H226" s="295">
        <v>29.134</v>
      </c>
      <c r="I226" s="296"/>
      <c r="J226" s="297">
        <f>ROUND(I226*H226,2)</f>
        <v>0</v>
      </c>
      <c r="K226" s="298"/>
      <c r="L226" s="299"/>
      <c r="M226" s="300" t="s">
        <v>1</v>
      </c>
      <c r="N226" s="301" t="s">
        <v>50</v>
      </c>
      <c r="O226" s="93"/>
      <c r="P226" s="243">
        <f>O226*H226</f>
        <v>0</v>
      </c>
      <c r="Q226" s="243">
        <v>1</v>
      </c>
      <c r="R226" s="243">
        <f>Q226*H226</f>
        <v>29.134</v>
      </c>
      <c r="S226" s="243">
        <v>0</v>
      </c>
      <c r="T226" s="24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5" t="s">
        <v>164</v>
      </c>
      <c r="AT226" s="245" t="s">
        <v>409</v>
      </c>
      <c r="AU226" s="245" t="s">
        <v>95</v>
      </c>
      <c r="AY226" s="18" t="s">
        <v>244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8" t="s">
        <v>92</v>
      </c>
      <c r="BK226" s="246">
        <f>ROUND(I226*H226,2)</f>
        <v>0</v>
      </c>
      <c r="BL226" s="18" t="s">
        <v>250</v>
      </c>
      <c r="BM226" s="245" t="s">
        <v>940</v>
      </c>
    </row>
    <row r="227" spans="1:51" s="16" customFormat="1" ht="12">
      <c r="A227" s="16"/>
      <c r="B227" s="281"/>
      <c r="C227" s="282"/>
      <c r="D227" s="249" t="s">
        <v>252</v>
      </c>
      <c r="E227" s="283" t="s">
        <v>1</v>
      </c>
      <c r="F227" s="284" t="s">
        <v>413</v>
      </c>
      <c r="G227" s="282"/>
      <c r="H227" s="283" t="s">
        <v>1</v>
      </c>
      <c r="I227" s="285"/>
      <c r="J227" s="282"/>
      <c r="K227" s="282"/>
      <c r="L227" s="286"/>
      <c r="M227" s="287"/>
      <c r="N227" s="288"/>
      <c r="O227" s="288"/>
      <c r="P227" s="288"/>
      <c r="Q227" s="288"/>
      <c r="R227" s="288"/>
      <c r="S227" s="288"/>
      <c r="T227" s="289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90" t="s">
        <v>252</v>
      </c>
      <c r="AU227" s="290" t="s">
        <v>95</v>
      </c>
      <c r="AV227" s="16" t="s">
        <v>92</v>
      </c>
      <c r="AW227" s="16" t="s">
        <v>42</v>
      </c>
      <c r="AX227" s="16" t="s">
        <v>85</v>
      </c>
      <c r="AY227" s="290" t="s">
        <v>244</v>
      </c>
    </row>
    <row r="228" spans="1:51" s="13" customFormat="1" ht="12">
      <c r="A228" s="13"/>
      <c r="B228" s="247"/>
      <c r="C228" s="248"/>
      <c r="D228" s="249" t="s">
        <v>252</v>
      </c>
      <c r="E228" s="250" t="s">
        <v>1</v>
      </c>
      <c r="F228" s="251" t="s">
        <v>414</v>
      </c>
      <c r="G228" s="248"/>
      <c r="H228" s="252">
        <v>29.134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8" t="s">
        <v>252</v>
      </c>
      <c r="AU228" s="258" t="s">
        <v>95</v>
      </c>
      <c r="AV228" s="13" t="s">
        <v>95</v>
      </c>
      <c r="AW228" s="13" t="s">
        <v>42</v>
      </c>
      <c r="AX228" s="13" t="s">
        <v>92</v>
      </c>
      <c r="AY228" s="258" t="s">
        <v>244</v>
      </c>
    </row>
    <row r="229" spans="1:65" s="2" customFormat="1" ht="24.15" customHeight="1">
      <c r="A229" s="40"/>
      <c r="B229" s="41"/>
      <c r="C229" s="233" t="s">
        <v>415</v>
      </c>
      <c r="D229" s="233" t="s">
        <v>246</v>
      </c>
      <c r="E229" s="234" t="s">
        <v>416</v>
      </c>
      <c r="F229" s="235" t="s">
        <v>417</v>
      </c>
      <c r="G229" s="236" t="s">
        <v>334</v>
      </c>
      <c r="H229" s="237">
        <v>55.801</v>
      </c>
      <c r="I229" s="238"/>
      <c r="J229" s="239">
        <f>ROUND(I229*H229,2)</f>
        <v>0</v>
      </c>
      <c r="K229" s="240"/>
      <c r="L229" s="46"/>
      <c r="M229" s="241" t="s">
        <v>1</v>
      </c>
      <c r="N229" s="242" t="s">
        <v>50</v>
      </c>
      <c r="O229" s="93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5" t="s">
        <v>250</v>
      </c>
      <c r="AT229" s="245" t="s">
        <v>246</v>
      </c>
      <c r="AU229" s="245" t="s">
        <v>95</v>
      </c>
      <c r="AY229" s="18" t="s">
        <v>244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8" t="s">
        <v>92</v>
      </c>
      <c r="BK229" s="246">
        <f>ROUND(I229*H229,2)</f>
        <v>0</v>
      </c>
      <c r="BL229" s="18" t="s">
        <v>250</v>
      </c>
      <c r="BM229" s="245" t="s">
        <v>941</v>
      </c>
    </row>
    <row r="230" spans="1:51" s="13" customFormat="1" ht="12">
      <c r="A230" s="13"/>
      <c r="B230" s="247"/>
      <c r="C230" s="248"/>
      <c r="D230" s="249" t="s">
        <v>252</v>
      </c>
      <c r="E230" s="250" t="s">
        <v>191</v>
      </c>
      <c r="F230" s="251" t="s">
        <v>419</v>
      </c>
      <c r="G230" s="248"/>
      <c r="H230" s="252">
        <v>55.801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8" t="s">
        <v>252</v>
      </c>
      <c r="AU230" s="258" t="s">
        <v>95</v>
      </c>
      <c r="AV230" s="13" t="s">
        <v>95</v>
      </c>
      <c r="AW230" s="13" t="s">
        <v>42</v>
      </c>
      <c r="AX230" s="13" t="s">
        <v>92</v>
      </c>
      <c r="AY230" s="258" t="s">
        <v>244</v>
      </c>
    </row>
    <row r="231" spans="1:65" s="2" customFormat="1" ht="16.5" customHeight="1">
      <c r="A231" s="40"/>
      <c r="B231" s="41"/>
      <c r="C231" s="291" t="s">
        <v>420</v>
      </c>
      <c r="D231" s="291" t="s">
        <v>409</v>
      </c>
      <c r="E231" s="292" t="s">
        <v>421</v>
      </c>
      <c r="F231" s="293" t="s">
        <v>422</v>
      </c>
      <c r="G231" s="294" t="s">
        <v>396</v>
      </c>
      <c r="H231" s="295">
        <v>111.602</v>
      </c>
      <c r="I231" s="296"/>
      <c r="J231" s="297">
        <f>ROUND(I231*H231,2)</f>
        <v>0</v>
      </c>
      <c r="K231" s="298"/>
      <c r="L231" s="299"/>
      <c r="M231" s="300" t="s">
        <v>1</v>
      </c>
      <c r="N231" s="301" t="s">
        <v>50</v>
      </c>
      <c r="O231" s="93"/>
      <c r="P231" s="243">
        <f>O231*H231</f>
        <v>0</v>
      </c>
      <c r="Q231" s="243">
        <v>1</v>
      </c>
      <c r="R231" s="243">
        <f>Q231*H231</f>
        <v>111.602</v>
      </c>
      <c r="S231" s="243">
        <v>0</v>
      </c>
      <c r="T231" s="24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5" t="s">
        <v>164</v>
      </c>
      <c r="AT231" s="245" t="s">
        <v>409</v>
      </c>
      <c r="AU231" s="245" t="s">
        <v>95</v>
      </c>
      <c r="AY231" s="18" t="s">
        <v>244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8" t="s">
        <v>92</v>
      </c>
      <c r="BK231" s="246">
        <f>ROUND(I231*H231,2)</f>
        <v>0</v>
      </c>
      <c r="BL231" s="18" t="s">
        <v>250</v>
      </c>
      <c r="BM231" s="245" t="s">
        <v>942</v>
      </c>
    </row>
    <row r="232" spans="1:51" s="13" customFormat="1" ht="12">
      <c r="A232" s="13"/>
      <c r="B232" s="247"/>
      <c r="C232" s="248"/>
      <c r="D232" s="249" t="s">
        <v>252</v>
      </c>
      <c r="E232" s="250" t="s">
        <v>1</v>
      </c>
      <c r="F232" s="251" t="s">
        <v>424</v>
      </c>
      <c r="G232" s="248"/>
      <c r="H232" s="252">
        <v>111.602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8" t="s">
        <v>252</v>
      </c>
      <c r="AU232" s="258" t="s">
        <v>95</v>
      </c>
      <c r="AV232" s="13" t="s">
        <v>95</v>
      </c>
      <c r="AW232" s="13" t="s">
        <v>42</v>
      </c>
      <c r="AX232" s="13" t="s">
        <v>92</v>
      </c>
      <c r="AY232" s="258" t="s">
        <v>244</v>
      </c>
    </row>
    <row r="233" spans="1:65" s="2" customFormat="1" ht="24.15" customHeight="1">
      <c r="A233" s="40"/>
      <c r="B233" s="41"/>
      <c r="C233" s="233" t="s">
        <v>425</v>
      </c>
      <c r="D233" s="233" t="s">
        <v>246</v>
      </c>
      <c r="E233" s="234" t="s">
        <v>426</v>
      </c>
      <c r="F233" s="235" t="s">
        <v>427</v>
      </c>
      <c r="G233" s="236" t="s">
        <v>249</v>
      </c>
      <c r="H233" s="237">
        <v>22.8</v>
      </c>
      <c r="I233" s="238"/>
      <c r="J233" s="239">
        <f>ROUND(I233*H233,2)</f>
        <v>0</v>
      </c>
      <c r="K233" s="240"/>
      <c r="L233" s="46"/>
      <c r="M233" s="241" t="s">
        <v>1</v>
      </c>
      <c r="N233" s="242" t="s">
        <v>50</v>
      </c>
      <c r="O233" s="93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5" t="s">
        <v>250</v>
      </c>
      <c r="AT233" s="245" t="s">
        <v>246</v>
      </c>
      <c r="AU233" s="245" t="s">
        <v>95</v>
      </c>
      <c r="AY233" s="18" t="s">
        <v>244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8" t="s">
        <v>92</v>
      </c>
      <c r="BK233" s="246">
        <f>ROUND(I233*H233,2)</f>
        <v>0</v>
      </c>
      <c r="BL233" s="18" t="s">
        <v>250</v>
      </c>
      <c r="BM233" s="245" t="s">
        <v>943</v>
      </c>
    </row>
    <row r="234" spans="1:51" s="13" customFormat="1" ht="12">
      <c r="A234" s="13"/>
      <c r="B234" s="247"/>
      <c r="C234" s="248"/>
      <c r="D234" s="249" t="s">
        <v>252</v>
      </c>
      <c r="E234" s="250" t="s">
        <v>1</v>
      </c>
      <c r="F234" s="251" t="s">
        <v>167</v>
      </c>
      <c r="G234" s="248"/>
      <c r="H234" s="252">
        <v>22.8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8" t="s">
        <v>252</v>
      </c>
      <c r="AU234" s="258" t="s">
        <v>95</v>
      </c>
      <c r="AV234" s="13" t="s">
        <v>95</v>
      </c>
      <c r="AW234" s="13" t="s">
        <v>42</v>
      </c>
      <c r="AX234" s="13" t="s">
        <v>92</v>
      </c>
      <c r="AY234" s="258" t="s">
        <v>244</v>
      </c>
    </row>
    <row r="235" spans="1:65" s="2" customFormat="1" ht="24.15" customHeight="1">
      <c r="A235" s="40"/>
      <c r="B235" s="41"/>
      <c r="C235" s="233" t="s">
        <v>429</v>
      </c>
      <c r="D235" s="233" t="s">
        <v>246</v>
      </c>
      <c r="E235" s="234" t="s">
        <v>430</v>
      </c>
      <c r="F235" s="235" t="s">
        <v>431</v>
      </c>
      <c r="G235" s="236" t="s">
        <v>249</v>
      </c>
      <c r="H235" s="237">
        <v>22.8</v>
      </c>
      <c r="I235" s="238"/>
      <c r="J235" s="239">
        <f>ROUND(I235*H235,2)</f>
        <v>0</v>
      </c>
      <c r="K235" s="240"/>
      <c r="L235" s="46"/>
      <c r="M235" s="241" t="s">
        <v>1</v>
      </c>
      <c r="N235" s="242" t="s">
        <v>50</v>
      </c>
      <c r="O235" s="93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5" t="s">
        <v>250</v>
      </c>
      <c r="AT235" s="245" t="s">
        <v>246</v>
      </c>
      <c r="AU235" s="245" t="s">
        <v>95</v>
      </c>
      <c r="AY235" s="18" t="s">
        <v>244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8" t="s">
        <v>92</v>
      </c>
      <c r="BK235" s="246">
        <f>ROUND(I235*H235,2)</f>
        <v>0</v>
      </c>
      <c r="BL235" s="18" t="s">
        <v>250</v>
      </c>
      <c r="BM235" s="245" t="s">
        <v>944</v>
      </c>
    </row>
    <row r="236" spans="1:51" s="13" customFormat="1" ht="12">
      <c r="A236" s="13"/>
      <c r="B236" s="247"/>
      <c r="C236" s="248"/>
      <c r="D236" s="249" t="s">
        <v>252</v>
      </c>
      <c r="E236" s="250" t="s">
        <v>1</v>
      </c>
      <c r="F236" s="251" t="s">
        <v>167</v>
      </c>
      <c r="G236" s="248"/>
      <c r="H236" s="252">
        <v>22.8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8" t="s">
        <v>252</v>
      </c>
      <c r="AU236" s="258" t="s">
        <v>95</v>
      </c>
      <c r="AV236" s="13" t="s">
        <v>95</v>
      </c>
      <c r="AW236" s="13" t="s">
        <v>42</v>
      </c>
      <c r="AX236" s="13" t="s">
        <v>92</v>
      </c>
      <c r="AY236" s="258" t="s">
        <v>244</v>
      </c>
    </row>
    <row r="237" spans="1:65" s="2" customFormat="1" ht="16.5" customHeight="1">
      <c r="A237" s="40"/>
      <c r="B237" s="41"/>
      <c r="C237" s="291" t="s">
        <v>433</v>
      </c>
      <c r="D237" s="291" t="s">
        <v>409</v>
      </c>
      <c r="E237" s="292" t="s">
        <v>434</v>
      </c>
      <c r="F237" s="293" t="s">
        <v>435</v>
      </c>
      <c r="G237" s="294" t="s">
        <v>436</v>
      </c>
      <c r="H237" s="295">
        <v>0.342</v>
      </c>
      <c r="I237" s="296"/>
      <c r="J237" s="297">
        <f>ROUND(I237*H237,2)</f>
        <v>0</v>
      </c>
      <c r="K237" s="298"/>
      <c r="L237" s="299"/>
      <c r="M237" s="300" t="s">
        <v>1</v>
      </c>
      <c r="N237" s="301" t="s">
        <v>50</v>
      </c>
      <c r="O237" s="93"/>
      <c r="P237" s="243">
        <f>O237*H237</f>
        <v>0</v>
      </c>
      <c r="Q237" s="243">
        <v>0.001</v>
      </c>
      <c r="R237" s="243">
        <f>Q237*H237</f>
        <v>0.000342</v>
      </c>
      <c r="S237" s="243">
        <v>0</v>
      </c>
      <c r="T237" s="24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5" t="s">
        <v>164</v>
      </c>
      <c r="AT237" s="245" t="s">
        <v>409</v>
      </c>
      <c r="AU237" s="245" t="s">
        <v>95</v>
      </c>
      <c r="AY237" s="18" t="s">
        <v>244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8" t="s">
        <v>92</v>
      </c>
      <c r="BK237" s="246">
        <f>ROUND(I237*H237,2)</f>
        <v>0</v>
      </c>
      <c r="BL237" s="18" t="s">
        <v>250</v>
      </c>
      <c r="BM237" s="245" t="s">
        <v>945</v>
      </c>
    </row>
    <row r="238" spans="1:51" s="13" customFormat="1" ht="12">
      <c r="A238" s="13"/>
      <c r="B238" s="247"/>
      <c r="C238" s="248"/>
      <c r="D238" s="249" t="s">
        <v>252</v>
      </c>
      <c r="E238" s="250" t="s">
        <v>1</v>
      </c>
      <c r="F238" s="251" t="s">
        <v>438</v>
      </c>
      <c r="G238" s="248"/>
      <c r="H238" s="252">
        <v>0.342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252</v>
      </c>
      <c r="AU238" s="258" t="s">
        <v>95</v>
      </c>
      <c r="AV238" s="13" t="s">
        <v>95</v>
      </c>
      <c r="AW238" s="13" t="s">
        <v>42</v>
      </c>
      <c r="AX238" s="13" t="s">
        <v>92</v>
      </c>
      <c r="AY238" s="258" t="s">
        <v>244</v>
      </c>
    </row>
    <row r="239" spans="1:63" s="12" customFormat="1" ht="22.8" customHeight="1">
      <c r="A239" s="12"/>
      <c r="B239" s="217"/>
      <c r="C239" s="218"/>
      <c r="D239" s="219" t="s">
        <v>84</v>
      </c>
      <c r="E239" s="231" t="s">
        <v>250</v>
      </c>
      <c r="F239" s="231" t="s">
        <v>439</v>
      </c>
      <c r="G239" s="218"/>
      <c r="H239" s="218"/>
      <c r="I239" s="221"/>
      <c r="J239" s="232">
        <f>BK239</f>
        <v>0</v>
      </c>
      <c r="K239" s="218"/>
      <c r="L239" s="223"/>
      <c r="M239" s="224"/>
      <c r="N239" s="225"/>
      <c r="O239" s="225"/>
      <c r="P239" s="226">
        <f>SUM(P240:P248)</f>
        <v>0</v>
      </c>
      <c r="Q239" s="225"/>
      <c r="R239" s="226">
        <f>SUM(R240:R248)</f>
        <v>0</v>
      </c>
      <c r="S239" s="225"/>
      <c r="T239" s="227">
        <f>SUM(T240:T248)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8" t="s">
        <v>92</v>
      </c>
      <c r="AT239" s="229" t="s">
        <v>84</v>
      </c>
      <c r="AU239" s="229" t="s">
        <v>92</v>
      </c>
      <c r="AY239" s="228" t="s">
        <v>244</v>
      </c>
      <c r="BK239" s="230">
        <f>SUM(BK240:BK248)</f>
        <v>0</v>
      </c>
    </row>
    <row r="240" spans="1:65" s="2" customFormat="1" ht="24.15" customHeight="1">
      <c r="A240" s="40"/>
      <c r="B240" s="41"/>
      <c r="C240" s="233" t="s">
        <v>440</v>
      </c>
      <c r="D240" s="233" t="s">
        <v>246</v>
      </c>
      <c r="E240" s="234" t="s">
        <v>441</v>
      </c>
      <c r="F240" s="235" t="s">
        <v>442</v>
      </c>
      <c r="G240" s="236" t="s">
        <v>334</v>
      </c>
      <c r="H240" s="237">
        <v>4.584</v>
      </c>
      <c r="I240" s="238"/>
      <c r="J240" s="239">
        <f>ROUND(I240*H240,2)</f>
        <v>0</v>
      </c>
      <c r="K240" s="240"/>
      <c r="L240" s="46"/>
      <c r="M240" s="241" t="s">
        <v>1</v>
      </c>
      <c r="N240" s="242" t="s">
        <v>50</v>
      </c>
      <c r="O240" s="93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5" t="s">
        <v>250</v>
      </c>
      <c r="AT240" s="245" t="s">
        <v>246</v>
      </c>
      <c r="AU240" s="245" t="s">
        <v>95</v>
      </c>
      <c r="AY240" s="18" t="s">
        <v>244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8" t="s">
        <v>92</v>
      </c>
      <c r="BK240" s="246">
        <f>ROUND(I240*H240,2)</f>
        <v>0</v>
      </c>
      <c r="BL240" s="18" t="s">
        <v>250</v>
      </c>
      <c r="BM240" s="245" t="s">
        <v>946</v>
      </c>
    </row>
    <row r="241" spans="1:51" s="13" customFormat="1" ht="12">
      <c r="A241" s="13"/>
      <c r="B241" s="247"/>
      <c r="C241" s="248"/>
      <c r="D241" s="249" t="s">
        <v>252</v>
      </c>
      <c r="E241" s="250" t="s">
        <v>444</v>
      </c>
      <c r="F241" s="251" t="s">
        <v>947</v>
      </c>
      <c r="G241" s="248"/>
      <c r="H241" s="252">
        <v>4.584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8" t="s">
        <v>252</v>
      </c>
      <c r="AU241" s="258" t="s">
        <v>95</v>
      </c>
      <c r="AV241" s="13" t="s">
        <v>95</v>
      </c>
      <c r="AW241" s="13" t="s">
        <v>42</v>
      </c>
      <c r="AX241" s="13" t="s">
        <v>92</v>
      </c>
      <c r="AY241" s="258" t="s">
        <v>244</v>
      </c>
    </row>
    <row r="242" spans="1:65" s="2" customFormat="1" ht="33" customHeight="1">
      <c r="A242" s="40"/>
      <c r="B242" s="41"/>
      <c r="C242" s="233" t="s">
        <v>446</v>
      </c>
      <c r="D242" s="233" t="s">
        <v>246</v>
      </c>
      <c r="E242" s="234" t="s">
        <v>447</v>
      </c>
      <c r="F242" s="235" t="s">
        <v>448</v>
      </c>
      <c r="G242" s="236" t="s">
        <v>334</v>
      </c>
      <c r="H242" s="237">
        <v>0</v>
      </c>
      <c r="I242" s="238"/>
      <c r="J242" s="239">
        <f>ROUND(I242*H242,2)</f>
        <v>0</v>
      </c>
      <c r="K242" s="240"/>
      <c r="L242" s="46"/>
      <c r="M242" s="241" t="s">
        <v>1</v>
      </c>
      <c r="N242" s="242" t="s">
        <v>50</v>
      </c>
      <c r="O242" s="93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5" t="s">
        <v>250</v>
      </c>
      <c r="AT242" s="245" t="s">
        <v>246</v>
      </c>
      <c r="AU242" s="245" t="s">
        <v>95</v>
      </c>
      <c r="AY242" s="18" t="s">
        <v>244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8" t="s">
        <v>92</v>
      </c>
      <c r="BK242" s="246">
        <f>ROUND(I242*H242,2)</f>
        <v>0</v>
      </c>
      <c r="BL242" s="18" t="s">
        <v>250</v>
      </c>
      <c r="BM242" s="245" t="s">
        <v>948</v>
      </c>
    </row>
    <row r="243" spans="1:51" s="13" customFormat="1" ht="12">
      <c r="A243" s="13"/>
      <c r="B243" s="247"/>
      <c r="C243" s="248"/>
      <c r="D243" s="249" t="s">
        <v>252</v>
      </c>
      <c r="E243" s="250" t="s">
        <v>1</v>
      </c>
      <c r="F243" s="251" t="s">
        <v>949</v>
      </c>
      <c r="G243" s="248"/>
      <c r="H243" s="252">
        <v>0</v>
      </c>
      <c r="I243" s="253"/>
      <c r="J243" s="248"/>
      <c r="K243" s="248"/>
      <c r="L243" s="254"/>
      <c r="M243" s="255"/>
      <c r="N243" s="256"/>
      <c r="O243" s="256"/>
      <c r="P243" s="256"/>
      <c r="Q243" s="256"/>
      <c r="R243" s="256"/>
      <c r="S243" s="256"/>
      <c r="T243" s="25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8" t="s">
        <v>252</v>
      </c>
      <c r="AU243" s="258" t="s">
        <v>95</v>
      </c>
      <c r="AV243" s="13" t="s">
        <v>95</v>
      </c>
      <c r="AW243" s="13" t="s">
        <v>42</v>
      </c>
      <c r="AX243" s="13" t="s">
        <v>92</v>
      </c>
      <c r="AY243" s="258" t="s">
        <v>244</v>
      </c>
    </row>
    <row r="244" spans="1:65" s="2" customFormat="1" ht="16.5" customHeight="1">
      <c r="A244" s="40"/>
      <c r="B244" s="41"/>
      <c r="C244" s="233" t="s">
        <v>451</v>
      </c>
      <c r="D244" s="233" t="s">
        <v>246</v>
      </c>
      <c r="E244" s="234" t="s">
        <v>452</v>
      </c>
      <c r="F244" s="235" t="s">
        <v>453</v>
      </c>
      <c r="G244" s="236" t="s">
        <v>249</v>
      </c>
      <c r="H244" s="237">
        <v>0</v>
      </c>
      <c r="I244" s="238"/>
      <c r="J244" s="239">
        <f>ROUND(I244*H244,2)</f>
        <v>0</v>
      </c>
      <c r="K244" s="240"/>
      <c r="L244" s="46"/>
      <c r="M244" s="241" t="s">
        <v>1</v>
      </c>
      <c r="N244" s="242" t="s">
        <v>50</v>
      </c>
      <c r="O244" s="93"/>
      <c r="P244" s="243">
        <f>O244*H244</f>
        <v>0</v>
      </c>
      <c r="Q244" s="243">
        <v>0.00639</v>
      </c>
      <c r="R244" s="243">
        <f>Q244*H244</f>
        <v>0</v>
      </c>
      <c r="S244" s="243">
        <v>0</v>
      </c>
      <c r="T244" s="24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5" t="s">
        <v>250</v>
      </c>
      <c r="AT244" s="245" t="s">
        <v>246</v>
      </c>
      <c r="AU244" s="245" t="s">
        <v>95</v>
      </c>
      <c r="AY244" s="18" t="s">
        <v>244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8" t="s">
        <v>92</v>
      </c>
      <c r="BK244" s="246">
        <f>ROUND(I244*H244,2)</f>
        <v>0</v>
      </c>
      <c r="BL244" s="18" t="s">
        <v>250</v>
      </c>
      <c r="BM244" s="245" t="s">
        <v>950</v>
      </c>
    </row>
    <row r="245" spans="1:51" s="13" customFormat="1" ht="12">
      <c r="A245" s="13"/>
      <c r="B245" s="247"/>
      <c r="C245" s="248"/>
      <c r="D245" s="249" t="s">
        <v>252</v>
      </c>
      <c r="E245" s="250" t="s">
        <v>1</v>
      </c>
      <c r="F245" s="251" t="s">
        <v>951</v>
      </c>
      <c r="G245" s="248"/>
      <c r="H245" s="252">
        <v>0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8" t="s">
        <v>252</v>
      </c>
      <c r="AU245" s="258" t="s">
        <v>95</v>
      </c>
      <c r="AV245" s="13" t="s">
        <v>95</v>
      </c>
      <c r="AW245" s="13" t="s">
        <v>42</v>
      </c>
      <c r="AX245" s="13" t="s">
        <v>85</v>
      </c>
      <c r="AY245" s="258" t="s">
        <v>244</v>
      </c>
    </row>
    <row r="246" spans="1:51" s="13" customFormat="1" ht="12">
      <c r="A246" s="13"/>
      <c r="B246" s="247"/>
      <c r="C246" s="248"/>
      <c r="D246" s="249" t="s">
        <v>252</v>
      </c>
      <c r="E246" s="250" t="s">
        <v>1</v>
      </c>
      <c r="F246" s="251" t="s">
        <v>952</v>
      </c>
      <c r="G246" s="248"/>
      <c r="H246" s="252">
        <v>0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8" t="s">
        <v>252</v>
      </c>
      <c r="AU246" s="258" t="s">
        <v>95</v>
      </c>
      <c r="AV246" s="13" t="s">
        <v>95</v>
      </c>
      <c r="AW246" s="13" t="s">
        <v>42</v>
      </c>
      <c r="AX246" s="13" t="s">
        <v>85</v>
      </c>
      <c r="AY246" s="258" t="s">
        <v>244</v>
      </c>
    </row>
    <row r="247" spans="1:51" s="13" customFormat="1" ht="12">
      <c r="A247" s="13"/>
      <c r="B247" s="247"/>
      <c r="C247" s="248"/>
      <c r="D247" s="249" t="s">
        <v>252</v>
      </c>
      <c r="E247" s="250" t="s">
        <v>1</v>
      </c>
      <c r="F247" s="251" t="s">
        <v>953</v>
      </c>
      <c r="G247" s="248"/>
      <c r="H247" s="252">
        <v>0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8" t="s">
        <v>252</v>
      </c>
      <c r="AU247" s="258" t="s">
        <v>95</v>
      </c>
      <c r="AV247" s="13" t="s">
        <v>95</v>
      </c>
      <c r="AW247" s="13" t="s">
        <v>42</v>
      </c>
      <c r="AX247" s="13" t="s">
        <v>85</v>
      </c>
      <c r="AY247" s="258" t="s">
        <v>244</v>
      </c>
    </row>
    <row r="248" spans="1:51" s="15" customFormat="1" ht="12">
      <c r="A248" s="15"/>
      <c r="B248" s="270"/>
      <c r="C248" s="271"/>
      <c r="D248" s="249" t="s">
        <v>252</v>
      </c>
      <c r="E248" s="272" t="s">
        <v>1</v>
      </c>
      <c r="F248" s="273" t="s">
        <v>330</v>
      </c>
      <c r="G248" s="271"/>
      <c r="H248" s="274">
        <v>0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80" t="s">
        <v>252</v>
      </c>
      <c r="AU248" s="280" t="s">
        <v>95</v>
      </c>
      <c r="AV248" s="15" t="s">
        <v>250</v>
      </c>
      <c r="AW248" s="15" t="s">
        <v>42</v>
      </c>
      <c r="AX248" s="15" t="s">
        <v>92</v>
      </c>
      <c r="AY248" s="280" t="s">
        <v>244</v>
      </c>
    </row>
    <row r="249" spans="1:63" s="12" customFormat="1" ht="22.8" customHeight="1">
      <c r="A249" s="12"/>
      <c r="B249" s="217"/>
      <c r="C249" s="218"/>
      <c r="D249" s="219" t="s">
        <v>84</v>
      </c>
      <c r="E249" s="231" t="s">
        <v>120</v>
      </c>
      <c r="F249" s="231" t="s">
        <v>458</v>
      </c>
      <c r="G249" s="218"/>
      <c r="H249" s="218"/>
      <c r="I249" s="221"/>
      <c r="J249" s="232">
        <f>BK249</f>
        <v>0</v>
      </c>
      <c r="K249" s="218"/>
      <c r="L249" s="223"/>
      <c r="M249" s="224"/>
      <c r="N249" s="225"/>
      <c r="O249" s="225"/>
      <c r="P249" s="226">
        <f>SUM(P250:P267)</f>
        <v>0</v>
      </c>
      <c r="Q249" s="225"/>
      <c r="R249" s="226">
        <f>SUM(R250:R267)</f>
        <v>6.595915199999999</v>
      </c>
      <c r="S249" s="225"/>
      <c r="T249" s="227">
        <f>SUM(T250:T267)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8" t="s">
        <v>92</v>
      </c>
      <c r="AT249" s="229" t="s">
        <v>84</v>
      </c>
      <c r="AU249" s="229" t="s">
        <v>92</v>
      </c>
      <c r="AY249" s="228" t="s">
        <v>244</v>
      </c>
      <c r="BK249" s="230">
        <f>SUM(BK250:BK267)</f>
        <v>0</v>
      </c>
    </row>
    <row r="250" spans="1:65" s="2" customFormat="1" ht="24.15" customHeight="1">
      <c r="A250" s="40"/>
      <c r="B250" s="41"/>
      <c r="C250" s="233" t="s">
        <v>459</v>
      </c>
      <c r="D250" s="233" t="s">
        <v>246</v>
      </c>
      <c r="E250" s="234" t="s">
        <v>460</v>
      </c>
      <c r="F250" s="235" t="s">
        <v>461</v>
      </c>
      <c r="G250" s="236" t="s">
        <v>249</v>
      </c>
      <c r="H250" s="237">
        <v>18.56</v>
      </c>
      <c r="I250" s="238"/>
      <c r="J250" s="239">
        <f>ROUND(I250*H250,2)</f>
        <v>0</v>
      </c>
      <c r="K250" s="240"/>
      <c r="L250" s="46"/>
      <c r="M250" s="241" t="s">
        <v>1</v>
      </c>
      <c r="N250" s="242" t="s">
        <v>50</v>
      </c>
      <c r="O250" s="93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5" t="s">
        <v>250</v>
      </c>
      <c r="AT250" s="245" t="s">
        <v>246</v>
      </c>
      <c r="AU250" s="245" t="s">
        <v>95</v>
      </c>
      <c r="AY250" s="18" t="s">
        <v>244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8" t="s">
        <v>92</v>
      </c>
      <c r="BK250" s="246">
        <f>ROUND(I250*H250,2)</f>
        <v>0</v>
      </c>
      <c r="BL250" s="18" t="s">
        <v>250</v>
      </c>
      <c r="BM250" s="245" t="s">
        <v>954</v>
      </c>
    </row>
    <row r="251" spans="1:51" s="13" customFormat="1" ht="12">
      <c r="A251" s="13"/>
      <c r="B251" s="247"/>
      <c r="C251" s="248"/>
      <c r="D251" s="249" t="s">
        <v>252</v>
      </c>
      <c r="E251" s="250" t="s">
        <v>463</v>
      </c>
      <c r="F251" s="251" t="s">
        <v>464</v>
      </c>
      <c r="G251" s="248"/>
      <c r="H251" s="252">
        <v>18.56</v>
      </c>
      <c r="I251" s="253"/>
      <c r="J251" s="248"/>
      <c r="K251" s="248"/>
      <c r="L251" s="254"/>
      <c r="M251" s="255"/>
      <c r="N251" s="256"/>
      <c r="O251" s="256"/>
      <c r="P251" s="256"/>
      <c r="Q251" s="256"/>
      <c r="R251" s="256"/>
      <c r="S251" s="256"/>
      <c r="T251" s="25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8" t="s">
        <v>252</v>
      </c>
      <c r="AU251" s="258" t="s">
        <v>95</v>
      </c>
      <c r="AV251" s="13" t="s">
        <v>95</v>
      </c>
      <c r="AW251" s="13" t="s">
        <v>42</v>
      </c>
      <c r="AX251" s="13" t="s">
        <v>92</v>
      </c>
      <c r="AY251" s="258" t="s">
        <v>244</v>
      </c>
    </row>
    <row r="252" spans="1:65" s="2" customFormat="1" ht="24.15" customHeight="1">
      <c r="A252" s="40"/>
      <c r="B252" s="41"/>
      <c r="C252" s="233" t="s">
        <v>465</v>
      </c>
      <c r="D252" s="233" t="s">
        <v>246</v>
      </c>
      <c r="E252" s="234" t="s">
        <v>466</v>
      </c>
      <c r="F252" s="235" t="s">
        <v>467</v>
      </c>
      <c r="G252" s="236" t="s">
        <v>249</v>
      </c>
      <c r="H252" s="237">
        <v>38.08</v>
      </c>
      <c r="I252" s="238"/>
      <c r="J252" s="239">
        <f>ROUND(I252*H252,2)</f>
        <v>0</v>
      </c>
      <c r="K252" s="240"/>
      <c r="L252" s="46"/>
      <c r="M252" s="241" t="s">
        <v>1</v>
      </c>
      <c r="N252" s="242" t="s">
        <v>50</v>
      </c>
      <c r="O252" s="93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5" t="s">
        <v>250</v>
      </c>
      <c r="AT252" s="245" t="s">
        <v>246</v>
      </c>
      <c r="AU252" s="245" t="s">
        <v>95</v>
      </c>
      <c r="AY252" s="18" t="s">
        <v>244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8" t="s">
        <v>92</v>
      </c>
      <c r="BK252" s="246">
        <f>ROUND(I252*H252,2)</f>
        <v>0</v>
      </c>
      <c r="BL252" s="18" t="s">
        <v>250</v>
      </c>
      <c r="BM252" s="245" t="s">
        <v>955</v>
      </c>
    </row>
    <row r="253" spans="1:51" s="13" customFormat="1" ht="12">
      <c r="A253" s="13"/>
      <c r="B253" s="247"/>
      <c r="C253" s="248"/>
      <c r="D253" s="249" t="s">
        <v>252</v>
      </c>
      <c r="E253" s="250" t="s">
        <v>1</v>
      </c>
      <c r="F253" s="251" t="s">
        <v>469</v>
      </c>
      <c r="G253" s="248"/>
      <c r="H253" s="252">
        <v>37.12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252</v>
      </c>
      <c r="AU253" s="258" t="s">
        <v>95</v>
      </c>
      <c r="AV253" s="13" t="s">
        <v>95</v>
      </c>
      <c r="AW253" s="13" t="s">
        <v>42</v>
      </c>
      <c r="AX253" s="13" t="s">
        <v>85</v>
      </c>
      <c r="AY253" s="258" t="s">
        <v>244</v>
      </c>
    </row>
    <row r="254" spans="1:51" s="13" customFormat="1" ht="12">
      <c r="A254" s="13"/>
      <c r="B254" s="247"/>
      <c r="C254" s="248"/>
      <c r="D254" s="249" t="s">
        <v>252</v>
      </c>
      <c r="E254" s="250" t="s">
        <v>1</v>
      </c>
      <c r="F254" s="251" t="s">
        <v>470</v>
      </c>
      <c r="G254" s="248"/>
      <c r="H254" s="252">
        <v>0.96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8" t="s">
        <v>252</v>
      </c>
      <c r="AU254" s="258" t="s">
        <v>95</v>
      </c>
      <c r="AV254" s="13" t="s">
        <v>95</v>
      </c>
      <c r="AW254" s="13" t="s">
        <v>42</v>
      </c>
      <c r="AX254" s="13" t="s">
        <v>85</v>
      </c>
      <c r="AY254" s="258" t="s">
        <v>244</v>
      </c>
    </row>
    <row r="255" spans="1:51" s="14" customFormat="1" ht="12">
      <c r="A255" s="14"/>
      <c r="B255" s="259"/>
      <c r="C255" s="260"/>
      <c r="D255" s="249" t="s">
        <v>252</v>
      </c>
      <c r="E255" s="261" t="s">
        <v>471</v>
      </c>
      <c r="F255" s="262" t="s">
        <v>256</v>
      </c>
      <c r="G255" s="260"/>
      <c r="H255" s="263">
        <v>38.08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9" t="s">
        <v>252</v>
      </c>
      <c r="AU255" s="269" t="s">
        <v>95</v>
      </c>
      <c r="AV255" s="14" t="s">
        <v>126</v>
      </c>
      <c r="AW255" s="14" t="s">
        <v>42</v>
      </c>
      <c r="AX255" s="14" t="s">
        <v>92</v>
      </c>
      <c r="AY255" s="269" t="s">
        <v>244</v>
      </c>
    </row>
    <row r="256" spans="1:65" s="2" customFormat="1" ht="33" customHeight="1">
      <c r="A256" s="40"/>
      <c r="B256" s="41"/>
      <c r="C256" s="233" t="s">
        <v>472</v>
      </c>
      <c r="D256" s="233" t="s">
        <v>246</v>
      </c>
      <c r="E256" s="234" t="s">
        <v>473</v>
      </c>
      <c r="F256" s="235" t="s">
        <v>474</v>
      </c>
      <c r="G256" s="236" t="s">
        <v>249</v>
      </c>
      <c r="H256" s="237">
        <v>37.12</v>
      </c>
      <c r="I256" s="238"/>
      <c r="J256" s="239">
        <f>ROUND(I256*H256,2)</f>
        <v>0</v>
      </c>
      <c r="K256" s="240"/>
      <c r="L256" s="46"/>
      <c r="M256" s="241" t="s">
        <v>1</v>
      </c>
      <c r="N256" s="242" t="s">
        <v>50</v>
      </c>
      <c r="O256" s="93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5" t="s">
        <v>250</v>
      </c>
      <c r="AT256" s="245" t="s">
        <v>246</v>
      </c>
      <c r="AU256" s="245" t="s">
        <v>95</v>
      </c>
      <c r="AY256" s="18" t="s">
        <v>244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8" t="s">
        <v>92</v>
      </c>
      <c r="BK256" s="246">
        <f>ROUND(I256*H256,2)</f>
        <v>0</v>
      </c>
      <c r="BL256" s="18" t="s">
        <v>250</v>
      </c>
      <c r="BM256" s="245" t="s">
        <v>956</v>
      </c>
    </row>
    <row r="257" spans="1:51" s="13" customFormat="1" ht="12">
      <c r="A257" s="13"/>
      <c r="B257" s="247"/>
      <c r="C257" s="248"/>
      <c r="D257" s="249" t="s">
        <v>252</v>
      </c>
      <c r="E257" s="250" t="s">
        <v>476</v>
      </c>
      <c r="F257" s="251" t="s">
        <v>477</v>
      </c>
      <c r="G257" s="248"/>
      <c r="H257" s="252">
        <v>37.12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8" t="s">
        <v>252</v>
      </c>
      <c r="AU257" s="258" t="s">
        <v>95</v>
      </c>
      <c r="AV257" s="13" t="s">
        <v>95</v>
      </c>
      <c r="AW257" s="13" t="s">
        <v>42</v>
      </c>
      <c r="AX257" s="13" t="s">
        <v>92</v>
      </c>
      <c r="AY257" s="258" t="s">
        <v>244</v>
      </c>
    </row>
    <row r="258" spans="1:65" s="2" customFormat="1" ht="24.15" customHeight="1">
      <c r="A258" s="40"/>
      <c r="B258" s="41"/>
      <c r="C258" s="233" t="s">
        <v>478</v>
      </c>
      <c r="D258" s="233" t="s">
        <v>246</v>
      </c>
      <c r="E258" s="234" t="s">
        <v>479</v>
      </c>
      <c r="F258" s="235" t="s">
        <v>480</v>
      </c>
      <c r="G258" s="236" t="s">
        <v>249</v>
      </c>
      <c r="H258" s="237">
        <v>18.56</v>
      </c>
      <c r="I258" s="238"/>
      <c r="J258" s="239">
        <f>ROUND(I258*H258,2)</f>
        <v>0</v>
      </c>
      <c r="K258" s="240"/>
      <c r="L258" s="46"/>
      <c r="M258" s="241" t="s">
        <v>1</v>
      </c>
      <c r="N258" s="242" t="s">
        <v>50</v>
      </c>
      <c r="O258" s="93"/>
      <c r="P258" s="243">
        <f>O258*H258</f>
        <v>0</v>
      </c>
      <c r="Q258" s="243">
        <v>0.345</v>
      </c>
      <c r="R258" s="243">
        <f>Q258*H258</f>
        <v>6.403199999999999</v>
      </c>
      <c r="S258" s="243">
        <v>0</v>
      </c>
      <c r="T258" s="24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5" t="s">
        <v>250</v>
      </c>
      <c r="AT258" s="245" t="s">
        <v>246</v>
      </c>
      <c r="AU258" s="245" t="s">
        <v>95</v>
      </c>
      <c r="AY258" s="18" t="s">
        <v>244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8" t="s">
        <v>92</v>
      </c>
      <c r="BK258" s="246">
        <f>ROUND(I258*H258,2)</f>
        <v>0</v>
      </c>
      <c r="BL258" s="18" t="s">
        <v>250</v>
      </c>
      <c r="BM258" s="245" t="s">
        <v>957</v>
      </c>
    </row>
    <row r="259" spans="1:51" s="13" customFormat="1" ht="12">
      <c r="A259" s="13"/>
      <c r="B259" s="247"/>
      <c r="C259" s="248"/>
      <c r="D259" s="249" t="s">
        <v>252</v>
      </c>
      <c r="E259" s="250" t="s">
        <v>1</v>
      </c>
      <c r="F259" s="251" t="s">
        <v>482</v>
      </c>
      <c r="G259" s="248"/>
      <c r="H259" s="252">
        <v>18.56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8" t="s">
        <v>252</v>
      </c>
      <c r="AU259" s="258" t="s">
        <v>95</v>
      </c>
      <c r="AV259" s="13" t="s">
        <v>95</v>
      </c>
      <c r="AW259" s="13" t="s">
        <v>42</v>
      </c>
      <c r="AX259" s="13" t="s">
        <v>92</v>
      </c>
      <c r="AY259" s="258" t="s">
        <v>244</v>
      </c>
    </row>
    <row r="260" spans="1:65" s="2" customFormat="1" ht="24.15" customHeight="1">
      <c r="A260" s="40"/>
      <c r="B260" s="41"/>
      <c r="C260" s="233" t="s">
        <v>483</v>
      </c>
      <c r="D260" s="233" t="s">
        <v>246</v>
      </c>
      <c r="E260" s="234" t="s">
        <v>484</v>
      </c>
      <c r="F260" s="235" t="s">
        <v>485</v>
      </c>
      <c r="G260" s="236" t="s">
        <v>249</v>
      </c>
      <c r="H260" s="237">
        <v>18.56</v>
      </c>
      <c r="I260" s="238"/>
      <c r="J260" s="239">
        <f>ROUND(I260*H260,2)</f>
        <v>0</v>
      </c>
      <c r="K260" s="240"/>
      <c r="L260" s="46"/>
      <c r="M260" s="241" t="s">
        <v>1</v>
      </c>
      <c r="N260" s="242" t="s">
        <v>50</v>
      </c>
      <c r="O260" s="93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5" t="s">
        <v>250</v>
      </c>
      <c r="AT260" s="245" t="s">
        <v>246</v>
      </c>
      <c r="AU260" s="245" t="s">
        <v>95</v>
      </c>
      <c r="AY260" s="18" t="s">
        <v>244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18" t="s">
        <v>92</v>
      </c>
      <c r="BK260" s="246">
        <f>ROUND(I260*H260,2)</f>
        <v>0</v>
      </c>
      <c r="BL260" s="18" t="s">
        <v>250</v>
      </c>
      <c r="BM260" s="245" t="s">
        <v>958</v>
      </c>
    </row>
    <row r="261" spans="1:51" s="13" customFormat="1" ht="12">
      <c r="A261" s="13"/>
      <c r="B261" s="247"/>
      <c r="C261" s="248"/>
      <c r="D261" s="249" t="s">
        <v>252</v>
      </c>
      <c r="E261" s="250" t="s">
        <v>487</v>
      </c>
      <c r="F261" s="251" t="s">
        <v>154</v>
      </c>
      <c r="G261" s="248"/>
      <c r="H261" s="252">
        <v>18.56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8" t="s">
        <v>252</v>
      </c>
      <c r="AU261" s="258" t="s">
        <v>95</v>
      </c>
      <c r="AV261" s="13" t="s">
        <v>95</v>
      </c>
      <c r="AW261" s="13" t="s">
        <v>42</v>
      </c>
      <c r="AX261" s="13" t="s">
        <v>92</v>
      </c>
      <c r="AY261" s="258" t="s">
        <v>244</v>
      </c>
    </row>
    <row r="262" spans="1:65" s="2" customFormat="1" ht="24.15" customHeight="1">
      <c r="A262" s="40"/>
      <c r="B262" s="41"/>
      <c r="C262" s="233" t="s">
        <v>488</v>
      </c>
      <c r="D262" s="233" t="s">
        <v>246</v>
      </c>
      <c r="E262" s="234" t="s">
        <v>489</v>
      </c>
      <c r="F262" s="235" t="s">
        <v>490</v>
      </c>
      <c r="G262" s="236" t="s">
        <v>249</v>
      </c>
      <c r="H262" s="237">
        <v>18.56</v>
      </c>
      <c r="I262" s="238"/>
      <c r="J262" s="239">
        <f>ROUND(I262*H262,2)</f>
        <v>0</v>
      </c>
      <c r="K262" s="240"/>
      <c r="L262" s="46"/>
      <c r="M262" s="241" t="s">
        <v>1</v>
      </c>
      <c r="N262" s="242" t="s">
        <v>50</v>
      </c>
      <c r="O262" s="93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5" t="s">
        <v>250</v>
      </c>
      <c r="AT262" s="245" t="s">
        <v>246</v>
      </c>
      <c r="AU262" s="245" t="s">
        <v>95</v>
      </c>
      <c r="AY262" s="18" t="s">
        <v>244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8" t="s">
        <v>92</v>
      </c>
      <c r="BK262" s="246">
        <f>ROUND(I262*H262,2)</f>
        <v>0</v>
      </c>
      <c r="BL262" s="18" t="s">
        <v>250</v>
      </c>
      <c r="BM262" s="245" t="s">
        <v>959</v>
      </c>
    </row>
    <row r="263" spans="1:51" s="13" customFormat="1" ht="12">
      <c r="A263" s="13"/>
      <c r="B263" s="247"/>
      <c r="C263" s="248"/>
      <c r="D263" s="249" t="s">
        <v>252</v>
      </c>
      <c r="E263" s="250" t="s">
        <v>193</v>
      </c>
      <c r="F263" s="251" t="s">
        <v>492</v>
      </c>
      <c r="G263" s="248"/>
      <c r="H263" s="252">
        <v>18.56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8" t="s">
        <v>252</v>
      </c>
      <c r="AU263" s="258" t="s">
        <v>95</v>
      </c>
      <c r="AV263" s="13" t="s">
        <v>95</v>
      </c>
      <c r="AW263" s="13" t="s">
        <v>42</v>
      </c>
      <c r="AX263" s="13" t="s">
        <v>92</v>
      </c>
      <c r="AY263" s="258" t="s">
        <v>244</v>
      </c>
    </row>
    <row r="264" spans="1:65" s="2" customFormat="1" ht="33" customHeight="1">
      <c r="A264" s="40"/>
      <c r="B264" s="41"/>
      <c r="C264" s="233" t="s">
        <v>493</v>
      </c>
      <c r="D264" s="233" t="s">
        <v>246</v>
      </c>
      <c r="E264" s="234" t="s">
        <v>494</v>
      </c>
      <c r="F264" s="235" t="s">
        <v>495</v>
      </c>
      <c r="G264" s="236" t="s">
        <v>249</v>
      </c>
      <c r="H264" s="237">
        <v>18.56</v>
      </c>
      <c r="I264" s="238"/>
      <c r="J264" s="239">
        <f>ROUND(I264*H264,2)</f>
        <v>0</v>
      </c>
      <c r="K264" s="240"/>
      <c r="L264" s="46"/>
      <c r="M264" s="241" t="s">
        <v>1</v>
      </c>
      <c r="N264" s="242" t="s">
        <v>50</v>
      </c>
      <c r="O264" s="93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5" t="s">
        <v>250</v>
      </c>
      <c r="AT264" s="245" t="s">
        <v>246</v>
      </c>
      <c r="AU264" s="245" t="s">
        <v>95</v>
      </c>
      <c r="AY264" s="18" t="s">
        <v>244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8" t="s">
        <v>92</v>
      </c>
      <c r="BK264" s="246">
        <f>ROUND(I264*H264,2)</f>
        <v>0</v>
      </c>
      <c r="BL264" s="18" t="s">
        <v>250</v>
      </c>
      <c r="BM264" s="245" t="s">
        <v>960</v>
      </c>
    </row>
    <row r="265" spans="1:51" s="13" customFormat="1" ht="12">
      <c r="A265" s="13"/>
      <c r="B265" s="247"/>
      <c r="C265" s="248"/>
      <c r="D265" s="249" t="s">
        <v>252</v>
      </c>
      <c r="E265" s="250" t="s">
        <v>497</v>
      </c>
      <c r="F265" s="251" t="s">
        <v>193</v>
      </c>
      <c r="G265" s="248"/>
      <c r="H265" s="252">
        <v>18.56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252</v>
      </c>
      <c r="AU265" s="258" t="s">
        <v>95</v>
      </c>
      <c r="AV265" s="13" t="s">
        <v>95</v>
      </c>
      <c r="AW265" s="13" t="s">
        <v>42</v>
      </c>
      <c r="AX265" s="13" t="s">
        <v>92</v>
      </c>
      <c r="AY265" s="258" t="s">
        <v>244</v>
      </c>
    </row>
    <row r="266" spans="1:65" s="2" customFormat="1" ht="24.15" customHeight="1">
      <c r="A266" s="40"/>
      <c r="B266" s="41"/>
      <c r="C266" s="233" t="s">
        <v>498</v>
      </c>
      <c r="D266" s="233" t="s">
        <v>246</v>
      </c>
      <c r="E266" s="234" t="s">
        <v>499</v>
      </c>
      <c r="F266" s="235" t="s">
        <v>500</v>
      </c>
      <c r="G266" s="236" t="s">
        <v>249</v>
      </c>
      <c r="H266" s="237">
        <v>2.16</v>
      </c>
      <c r="I266" s="238"/>
      <c r="J266" s="239">
        <f>ROUND(I266*H266,2)</f>
        <v>0</v>
      </c>
      <c r="K266" s="240"/>
      <c r="L266" s="46"/>
      <c r="M266" s="241" t="s">
        <v>1</v>
      </c>
      <c r="N266" s="242" t="s">
        <v>50</v>
      </c>
      <c r="O266" s="93"/>
      <c r="P266" s="243">
        <f>O266*H266</f>
        <v>0</v>
      </c>
      <c r="Q266" s="243">
        <v>0.08922</v>
      </c>
      <c r="R266" s="243">
        <f>Q266*H266</f>
        <v>0.1927152</v>
      </c>
      <c r="S266" s="243">
        <v>0</v>
      </c>
      <c r="T266" s="24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5" t="s">
        <v>250</v>
      </c>
      <c r="AT266" s="245" t="s">
        <v>246</v>
      </c>
      <c r="AU266" s="245" t="s">
        <v>95</v>
      </c>
      <c r="AY266" s="18" t="s">
        <v>244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18" t="s">
        <v>92</v>
      </c>
      <c r="BK266" s="246">
        <f>ROUND(I266*H266,2)</f>
        <v>0</v>
      </c>
      <c r="BL266" s="18" t="s">
        <v>250</v>
      </c>
      <c r="BM266" s="245" t="s">
        <v>961</v>
      </c>
    </row>
    <row r="267" spans="1:51" s="13" customFormat="1" ht="12">
      <c r="A267" s="13"/>
      <c r="B267" s="247"/>
      <c r="C267" s="248"/>
      <c r="D267" s="249" t="s">
        <v>252</v>
      </c>
      <c r="E267" s="250" t="s">
        <v>1</v>
      </c>
      <c r="F267" s="251" t="s">
        <v>146</v>
      </c>
      <c r="G267" s="248"/>
      <c r="H267" s="252">
        <v>2.16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8" t="s">
        <v>252</v>
      </c>
      <c r="AU267" s="258" t="s">
        <v>95</v>
      </c>
      <c r="AV267" s="13" t="s">
        <v>95</v>
      </c>
      <c r="AW267" s="13" t="s">
        <v>42</v>
      </c>
      <c r="AX267" s="13" t="s">
        <v>92</v>
      </c>
      <c r="AY267" s="258" t="s">
        <v>244</v>
      </c>
    </row>
    <row r="268" spans="1:63" s="12" customFormat="1" ht="22.8" customHeight="1">
      <c r="A268" s="12"/>
      <c r="B268" s="217"/>
      <c r="C268" s="218"/>
      <c r="D268" s="219" t="s">
        <v>84</v>
      </c>
      <c r="E268" s="231" t="s">
        <v>164</v>
      </c>
      <c r="F268" s="231" t="s">
        <v>502</v>
      </c>
      <c r="G268" s="218"/>
      <c r="H268" s="218"/>
      <c r="I268" s="221"/>
      <c r="J268" s="232">
        <f>BK268</f>
        <v>0</v>
      </c>
      <c r="K268" s="218"/>
      <c r="L268" s="223"/>
      <c r="M268" s="224"/>
      <c r="N268" s="225"/>
      <c r="O268" s="225"/>
      <c r="P268" s="226">
        <f>SUM(P269:P278)</f>
        <v>0</v>
      </c>
      <c r="Q268" s="225"/>
      <c r="R268" s="226">
        <f>SUM(R269:R278)</f>
        <v>0.01585</v>
      </c>
      <c r="S268" s="225"/>
      <c r="T268" s="227">
        <f>SUM(T269:T278)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8" t="s">
        <v>92</v>
      </c>
      <c r="AT268" s="229" t="s">
        <v>84</v>
      </c>
      <c r="AU268" s="229" t="s">
        <v>92</v>
      </c>
      <c r="AY268" s="228" t="s">
        <v>244</v>
      </c>
      <c r="BK268" s="230">
        <f>SUM(BK269:BK278)</f>
        <v>0</v>
      </c>
    </row>
    <row r="269" spans="1:65" s="2" customFormat="1" ht="24.15" customHeight="1">
      <c r="A269" s="40"/>
      <c r="B269" s="41"/>
      <c r="C269" s="233" t="s">
        <v>503</v>
      </c>
      <c r="D269" s="233" t="s">
        <v>246</v>
      </c>
      <c r="E269" s="234" t="s">
        <v>553</v>
      </c>
      <c r="F269" s="235" t="s">
        <v>554</v>
      </c>
      <c r="G269" s="236" t="s">
        <v>294</v>
      </c>
      <c r="H269" s="237">
        <v>33.8</v>
      </c>
      <c r="I269" s="238"/>
      <c r="J269" s="239">
        <f>ROUND(I269*H269,2)</f>
        <v>0</v>
      </c>
      <c r="K269" s="240"/>
      <c r="L269" s="46"/>
      <c r="M269" s="241" t="s">
        <v>1</v>
      </c>
      <c r="N269" s="242" t="s">
        <v>50</v>
      </c>
      <c r="O269" s="93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5" t="s">
        <v>250</v>
      </c>
      <c r="AT269" s="245" t="s">
        <v>246</v>
      </c>
      <c r="AU269" s="245" t="s">
        <v>95</v>
      </c>
      <c r="AY269" s="18" t="s">
        <v>244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8" t="s">
        <v>92</v>
      </c>
      <c r="BK269" s="246">
        <f>ROUND(I269*H269,2)</f>
        <v>0</v>
      </c>
      <c r="BL269" s="18" t="s">
        <v>250</v>
      </c>
      <c r="BM269" s="245" t="s">
        <v>962</v>
      </c>
    </row>
    <row r="270" spans="1:51" s="13" customFormat="1" ht="12">
      <c r="A270" s="13"/>
      <c r="B270" s="247"/>
      <c r="C270" s="248"/>
      <c r="D270" s="249" t="s">
        <v>252</v>
      </c>
      <c r="E270" s="250" t="s">
        <v>1</v>
      </c>
      <c r="F270" s="251" t="s">
        <v>123</v>
      </c>
      <c r="G270" s="248"/>
      <c r="H270" s="252">
        <v>33.8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8" t="s">
        <v>252</v>
      </c>
      <c r="AU270" s="258" t="s">
        <v>95</v>
      </c>
      <c r="AV270" s="13" t="s">
        <v>95</v>
      </c>
      <c r="AW270" s="13" t="s">
        <v>42</v>
      </c>
      <c r="AX270" s="13" t="s">
        <v>92</v>
      </c>
      <c r="AY270" s="258" t="s">
        <v>244</v>
      </c>
    </row>
    <row r="271" spans="1:65" s="2" customFormat="1" ht="21.75" customHeight="1">
      <c r="A271" s="40"/>
      <c r="B271" s="41"/>
      <c r="C271" s="291" t="s">
        <v>507</v>
      </c>
      <c r="D271" s="291" t="s">
        <v>409</v>
      </c>
      <c r="E271" s="292" t="s">
        <v>557</v>
      </c>
      <c r="F271" s="293" t="s">
        <v>558</v>
      </c>
      <c r="G271" s="294" t="s">
        <v>294</v>
      </c>
      <c r="H271" s="295">
        <v>33.8</v>
      </c>
      <c r="I271" s="296"/>
      <c r="J271" s="297">
        <f>ROUND(I271*H271,2)</f>
        <v>0</v>
      </c>
      <c r="K271" s="298"/>
      <c r="L271" s="299"/>
      <c r="M271" s="300" t="s">
        <v>1</v>
      </c>
      <c r="N271" s="301" t="s">
        <v>50</v>
      </c>
      <c r="O271" s="93"/>
      <c r="P271" s="243">
        <f>O271*H271</f>
        <v>0</v>
      </c>
      <c r="Q271" s="243">
        <v>0.00028</v>
      </c>
      <c r="R271" s="243">
        <f>Q271*H271</f>
        <v>0.009463999999999998</v>
      </c>
      <c r="S271" s="243">
        <v>0</v>
      </c>
      <c r="T271" s="244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5" t="s">
        <v>164</v>
      </c>
      <c r="AT271" s="245" t="s">
        <v>409</v>
      </c>
      <c r="AU271" s="245" t="s">
        <v>95</v>
      </c>
      <c r="AY271" s="18" t="s">
        <v>244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8" t="s">
        <v>92</v>
      </c>
      <c r="BK271" s="246">
        <f>ROUND(I271*H271,2)</f>
        <v>0</v>
      </c>
      <c r="BL271" s="18" t="s">
        <v>250</v>
      </c>
      <c r="BM271" s="245" t="s">
        <v>963</v>
      </c>
    </row>
    <row r="272" spans="1:51" s="13" customFormat="1" ht="12">
      <c r="A272" s="13"/>
      <c r="B272" s="247"/>
      <c r="C272" s="248"/>
      <c r="D272" s="249" t="s">
        <v>252</v>
      </c>
      <c r="E272" s="250" t="s">
        <v>1</v>
      </c>
      <c r="F272" s="251" t="s">
        <v>123</v>
      </c>
      <c r="G272" s="248"/>
      <c r="H272" s="252">
        <v>33.8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252</v>
      </c>
      <c r="AU272" s="258" t="s">
        <v>95</v>
      </c>
      <c r="AV272" s="13" t="s">
        <v>95</v>
      </c>
      <c r="AW272" s="13" t="s">
        <v>42</v>
      </c>
      <c r="AX272" s="13" t="s">
        <v>92</v>
      </c>
      <c r="AY272" s="258" t="s">
        <v>244</v>
      </c>
    </row>
    <row r="273" spans="1:65" s="2" customFormat="1" ht="24.15" customHeight="1">
      <c r="A273" s="40"/>
      <c r="B273" s="41"/>
      <c r="C273" s="233" t="s">
        <v>511</v>
      </c>
      <c r="D273" s="233" t="s">
        <v>246</v>
      </c>
      <c r="E273" s="234" t="s">
        <v>561</v>
      </c>
      <c r="F273" s="235" t="s">
        <v>562</v>
      </c>
      <c r="G273" s="236" t="s">
        <v>294</v>
      </c>
      <c r="H273" s="237">
        <v>4.4</v>
      </c>
      <c r="I273" s="238"/>
      <c r="J273" s="239">
        <f>ROUND(I273*H273,2)</f>
        <v>0</v>
      </c>
      <c r="K273" s="240"/>
      <c r="L273" s="46"/>
      <c r="M273" s="241" t="s">
        <v>1</v>
      </c>
      <c r="N273" s="242" t="s">
        <v>50</v>
      </c>
      <c r="O273" s="93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5" t="s">
        <v>250</v>
      </c>
      <c r="AT273" s="245" t="s">
        <v>246</v>
      </c>
      <c r="AU273" s="245" t="s">
        <v>95</v>
      </c>
      <c r="AY273" s="18" t="s">
        <v>244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8" t="s">
        <v>92</v>
      </c>
      <c r="BK273" s="246">
        <f>ROUND(I273*H273,2)</f>
        <v>0</v>
      </c>
      <c r="BL273" s="18" t="s">
        <v>250</v>
      </c>
      <c r="BM273" s="245" t="s">
        <v>964</v>
      </c>
    </row>
    <row r="274" spans="1:51" s="13" customFormat="1" ht="12">
      <c r="A274" s="13"/>
      <c r="B274" s="247"/>
      <c r="C274" s="248"/>
      <c r="D274" s="249" t="s">
        <v>252</v>
      </c>
      <c r="E274" s="250" t="s">
        <v>1</v>
      </c>
      <c r="F274" s="251" t="s">
        <v>130</v>
      </c>
      <c r="G274" s="248"/>
      <c r="H274" s="252">
        <v>4.4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8" t="s">
        <v>252</v>
      </c>
      <c r="AU274" s="258" t="s">
        <v>95</v>
      </c>
      <c r="AV274" s="13" t="s">
        <v>95</v>
      </c>
      <c r="AW274" s="13" t="s">
        <v>42</v>
      </c>
      <c r="AX274" s="13" t="s">
        <v>92</v>
      </c>
      <c r="AY274" s="258" t="s">
        <v>244</v>
      </c>
    </row>
    <row r="275" spans="1:65" s="2" customFormat="1" ht="21.75" customHeight="1">
      <c r="A275" s="40"/>
      <c r="B275" s="41"/>
      <c r="C275" s="291" t="s">
        <v>516</v>
      </c>
      <c r="D275" s="291" t="s">
        <v>409</v>
      </c>
      <c r="E275" s="292" t="s">
        <v>565</v>
      </c>
      <c r="F275" s="293" t="s">
        <v>566</v>
      </c>
      <c r="G275" s="294" t="s">
        <v>294</v>
      </c>
      <c r="H275" s="295">
        <v>4.4</v>
      </c>
      <c r="I275" s="296"/>
      <c r="J275" s="297">
        <f>ROUND(I275*H275,2)</f>
        <v>0</v>
      </c>
      <c r="K275" s="298"/>
      <c r="L275" s="299"/>
      <c r="M275" s="300" t="s">
        <v>1</v>
      </c>
      <c r="N275" s="301" t="s">
        <v>50</v>
      </c>
      <c r="O275" s="93"/>
      <c r="P275" s="243">
        <f>O275*H275</f>
        <v>0</v>
      </c>
      <c r="Q275" s="243">
        <v>0.00067</v>
      </c>
      <c r="R275" s="243">
        <f>Q275*H275</f>
        <v>0.0029480000000000005</v>
      </c>
      <c r="S275" s="243">
        <v>0</v>
      </c>
      <c r="T275" s="24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5" t="s">
        <v>164</v>
      </c>
      <c r="AT275" s="245" t="s">
        <v>409</v>
      </c>
      <c r="AU275" s="245" t="s">
        <v>95</v>
      </c>
      <c r="AY275" s="18" t="s">
        <v>244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8" t="s">
        <v>92</v>
      </c>
      <c r="BK275" s="246">
        <f>ROUND(I275*H275,2)</f>
        <v>0</v>
      </c>
      <c r="BL275" s="18" t="s">
        <v>250</v>
      </c>
      <c r="BM275" s="245" t="s">
        <v>965</v>
      </c>
    </row>
    <row r="276" spans="1:51" s="13" customFormat="1" ht="12">
      <c r="A276" s="13"/>
      <c r="B276" s="247"/>
      <c r="C276" s="248"/>
      <c r="D276" s="249" t="s">
        <v>252</v>
      </c>
      <c r="E276" s="250" t="s">
        <v>1</v>
      </c>
      <c r="F276" s="251" t="s">
        <v>130</v>
      </c>
      <c r="G276" s="248"/>
      <c r="H276" s="252">
        <v>4.4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8" t="s">
        <v>252</v>
      </c>
      <c r="AU276" s="258" t="s">
        <v>95</v>
      </c>
      <c r="AV276" s="13" t="s">
        <v>95</v>
      </c>
      <c r="AW276" s="13" t="s">
        <v>42</v>
      </c>
      <c r="AX276" s="13" t="s">
        <v>92</v>
      </c>
      <c r="AY276" s="258" t="s">
        <v>244</v>
      </c>
    </row>
    <row r="277" spans="1:65" s="2" customFormat="1" ht="21.75" customHeight="1">
      <c r="A277" s="40"/>
      <c r="B277" s="41"/>
      <c r="C277" s="233" t="s">
        <v>520</v>
      </c>
      <c r="D277" s="233" t="s">
        <v>246</v>
      </c>
      <c r="E277" s="234" t="s">
        <v>702</v>
      </c>
      <c r="F277" s="235" t="s">
        <v>703</v>
      </c>
      <c r="G277" s="236" t="s">
        <v>294</v>
      </c>
      <c r="H277" s="237">
        <v>38.2</v>
      </c>
      <c r="I277" s="238"/>
      <c r="J277" s="239">
        <f>ROUND(I277*H277,2)</f>
        <v>0</v>
      </c>
      <c r="K277" s="240"/>
      <c r="L277" s="46"/>
      <c r="M277" s="241" t="s">
        <v>1</v>
      </c>
      <c r="N277" s="242" t="s">
        <v>50</v>
      </c>
      <c r="O277" s="93"/>
      <c r="P277" s="243">
        <f>O277*H277</f>
        <v>0</v>
      </c>
      <c r="Q277" s="243">
        <v>9E-05</v>
      </c>
      <c r="R277" s="243">
        <f>Q277*H277</f>
        <v>0.0034380000000000005</v>
      </c>
      <c r="S277" s="243">
        <v>0</v>
      </c>
      <c r="T277" s="24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5" t="s">
        <v>250</v>
      </c>
      <c r="AT277" s="245" t="s">
        <v>246</v>
      </c>
      <c r="AU277" s="245" t="s">
        <v>95</v>
      </c>
      <c r="AY277" s="18" t="s">
        <v>244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8" t="s">
        <v>92</v>
      </c>
      <c r="BK277" s="246">
        <f>ROUND(I277*H277,2)</f>
        <v>0</v>
      </c>
      <c r="BL277" s="18" t="s">
        <v>250</v>
      </c>
      <c r="BM277" s="245" t="s">
        <v>966</v>
      </c>
    </row>
    <row r="278" spans="1:51" s="13" customFormat="1" ht="12">
      <c r="A278" s="13"/>
      <c r="B278" s="247"/>
      <c r="C278" s="248"/>
      <c r="D278" s="249" t="s">
        <v>252</v>
      </c>
      <c r="E278" s="250" t="s">
        <v>1</v>
      </c>
      <c r="F278" s="251" t="s">
        <v>967</v>
      </c>
      <c r="G278" s="248"/>
      <c r="H278" s="252">
        <v>38.2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8" t="s">
        <v>252</v>
      </c>
      <c r="AU278" s="258" t="s">
        <v>95</v>
      </c>
      <c r="AV278" s="13" t="s">
        <v>95</v>
      </c>
      <c r="AW278" s="13" t="s">
        <v>42</v>
      </c>
      <c r="AX278" s="13" t="s">
        <v>92</v>
      </c>
      <c r="AY278" s="258" t="s">
        <v>244</v>
      </c>
    </row>
    <row r="279" spans="1:63" s="12" customFormat="1" ht="22.8" customHeight="1">
      <c r="A279" s="12"/>
      <c r="B279" s="217"/>
      <c r="C279" s="218"/>
      <c r="D279" s="219" t="s">
        <v>84</v>
      </c>
      <c r="E279" s="231" t="s">
        <v>308</v>
      </c>
      <c r="F279" s="231" t="s">
        <v>714</v>
      </c>
      <c r="G279" s="218"/>
      <c r="H279" s="218"/>
      <c r="I279" s="221"/>
      <c r="J279" s="232">
        <f>BK279</f>
        <v>0</v>
      </c>
      <c r="K279" s="218"/>
      <c r="L279" s="223"/>
      <c r="M279" s="224"/>
      <c r="N279" s="225"/>
      <c r="O279" s="225"/>
      <c r="P279" s="226">
        <f>SUM(P280:P289)</f>
        <v>0</v>
      </c>
      <c r="Q279" s="225"/>
      <c r="R279" s="226">
        <f>SUM(R280:R289)</f>
        <v>0.506412</v>
      </c>
      <c r="S279" s="225"/>
      <c r="T279" s="227">
        <f>SUM(T280:T289)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8" t="s">
        <v>92</v>
      </c>
      <c r="AT279" s="229" t="s">
        <v>84</v>
      </c>
      <c r="AU279" s="229" t="s">
        <v>92</v>
      </c>
      <c r="AY279" s="228" t="s">
        <v>244</v>
      </c>
      <c r="BK279" s="230">
        <f>SUM(BK280:BK289)</f>
        <v>0</v>
      </c>
    </row>
    <row r="280" spans="1:65" s="2" customFormat="1" ht="24.15" customHeight="1">
      <c r="A280" s="40"/>
      <c r="B280" s="41"/>
      <c r="C280" s="233" t="s">
        <v>524</v>
      </c>
      <c r="D280" s="233" t="s">
        <v>246</v>
      </c>
      <c r="E280" s="234" t="s">
        <v>716</v>
      </c>
      <c r="F280" s="235" t="s">
        <v>717</v>
      </c>
      <c r="G280" s="236" t="s">
        <v>294</v>
      </c>
      <c r="H280" s="237">
        <v>3.6</v>
      </c>
      <c r="I280" s="238"/>
      <c r="J280" s="239">
        <f>ROUND(I280*H280,2)</f>
        <v>0</v>
      </c>
      <c r="K280" s="240"/>
      <c r="L280" s="46"/>
      <c r="M280" s="241" t="s">
        <v>1</v>
      </c>
      <c r="N280" s="242" t="s">
        <v>50</v>
      </c>
      <c r="O280" s="93"/>
      <c r="P280" s="243">
        <f>O280*H280</f>
        <v>0</v>
      </c>
      <c r="Q280" s="243">
        <v>0.14067</v>
      </c>
      <c r="R280" s="243">
        <f>Q280*H280</f>
        <v>0.506412</v>
      </c>
      <c r="S280" s="243">
        <v>0</v>
      </c>
      <c r="T280" s="244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5" t="s">
        <v>250</v>
      </c>
      <c r="AT280" s="245" t="s">
        <v>246</v>
      </c>
      <c r="AU280" s="245" t="s">
        <v>95</v>
      </c>
      <c r="AY280" s="18" t="s">
        <v>244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8" t="s">
        <v>92</v>
      </c>
      <c r="BK280" s="246">
        <f>ROUND(I280*H280,2)</f>
        <v>0</v>
      </c>
      <c r="BL280" s="18" t="s">
        <v>250</v>
      </c>
      <c r="BM280" s="245" t="s">
        <v>968</v>
      </c>
    </row>
    <row r="281" spans="1:51" s="13" customFormat="1" ht="12">
      <c r="A281" s="13"/>
      <c r="B281" s="247"/>
      <c r="C281" s="248"/>
      <c r="D281" s="249" t="s">
        <v>252</v>
      </c>
      <c r="E281" s="250" t="s">
        <v>1</v>
      </c>
      <c r="F281" s="251" t="s">
        <v>157</v>
      </c>
      <c r="G281" s="248"/>
      <c r="H281" s="252">
        <v>3.6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8" t="s">
        <v>252</v>
      </c>
      <c r="AU281" s="258" t="s">
        <v>95</v>
      </c>
      <c r="AV281" s="13" t="s">
        <v>95</v>
      </c>
      <c r="AW281" s="13" t="s">
        <v>42</v>
      </c>
      <c r="AX281" s="13" t="s">
        <v>92</v>
      </c>
      <c r="AY281" s="258" t="s">
        <v>244</v>
      </c>
    </row>
    <row r="282" spans="1:65" s="2" customFormat="1" ht="24.15" customHeight="1">
      <c r="A282" s="40"/>
      <c r="B282" s="41"/>
      <c r="C282" s="233" t="s">
        <v>528</v>
      </c>
      <c r="D282" s="233" t="s">
        <v>246</v>
      </c>
      <c r="E282" s="234" t="s">
        <v>720</v>
      </c>
      <c r="F282" s="235" t="s">
        <v>721</v>
      </c>
      <c r="G282" s="236" t="s">
        <v>294</v>
      </c>
      <c r="H282" s="237">
        <v>0</v>
      </c>
      <c r="I282" s="238"/>
      <c r="J282" s="239">
        <f>ROUND(I282*H282,2)</f>
        <v>0</v>
      </c>
      <c r="K282" s="240"/>
      <c r="L282" s="46"/>
      <c r="M282" s="241" t="s">
        <v>1</v>
      </c>
      <c r="N282" s="242" t="s">
        <v>50</v>
      </c>
      <c r="O282" s="93"/>
      <c r="P282" s="243">
        <f>O282*H282</f>
        <v>0</v>
      </c>
      <c r="Q282" s="243">
        <v>0.00017</v>
      </c>
      <c r="R282" s="243">
        <f>Q282*H282</f>
        <v>0</v>
      </c>
      <c r="S282" s="243">
        <v>0</v>
      </c>
      <c r="T282" s="24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5" t="s">
        <v>250</v>
      </c>
      <c r="AT282" s="245" t="s">
        <v>246</v>
      </c>
      <c r="AU282" s="245" t="s">
        <v>95</v>
      </c>
      <c r="AY282" s="18" t="s">
        <v>244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8" t="s">
        <v>92</v>
      </c>
      <c r="BK282" s="246">
        <f>ROUND(I282*H282,2)</f>
        <v>0</v>
      </c>
      <c r="BL282" s="18" t="s">
        <v>250</v>
      </c>
      <c r="BM282" s="245" t="s">
        <v>969</v>
      </c>
    </row>
    <row r="283" spans="1:51" s="13" customFormat="1" ht="12">
      <c r="A283" s="13"/>
      <c r="B283" s="247"/>
      <c r="C283" s="248"/>
      <c r="D283" s="249" t="s">
        <v>252</v>
      </c>
      <c r="E283" s="250" t="s">
        <v>195</v>
      </c>
      <c r="F283" s="251" t="s">
        <v>970</v>
      </c>
      <c r="G283" s="248"/>
      <c r="H283" s="252">
        <v>0</v>
      </c>
      <c r="I283" s="253"/>
      <c r="J283" s="248"/>
      <c r="K283" s="248"/>
      <c r="L283" s="254"/>
      <c r="M283" s="255"/>
      <c r="N283" s="256"/>
      <c r="O283" s="256"/>
      <c r="P283" s="256"/>
      <c r="Q283" s="256"/>
      <c r="R283" s="256"/>
      <c r="S283" s="256"/>
      <c r="T283" s="25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8" t="s">
        <v>252</v>
      </c>
      <c r="AU283" s="258" t="s">
        <v>95</v>
      </c>
      <c r="AV283" s="13" t="s">
        <v>95</v>
      </c>
      <c r="AW283" s="13" t="s">
        <v>42</v>
      </c>
      <c r="AX283" s="13" t="s">
        <v>92</v>
      </c>
      <c r="AY283" s="258" t="s">
        <v>244</v>
      </c>
    </row>
    <row r="284" spans="1:65" s="2" customFormat="1" ht="16.5" customHeight="1">
      <c r="A284" s="40"/>
      <c r="B284" s="41"/>
      <c r="C284" s="233" t="s">
        <v>532</v>
      </c>
      <c r="D284" s="233" t="s">
        <v>246</v>
      </c>
      <c r="E284" s="234" t="s">
        <v>725</v>
      </c>
      <c r="F284" s="235" t="s">
        <v>726</v>
      </c>
      <c r="G284" s="236" t="s">
        <v>294</v>
      </c>
      <c r="H284" s="237">
        <v>0</v>
      </c>
      <c r="I284" s="238"/>
      <c r="J284" s="239">
        <f>ROUND(I284*H284,2)</f>
        <v>0</v>
      </c>
      <c r="K284" s="240"/>
      <c r="L284" s="46"/>
      <c r="M284" s="241" t="s">
        <v>1</v>
      </c>
      <c r="N284" s="242" t="s">
        <v>50</v>
      </c>
      <c r="O284" s="93"/>
      <c r="P284" s="243">
        <f>O284*H284</f>
        <v>0</v>
      </c>
      <c r="Q284" s="243">
        <v>0</v>
      </c>
      <c r="R284" s="243">
        <f>Q284*H284</f>
        <v>0</v>
      </c>
      <c r="S284" s="243">
        <v>0</v>
      </c>
      <c r="T284" s="24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5" t="s">
        <v>250</v>
      </c>
      <c r="AT284" s="245" t="s">
        <v>246</v>
      </c>
      <c r="AU284" s="245" t="s">
        <v>95</v>
      </c>
      <c r="AY284" s="18" t="s">
        <v>244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8" t="s">
        <v>92</v>
      </c>
      <c r="BK284" s="246">
        <f>ROUND(I284*H284,2)</f>
        <v>0</v>
      </c>
      <c r="BL284" s="18" t="s">
        <v>250</v>
      </c>
      <c r="BM284" s="245" t="s">
        <v>971</v>
      </c>
    </row>
    <row r="285" spans="1:51" s="13" customFormat="1" ht="12">
      <c r="A285" s="13"/>
      <c r="B285" s="247"/>
      <c r="C285" s="248"/>
      <c r="D285" s="249" t="s">
        <v>252</v>
      </c>
      <c r="E285" s="250" t="s">
        <v>1</v>
      </c>
      <c r="F285" s="251" t="s">
        <v>728</v>
      </c>
      <c r="G285" s="248"/>
      <c r="H285" s="252">
        <v>0</v>
      </c>
      <c r="I285" s="253"/>
      <c r="J285" s="248"/>
      <c r="K285" s="248"/>
      <c r="L285" s="254"/>
      <c r="M285" s="255"/>
      <c r="N285" s="256"/>
      <c r="O285" s="256"/>
      <c r="P285" s="256"/>
      <c r="Q285" s="256"/>
      <c r="R285" s="256"/>
      <c r="S285" s="256"/>
      <c r="T285" s="25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8" t="s">
        <v>252</v>
      </c>
      <c r="AU285" s="258" t="s">
        <v>95</v>
      </c>
      <c r="AV285" s="13" t="s">
        <v>95</v>
      </c>
      <c r="AW285" s="13" t="s">
        <v>42</v>
      </c>
      <c r="AX285" s="13" t="s">
        <v>92</v>
      </c>
      <c r="AY285" s="258" t="s">
        <v>244</v>
      </c>
    </row>
    <row r="286" spans="1:65" s="2" customFormat="1" ht="21.75" customHeight="1">
      <c r="A286" s="40"/>
      <c r="B286" s="41"/>
      <c r="C286" s="233" t="s">
        <v>536</v>
      </c>
      <c r="D286" s="233" t="s">
        <v>246</v>
      </c>
      <c r="E286" s="234" t="s">
        <v>730</v>
      </c>
      <c r="F286" s="235" t="s">
        <v>731</v>
      </c>
      <c r="G286" s="236" t="s">
        <v>294</v>
      </c>
      <c r="H286" s="237">
        <v>3.6</v>
      </c>
      <c r="I286" s="238"/>
      <c r="J286" s="239">
        <f>ROUND(I286*H286,2)</f>
        <v>0</v>
      </c>
      <c r="K286" s="240"/>
      <c r="L286" s="46"/>
      <c r="M286" s="241" t="s">
        <v>1</v>
      </c>
      <c r="N286" s="242" t="s">
        <v>50</v>
      </c>
      <c r="O286" s="93"/>
      <c r="P286" s="243">
        <f>O286*H286</f>
        <v>0</v>
      </c>
      <c r="Q286" s="243">
        <v>0</v>
      </c>
      <c r="R286" s="243">
        <f>Q286*H286</f>
        <v>0</v>
      </c>
      <c r="S286" s="243">
        <v>0</v>
      </c>
      <c r="T286" s="24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45" t="s">
        <v>250</v>
      </c>
      <c r="AT286" s="245" t="s">
        <v>246</v>
      </c>
      <c r="AU286" s="245" t="s">
        <v>95</v>
      </c>
      <c r="AY286" s="18" t="s">
        <v>244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18" t="s">
        <v>92</v>
      </c>
      <c r="BK286" s="246">
        <f>ROUND(I286*H286,2)</f>
        <v>0</v>
      </c>
      <c r="BL286" s="18" t="s">
        <v>250</v>
      </c>
      <c r="BM286" s="245" t="s">
        <v>972</v>
      </c>
    </row>
    <row r="287" spans="1:51" s="13" customFormat="1" ht="12">
      <c r="A287" s="13"/>
      <c r="B287" s="247"/>
      <c r="C287" s="248"/>
      <c r="D287" s="249" t="s">
        <v>252</v>
      </c>
      <c r="E287" s="250" t="s">
        <v>1</v>
      </c>
      <c r="F287" s="251" t="s">
        <v>157</v>
      </c>
      <c r="G287" s="248"/>
      <c r="H287" s="252">
        <v>3.6</v>
      </c>
      <c r="I287" s="253"/>
      <c r="J287" s="248"/>
      <c r="K287" s="248"/>
      <c r="L287" s="254"/>
      <c r="M287" s="255"/>
      <c r="N287" s="256"/>
      <c r="O287" s="256"/>
      <c r="P287" s="256"/>
      <c r="Q287" s="256"/>
      <c r="R287" s="256"/>
      <c r="S287" s="256"/>
      <c r="T287" s="25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8" t="s">
        <v>252</v>
      </c>
      <c r="AU287" s="258" t="s">
        <v>95</v>
      </c>
      <c r="AV287" s="13" t="s">
        <v>95</v>
      </c>
      <c r="AW287" s="13" t="s">
        <v>42</v>
      </c>
      <c r="AX287" s="13" t="s">
        <v>92</v>
      </c>
      <c r="AY287" s="258" t="s">
        <v>244</v>
      </c>
    </row>
    <row r="288" spans="1:65" s="2" customFormat="1" ht="33" customHeight="1">
      <c r="A288" s="40"/>
      <c r="B288" s="41"/>
      <c r="C288" s="233" t="s">
        <v>540</v>
      </c>
      <c r="D288" s="233" t="s">
        <v>246</v>
      </c>
      <c r="E288" s="234" t="s">
        <v>734</v>
      </c>
      <c r="F288" s="235" t="s">
        <v>735</v>
      </c>
      <c r="G288" s="236" t="s">
        <v>249</v>
      </c>
      <c r="H288" s="237">
        <v>2.16</v>
      </c>
      <c r="I288" s="238"/>
      <c r="J288" s="239">
        <f>ROUND(I288*H288,2)</f>
        <v>0</v>
      </c>
      <c r="K288" s="240"/>
      <c r="L288" s="46"/>
      <c r="M288" s="241" t="s">
        <v>1</v>
      </c>
      <c r="N288" s="242" t="s">
        <v>50</v>
      </c>
      <c r="O288" s="93"/>
      <c r="P288" s="243">
        <f>O288*H288</f>
        <v>0</v>
      </c>
      <c r="Q288" s="243">
        <v>0</v>
      </c>
      <c r="R288" s="243">
        <f>Q288*H288</f>
        <v>0</v>
      </c>
      <c r="S288" s="243">
        <v>0</v>
      </c>
      <c r="T288" s="244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5" t="s">
        <v>250</v>
      </c>
      <c r="AT288" s="245" t="s">
        <v>246</v>
      </c>
      <c r="AU288" s="245" t="s">
        <v>95</v>
      </c>
      <c r="AY288" s="18" t="s">
        <v>244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18" t="s">
        <v>92</v>
      </c>
      <c r="BK288" s="246">
        <f>ROUND(I288*H288,2)</f>
        <v>0</v>
      </c>
      <c r="BL288" s="18" t="s">
        <v>250</v>
      </c>
      <c r="BM288" s="245" t="s">
        <v>973</v>
      </c>
    </row>
    <row r="289" spans="1:51" s="13" customFormat="1" ht="12">
      <c r="A289" s="13"/>
      <c r="B289" s="247"/>
      <c r="C289" s="248"/>
      <c r="D289" s="249" t="s">
        <v>252</v>
      </c>
      <c r="E289" s="250" t="s">
        <v>1</v>
      </c>
      <c r="F289" s="251" t="s">
        <v>146</v>
      </c>
      <c r="G289" s="248"/>
      <c r="H289" s="252">
        <v>2.16</v>
      </c>
      <c r="I289" s="253"/>
      <c r="J289" s="248"/>
      <c r="K289" s="248"/>
      <c r="L289" s="254"/>
      <c r="M289" s="255"/>
      <c r="N289" s="256"/>
      <c r="O289" s="256"/>
      <c r="P289" s="256"/>
      <c r="Q289" s="256"/>
      <c r="R289" s="256"/>
      <c r="S289" s="256"/>
      <c r="T289" s="25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8" t="s">
        <v>252</v>
      </c>
      <c r="AU289" s="258" t="s">
        <v>95</v>
      </c>
      <c r="AV289" s="13" t="s">
        <v>95</v>
      </c>
      <c r="AW289" s="13" t="s">
        <v>42</v>
      </c>
      <c r="AX289" s="13" t="s">
        <v>92</v>
      </c>
      <c r="AY289" s="258" t="s">
        <v>244</v>
      </c>
    </row>
    <row r="290" spans="1:63" s="12" customFormat="1" ht="22.8" customHeight="1">
      <c r="A290" s="12"/>
      <c r="B290" s="217"/>
      <c r="C290" s="218"/>
      <c r="D290" s="219" t="s">
        <v>84</v>
      </c>
      <c r="E290" s="231" t="s">
        <v>773</v>
      </c>
      <c r="F290" s="231" t="s">
        <v>774</v>
      </c>
      <c r="G290" s="218"/>
      <c r="H290" s="218"/>
      <c r="I290" s="221"/>
      <c r="J290" s="232">
        <f>BK290</f>
        <v>0</v>
      </c>
      <c r="K290" s="218"/>
      <c r="L290" s="223"/>
      <c r="M290" s="224"/>
      <c r="N290" s="225"/>
      <c r="O290" s="225"/>
      <c r="P290" s="226">
        <f>SUM(P291:P308)</f>
        <v>0</v>
      </c>
      <c r="Q290" s="225"/>
      <c r="R290" s="226">
        <f>SUM(R291:R308)</f>
        <v>0</v>
      </c>
      <c r="S290" s="225"/>
      <c r="T290" s="227">
        <f>SUM(T291:T308)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8" t="s">
        <v>92</v>
      </c>
      <c r="AT290" s="229" t="s">
        <v>84</v>
      </c>
      <c r="AU290" s="229" t="s">
        <v>92</v>
      </c>
      <c r="AY290" s="228" t="s">
        <v>244</v>
      </c>
      <c r="BK290" s="230">
        <f>SUM(BK291:BK308)</f>
        <v>0</v>
      </c>
    </row>
    <row r="291" spans="1:65" s="2" customFormat="1" ht="21.75" customHeight="1">
      <c r="A291" s="40"/>
      <c r="B291" s="41"/>
      <c r="C291" s="233" t="s">
        <v>544</v>
      </c>
      <c r="D291" s="233" t="s">
        <v>246</v>
      </c>
      <c r="E291" s="234" t="s">
        <v>776</v>
      </c>
      <c r="F291" s="235" t="s">
        <v>777</v>
      </c>
      <c r="G291" s="236" t="s">
        <v>396</v>
      </c>
      <c r="H291" s="237">
        <v>22.736</v>
      </c>
      <c r="I291" s="238"/>
      <c r="J291" s="239">
        <f>ROUND(I291*H291,2)</f>
        <v>0</v>
      </c>
      <c r="K291" s="240"/>
      <c r="L291" s="46"/>
      <c r="M291" s="241" t="s">
        <v>1</v>
      </c>
      <c r="N291" s="242" t="s">
        <v>50</v>
      </c>
      <c r="O291" s="93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5" t="s">
        <v>250</v>
      </c>
      <c r="AT291" s="245" t="s">
        <v>246</v>
      </c>
      <c r="AU291" s="245" t="s">
        <v>95</v>
      </c>
      <c r="AY291" s="18" t="s">
        <v>244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18" t="s">
        <v>92</v>
      </c>
      <c r="BK291" s="246">
        <f>ROUND(I291*H291,2)</f>
        <v>0</v>
      </c>
      <c r="BL291" s="18" t="s">
        <v>250</v>
      </c>
      <c r="BM291" s="245" t="s">
        <v>974</v>
      </c>
    </row>
    <row r="292" spans="1:51" s="13" customFormat="1" ht="12">
      <c r="A292" s="13"/>
      <c r="B292" s="247"/>
      <c r="C292" s="248"/>
      <c r="D292" s="249" t="s">
        <v>252</v>
      </c>
      <c r="E292" s="250" t="s">
        <v>201</v>
      </c>
      <c r="F292" s="251" t="s">
        <v>779</v>
      </c>
      <c r="G292" s="248"/>
      <c r="H292" s="252">
        <v>22.736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8" t="s">
        <v>252</v>
      </c>
      <c r="AU292" s="258" t="s">
        <v>95</v>
      </c>
      <c r="AV292" s="13" t="s">
        <v>95</v>
      </c>
      <c r="AW292" s="13" t="s">
        <v>42</v>
      </c>
      <c r="AX292" s="13" t="s">
        <v>92</v>
      </c>
      <c r="AY292" s="258" t="s">
        <v>244</v>
      </c>
    </row>
    <row r="293" spans="1:65" s="2" customFormat="1" ht="24.15" customHeight="1">
      <c r="A293" s="40"/>
      <c r="B293" s="41"/>
      <c r="C293" s="233" t="s">
        <v>548</v>
      </c>
      <c r="D293" s="233" t="s">
        <v>246</v>
      </c>
      <c r="E293" s="234" t="s">
        <v>781</v>
      </c>
      <c r="F293" s="235" t="s">
        <v>782</v>
      </c>
      <c r="G293" s="236" t="s">
        <v>396</v>
      </c>
      <c r="H293" s="237">
        <v>341.04</v>
      </c>
      <c r="I293" s="238"/>
      <c r="J293" s="239">
        <f>ROUND(I293*H293,2)</f>
        <v>0</v>
      </c>
      <c r="K293" s="240"/>
      <c r="L293" s="46"/>
      <c r="M293" s="241" t="s">
        <v>1</v>
      </c>
      <c r="N293" s="242" t="s">
        <v>50</v>
      </c>
      <c r="O293" s="93"/>
      <c r="P293" s="243">
        <f>O293*H293</f>
        <v>0</v>
      </c>
      <c r="Q293" s="243">
        <v>0</v>
      </c>
      <c r="R293" s="243">
        <f>Q293*H293</f>
        <v>0</v>
      </c>
      <c r="S293" s="243">
        <v>0</v>
      </c>
      <c r="T293" s="24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45" t="s">
        <v>250</v>
      </c>
      <c r="AT293" s="245" t="s">
        <v>246</v>
      </c>
      <c r="AU293" s="245" t="s">
        <v>95</v>
      </c>
      <c r="AY293" s="18" t="s">
        <v>244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18" t="s">
        <v>92</v>
      </c>
      <c r="BK293" s="246">
        <f>ROUND(I293*H293,2)</f>
        <v>0</v>
      </c>
      <c r="BL293" s="18" t="s">
        <v>250</v>
      </c>
      <c r="BM293" s="245" t="s">
        <v>975</v>
      </c>
    </row>
    <row r="294" spans="1:51" s="16" customFormat="1" ht="12">
      <c r="A294" s="16"/>
      <c r="B294" s="281"/>
      <c r="C294" s="282"/>
      <c r="D294" s="249" t="s">
        <v>252</v>
      </c>
      <c r="E294" s="283" t="s">
        <v>1</v>
      </c>
      <c r="F294" s="284" t="s">
        <v>374</v>
      </c>
      <c r="G294" s="282"/>
      <c r="H294" s="283" t="s">
        <v>1</v>
      </c>
      <c r="I294" s="285"/>
      <c r="J294" s="282"/>
      <c r="K294" s="282"/>
      <c r="L294" s="286"/>
      <c r="M294" s="287"/>
      <c r="N294" s="288"/>
      <c r="O294" s="288"/>
      <c r="P294" s="288"/>
      <c r="Q294" s="288"/>
      <c r="R294" s="288"/>
      <c r="S294" s="288"/>
      <c r="T294" s="289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90" t="s">
        <v>252</v>
      </c>
      <c r="AU294" s="290" t="s">
        <v>95</v>
      </c>
      <c r="AV294" s="16" t="s">
        <v>92</v>
      </c>
      <c r="AW294" s="16" t="s">
        <v>42</v>
      </c>
      <c r="AX294" s="16" t="s">
        <v>85</v>
      </c>
      <c r="AY294" s="290" t="s">
        <v>244</v>
      </c>
    </row>
    <row r="295" spans="1:51" s="13" customFormat="1" ht="12">
      <c r="A295" s="13"/>
      <c r="B295" s="247"/>
      <c r="C295" s="248"/>
      <c r="D295" s="249" t="s">
        <v>252</v>
      </c>
      <c r="E295" s="250" t="s">
        <v>1</v>
      </c>
      <c r="F295" s="251" t="s">
        <v>784</v>
      </c>
      <c r="G295" s="248"/>
      <c r="H295" s="252">
        <v>341.04</v>
      </c>
      <c r="I295" s="253"/>
      <c r="J295" s="248"/>
      <c r="K295" s="248"/>
      <c r="L295" s="254"/>
      <c r="M295" s="255"/>
      <c r="N295" s="256"/>
      <c r="O295" s="256"/>
      <c r="P295" s="256"/>
      <c r="Q295" s="256"/>
      <c r="R295" s="256"/>
      <c r="S295" s="256"/>
      <c r="T295" s="25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8" t="s">
        <v>252</v>
      </c>
      <c r="AU295" s="258" t="s">
        <v>95</v>
      </c>
      <c r="AV295" s="13" t="s">
        <v>95</v>
      </c>
      <c r="AW295" s="13" t="s">
        <v>42</v>
      </c>
      <c r="AX295" s="13" t="s">
        <v>92</v>
      </c>
      <c r="AY295" s="258" t="s">
        <v>244</v>
      </c>
    </row>
    <row r="296" spans="1:65" s="2" customFormat="1" ht="21.75" customHeight="1">
      <c r="A296" s="40"/>
      <c r="B296" s="41"/>
      <c r="C296" s="233" t="s">
        <v>552</v>
      </c>
      <c r="D296" s="233" t="s">
        <v>246</v>
      </c>
      <c r="E296" s="234" t="s">
        <v>786</v>
      </c>
      <c r="F296" s="235" t="s">
        <v>787</v>
      </c>
      <c r="G296" s="236" t="s">
        <v>396</v>
      </c>
      <c r="H296" s="237">
        <v>0</v>
      </c>
      <c r="I296" s="238"/>
      <c r="J296" s="239">
        <f>ROUND(I296*H296,2)</f>
        <v>0</v>
      </c>
      <c r="K296" s="240"/>
      <c r="L296" s="46"/>
      <c r="M296" s="241" t="s">
        <v>1</v>
      </c>
      <c r="N296" s="242" t="s">
        <v>50</v>
      </c>
      <c r="O296" s="93"/>
      <c r="P296" s="243">
        <f>O296*H296</f>
        <v>0</v>
      </c>
      <c r="Q296" s="243">
        <v>0</v>
      </c>
      <c r="R296" s="243">
        <f>Q296*H296</f>
        <v>0</v>
      </c>
      <c r="S296" s="243">
        <v>0</v>
      </c>
      <c r="T296" s="244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5" t="s">
        <v>250</v>
      </c>
      <c r="AT296" s="245" t="s">
        <v>246</v>
      </c>
      <c r="AU296" s="245" t="s">
        <v>95</v>
      </c>
      <c r="AY296" s="18" t="s">
        <v>244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8" t="s">
        <v>92</v>
      </c>
      <c r="BK296" s="246">
        <f>ROUND(I296*H296,2)</f>
        <v>0</v>
      </c>
      <c r="BL296" s="18" t="s">
        <v>250</v>
      </c>
      <c r="BM296" s="245" t="s">
        <v>976</v>
      </c>
    </row>
    <row r="297" spans="1:51" s="13" customFormat="1" ht="12">
      <c r="A297" s="13"/>
      <c r="B297" s="247"/>
      <c r="C297" s="248"/>
      <c r="D297" s="249" t="s">
        <v>252</v>
      </c>
      <c r="E297" s="250" t="s">
        <v>1</v>
      </c>
      <c r="F297" s="251" t="s">
        <v>203</v>
      </c>
      <c r="G297" s="248"/>
      <c r="H297" s="252">
        <v>0</v>
      </c>
      <c r="I297" s="253"/>
      <c r="J297" s="248"/>
      <c r="K297" s="248"/>
      <c r="L297" s="254"/>
      <c r="M297" s="255"/>
      <c r="N297" s="256"/>
      <c r="O297" s="256"/>
      <c r="P297" s="256"/>
      <c r="Q297" s="256"/>
      <c r="R297" s="256"/>
      <c r="S297" s="256"/>
      <c r="T297" s="25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8" t="s">
        <v>252</v>
      </c>
      <c r="AU297" s="258" t="s">
        <v>95</v>
      </c>
      <c r="AV297" s="13" t="s">
        <v>95</v>
      </c>
      <c r="AW297" s="13" t="s">
        <v>42</v>
      </c>
      <c r="AX297" s="13" t="s">
        <v>92</v>
      </c>
      <c r="AY297" s="258" t="s">
        <v>244</v>
      </c>
    </row>
    <row r="298" spans="1:65" s="2" customFormat="1" ht="24.15" customHeight="1">
      <c r="A298" s="40"/>
      <c r="B298" s="41"/>
      <c r="C298" s="233" t="s">
        <v>556</v>
      </c>
      <c r="D298" s="233" t="s">
        <v>246</v>
      </c>
      <c r="E298" s="234" t="s">
        <v>790</v>
      </c>
      <c r="F298" s="235" t="s">
        <v>791</v>
      </c>
      <c r="G298" s="236" t="s">
        <v>396</v>
      </c>
      <c r="H298" s="237">
        <v>0</v>
      </c>
      <c r="I298" s="238"/>
      <c r="J298" s="239">
        <f>ROUND(I298*H298,2)</f>
        <v>0</v>
      </c>
      <c r="K298" s="240"/>
      <c r="L298" s="46"/>
      <c r="M298" s="241" t="s">
        <v>1</v>
      </c>
      <c r="N298" s="242" t="s">
        <v>50</v>
      </c>
      <c r="O298" s="93"/>
      <c r="P298" s="243">
        <f>O298*H298</f>
        <v>0</v>
      </c>
      <c r="Q298" s="243">
        <v>0</v>
      </c>
      <c r="R298" s="243">
        <f>Q298*H298</f>
        <v>0</v>
      </c>
      <c r="S298" s="243">
        <v>0</v>
      </c>
      <c r="T298" s="244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45" t="s">
        <v>250</v>
      </c>
      <c r="AT298" s="245" t="s">
        <v>246</v>
      </c>
      <c r="AU298" s="245" t="s">
        <v>95</v>
      </c>
      <c r="AY298" s="18" t="s">
        <v>244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18" t="s">
        <v>92</v>
      </c>
      <c r="BK298" s="246">
        <f>ROUND(I298*H298,2)</f>
        <v>0</v>
      </c>
      <c r="BL298" s="18" t="s">
        <v>250</v>
      </c>
      <c r="BM298" s="245" t="s">
        <v>977</v>
      </c>
    </row>
    <row r="299" spans="1:51" s="16" customFormat="1" ht="12">
      <c r="A299" s="16"/>
      <c r="B299" s="281"/>
      <c r="C299" s="282"/>
      <c r="D299" s="249" t="s">
        <v>252</v>
      </c>
      <c r="E299" s="283" t="s">
        <v>1</v>
      </c>
      <c r="F299" s="284" t="s">
        <v>374</v>
      </c>
      <c r="G299" s="282"/>
      <c r="H299" s="283" t="s">
        <v>1</v>
      </c>
      <c r="I299" s="285"/>
      <c r="J299" s="282"/>
      <c r="K299" s="282"/>
      <c r="L299" s="286"/>
      <c r="M299" s="287"/>
      <c r="N299" s="288"/>
      <c r="O299" s="288"/>
      <c r="P299" s="288"/>
      <c r="Q299" s="288"/>
      <c r="R299" s="288"/>
      <c r="S299" s="288"/>
      <c r="T299" s="289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T299" s="290" t="s">
        <v>252</v>
      </c>
      <c r="AU299" s="290" t="s">
        <v>95</v>
      </c>
      <c r="AV299" s="16" t="s">
        <v>92</v>
      </c>
      <c r="AW299" s="16" t="s">
        <v>42</v>
      </c>
      <c r="AX299" s="16" t="s">
        <v>85</v>
      </c>
      <c r="AY299" s="290" t="s">
        <v>244</v>
      </c>
    </row>
    <row r="300" spans="1:51" s="13" customFormat="1" ht="12">
      <c r="A300" s="13"/>
      <c r="B300" s="247"/>
      <c r="C300" s="248"/>
      <c r="D300" s="249" t="s">
        <v>252</v>
      </c>
      <c r="E300" s="250" t="s">
        <v>1</v>
      </c>
      <c r="F300" s="251" t="s">
        <v>793</v>
      </c>
      <c r="G300" s="248"/>
      <c r="H300" s="252">
        <v>0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8" t="s">
        <v>252</v>
      </c>
      <c r="AU300" s="258" t="s">
        <v>95</v>
      </c>
      <c r="AV300" s="13" t="s">
        <v>95</v>
      </c>
      <c r="AW300" s="13" t="s">
        <v>42</v>
      </c>
      <c r="AX300" s="13" t="s">
        <v>92</v>
      </c>
      <c r="AY300" s="258" t="s">
        <v>244</v>
      </c>
    </row>
    <row r="301" spans="1:65" s="2" customFormat="1" ht="24.15" customHeight="1">
      <c r="A301" s="40"/>
      <c r="B301" s="41"/>
      <c r="C301" s="233" t="s">
        <v>560</v>
      </c>
      <c r="D301" s="233" t="s">
        <v>246</v>
      </c>
      <c r="E301" s="234" t="s">
        <v>795</v>
      </c>
      <c r="F301" s="235" t="s">
        <v>796</v>
      </c>
      <c r="G301" s="236" t="s">
        <v>396</v>
      </c>
      <c r="H301" s="237">
        <v>0</v>
      </c>
      <c r="I301" s="238"/>
      <c r="J301" s="239">
        <f>ROUND(I301*H301,2)</f>
        <v>0</v>
      </c>
      <c r="K301" s="240"/>
      <c r="L301" s="46"/>
      <c r="M301" s="241" t="s">
        <v>1</v>
      </c>
      <c r="N301" s="242" t="s">
        <v>50</v>
      </c>
      <c r="O301" s="93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5" t="s">
        <v>250</v>
      </c>
      <c r="AT301" s="245" t="s">
        <v>246</v>
      </c>
      <c r="AU301" s="245" t="s">
        <v>95</v>
      </c>
      <c r="AY301" s="18" t="s">
        <v>244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18" t="s">
        <v>92</v>
      </c>
      <c r="BK301" s="246">
        <f>ROUND(I301*H301,2)</f>
        <v>0</v>
      </c>
      <c r="BL301" s="18" t="s">
        <v>250</v>
      </c>
      <c r="BM301" s="245" t="s">
        <v>978</v>
      </c>
    </row>
    <row r="302" spans="1:51" s="13" customFormat="1" ht="12">
      <c r="A302" s="13"/>
      <c r="B302" s="247"/>
      <c r="C302" s="248"/>
      <c r="D302" s="249" t="s">
        <v>252</v>
      </c>
      <c r="E302" s="250" t="s">
        <v>1</v>
      </c>
      <c r="F302" s="251" t="s">
        <v>203</v>
      </c>
      <c r="G302" s="248"/>
      <c r="H302" s="252">
        <v>0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8" t="s">
        <v>252</v>
      </c>
      <c r="AU302" s="258" t="s">
        <v>95</v>
      </c>
      <c r="AV302" s="13" t="s">
        <v>95</v>
      </c>
      <c r="AW302" s="13" t="s">
        <v>42</v>
      </c>
      <c r="AX302" s="13" t="s">
        <v>92</v>
      </c>
      <c r="AY302" s="258" t="s">
        <v>244</v>
      </c>
    </row>
    <row r="303" spans="1:65" s="2" customFormat="1" ht="37.8" customHeight="1">
      <c r="A303" s="40"/>
      <c r="B303" s="41"/>
      <c r="C303" s="233" t="s">
        <v>564</v>
      </c>
      <c r="D303" s="233" t="s">
        <v>246</v>
      </c>
      <c r="E303" s="234" t="s">
        <v>799</v>
      </c>
      <c r="F303" s="235" t="s">
        <v>800</v>
      </c>
      <c r="G303" s="236" t="s">
        <v>396</v>
      </c>
      <c r="H303" s="237">
        <v>0</v>
      </c>
      <c r="I303" s="238"/>
      <c r="J303" s="239">
        <f>ROUND(I303*H303,2)</f>
        <v>0</v>
      </c>
      <c r="K303" s="240"/>
      <c r="L303" s="46"/>
      <c r="M303" s="241" t="s">
        <v>1</v>
      </c>
      <c r="N303" s="242" t="s">
        <v>50</v>
      </c>
      <c r="O303" s="93"/>
      <c r="P303" s="243">
        <f>O303*H303</f>
        <v>0</v>
      </c>
      <c r="Q303" s="243">
        <v>0</v>
      </c>
      <c r="R303" s="243">
        <f>Q303*H303</f>
        <v>0</v>
      </c>
      <c r="S303" s="243">
        <v>0</v>
      </c>
      <c r="T303" s="244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5" t="s">
        <v>250</v>
      </c>
      <c r="AT303" s="245" t="s">
        <v>246</v>
      </c>
      <c r="AU303" s="245" t="s">
        <v>95</v>
      </c>
      <c r="AY303" s="18" t="s">
        <v>244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18" t="s">
        <v>92</v>
      </c>
      <c r="BK303" s="246">
        <f>ROUND(I303*H303,2)</f>
        <v>0</v>
      </c>
      <c r="BL303" s="18" t="s">
        <v>250</v>
      </c>
      <c r="BM303" s="245" t="s">
        <v>979</v>
      </c>
    </row>
    <row r="304" spans="1:51" s="13" customFormat="1" ht="12">
      <c r="A304" s="13"/>
      <c r="B304" s="247"/>
      <c r="C304" s="248"/>
      <c r="D304" s="249" t="s">
        <v>252</v>
      </c>
      <c r="E304" s="250" t="s">
        <v>203</v>
      </c>
      <c r="F304" s="251" t="s">
        <v>802</v>
      </c>
      <c r="G304" s="248"/>
      <c r="H304" s="252">
        <v>0</v>
      </c>
      <c r="I304" s="253"/>
      <c r="J304" s="248"/>
      <c r="K304" s="248"/>
      <c r="L304" s="254"/>
      <c r="M304" s="255"/>
      <c r="N304" s="256"/>
      <c r="O304" s="256"/>
      <c r="P304" s="256"/>
      <c r="Q304" s="256"/>
      <c r="R304" s="256"/>
      <c r="S304" s="256"/>
      <c r="T304" s="25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8" t="s">
        <v>252</v>
      </c>
      <c r="AU304" s="258" t="s">
        <v>95</v>
      </c>
      <c r="AV304" s="13" t="s">
        <v>95</v>
      </c>
      <c r="AW304" s="13" t="s">
        <v>42</v>
      </c>
      <c r="AX304" s="13" t="s">
        <v>92</v>
      </c>
      <c r="AY304" s="258" t="s">
        <v>244</v>
      </c>
    </row>
    <row r="305" spans="1:65" s="2" customFormat="1" ht="33" customHeight="1">
      <c r="A305" s="40"/>
      <c r="B305" s="41"/>
      <c r="C305" s="233" t="s">
        <v>568</v>
      </c>
      <c r="D305" s="233" t="s">
        <v>246</v>
      </c>
      <c r="E305" s="234" t="s">
        <v>804</v>
      </c>
      <c r="F305" s="235" t="s">
        <v>805</v>
      </c>
      <c r="G305" s="236" t="s">
        <v>396</v>
      </c>
      <c r="H305" s="237">
        <v>8.538</v>
      </c>
      <c r="I305" s="238"/>
      <c r="J305" s="239">
        <f>ROUND(I305*H305,2)</f>
        <v>0</v>
      </c>
      <c r="K305" s="240"/>
      <c r="L305" s="46"/>
      <c r="M305" s="241" t="s">
        <v>1</v>
      </c>
      <c r="N305" s="242" t="s">
        <v>50</v>
      </c>
      <c r="O305" s="93"/>
      <c r="P305" s="243">
        <f>O305*H305</f>
        <v>0</v>
      </c>
      <c r="Q305" s="243">
        <v>0</v>
      </c>
      <c r="R305" s="243">
        <f>Q305*H305</f>
        <v>0</v>
      </c>
      <c r="S305" s="243">
        <v>0</v>
      </c>
      <c r="T305" s="24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5" t="s">
        <v>250</v>
      </c>
      <c r="AT305" s="245" t="s">
        <v>246</v>
      </c>
      <c r="AU305" s="245" t="s">
        <v>95</v>
      </c>
      <c r="AY305" s="18" t="s">
        <v>244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18" t="s">
        <v>92</v>
      </c>
      <c r="BK305" s="246">
        <f>ROUND(I305*H305,2)</f>
        <v>0</v>
      </c>
      <c r="BL305" s="18" t="s">
        <v>250</v>
      </c>
      <c r="BM305" s="245" t="s">
        <v>980</v>
      </c>
    </row>
    <row r="306" spans="1:51" s="13" customFormat="1" ht="12">
      <c r="A306" s="13"/>
      <c r="B306" s="247"/>
      <c r="C306" s="248"/>
      <c r="D306" s="249" t="s">
        <v>252</v>
      </c>
      <c r="E306" s="250" t="s">
        <v>199</v>
      </c>
      <c r="F306" s="251" t="s">
        <v>807</v>
      </c>
      <c r="G306" s="248"/>
      <c r="H306" s="252">
        <v>8.538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8" t="s">
        <v>252</v>
      </c>
      <c r="AU306" s="258" t="s">
        <v>95</v>
      </c>
      <c r="AV306" s="13" t="s">
        <v>95</v>
      </c>
      <c r="AW306" s="13" t="s">
        <v>42</v>
      </c>
      <c r="AX306" s="13" t="s">
        <v>92</v>
      </c>
      <c r="AY306" s="258" t="s">
        <v>244</v>
      </c>
    </row>
    <row r="307" spans="1:65" s="2" customFormat="1" ht="24.15" customHeight="1">
      <c r="A307" s="40"/>
      <c r="B307" s="41"/>
      <c r="C307" s="233" t="s">
        <v>572</v>
      </c>
      <c r="D307" s="233" t="s">
        <v>246</v>
      </c>
      <c r="E307" s="234" t="s">
        <v>809</v>
      </c>
      <c r="F307" s="235" t="s">
        <v>395</v>
      </c>
      <c r="G307" s="236" t="s">
        <v>396</v>
      </c>
      <c r="H307" s="237">
        <v>14.198</v>
      </c>
      <c r="I307" s="238"/>
      <c r="J307" s="239">
        <f>ROUND(I307*H307,2)</f>
        <v>0</v>
      </c>
      <c r="K307" s="240"/>
      <c r="L307" s="46"/>
      <c r="M307" s="241" t="s">
        <v>1</v>
      </c>
      <c r="N307" s="242" t="s">
        <v>50</v>
      </c>
      <c r="O307" s="93"/>
      <c r="P307" s="243">
        <f>O307*H307</f>
        <v>0</v>
      </c>
      <c r="Q307" s="243">
        <v>0</v>
      </c>
      <c r="R307" s="243">
        <f>Q307*H307</f>
        <v>0</v>
      </c>
      <c r="S307" s="243">
        <v>0</v>
      </c>
      <c r="T307" s="244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5" t="s">
        <v>250</v>
      </c>
      <c r="AT307" s="245" t="s">
        <v>246</v>
      </c>
      <c r="AU307" s="245" t="s">
        <v>95</v>
      </c>
      <c r="AY307" s="18" t="s">
        <v>244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18" t="s">
        <v>92</v>
      </c>
      <c r="BK307" s="246">
        <f>ROUND(I307*H307,2)</f>
        <v>0</v>
      </c>
      <c r="BL307" s="18" t="s">
        <v>250</v>
      </c>
      <c r="BM307" s="245" t="s">
        <v>981</v>
      </c>
    </row>
    <row r="308" spans="1:51" s="13" customFormat="1" ht="12">
      <c r="A308" s="13"/>
      <c r="B308" s="247"/>
      <c r="C308" s="248"/>
      <c r="D308" s="249" t="s">
        <v>252</v>
      </c>
      <c r="E308" s="250" t="s">
        <v>197</v>
      </c>
      <c r="F308" s="251" t="s">
        <v>811</v>
      </c>
      <c r="G308" s="248"/>
      <c r="H308" s="252">
        <v>14.198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8" t="s">
        <v>252</v>
      </c>
      <c r="AU308" s="258" t="s">
        <v>95</v>
      </c>
      <c r="AV308" s="13" t="s">
        <v>95</v>
      </c>
      <c r="AW308" s="13" t="s">
        <v>42</v>
      </c>
      <c r="AX308" s="13" t="s">
        <v>92</v>
      </c>
      <c r="AY308" s="258" t="s">
        <v>244</v>
      </c>
    </row>
    <row r="309" spans="1:63" s="12" customFormat="1" ht="22.8" customHeight="1">
      <c r="A309" s="12"/>
      <c r="B309" s="217"/>
      <c r="C309" s="218"/>
      <c r="D309" s="219" t="s">
        <v>84</v>
      </c>
      <c r="E309" s="231" t="s">
        <v>812</v>
      </c>
      <c r="F309" s="231" t="s">
        <v>813</v>
      </c>
      <c r="G309" s="218"/>
      <c r="H309" s="218"/>
      <c r="I309" s="221"/>
      <c r="J309" s="232">
        <f>BK309</f>
        <v>0</v>
      </c>
      <c r="K309" s="218"/>
      <c r="L309" s="223"/>
      <c r="M309" s="224"/>
      <c r="N309" s="225"/>
      <c r="O309" s="225"/>
      <c r="P309" s="226">
        <f>SUM(P310:P313)</f>
        <v>0</v>
      </c>
      <c r="Q309" s="225"/>
      <c r="R309" s="226">
        <f>SUM(R310:R313)</f>
        <v>0</v>
      </c>
      <c r="S309" s="225"/>
      <c r="T309" s="227">
        <f>SUM(T310:T313)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28" t="s">
        <v>92</v>
      </c>
      <c r="AT309" s="229" t="s">
        <v>84</v>
      </c>
      <c r="AU309" s="229" t="s">
        <v>92</v>
      </c>
      <c r="AY309" s="228" t="s">
        <v>244</v>
      </c>
      <c r="BK309" s="230">
        <f>SUM(BK310:BK313)</f>
        <v>0</v>
      </c>
    </row>
    <row r="310" spans="1:65" s="2" customFormat="1" ht="24.15" customHeight="1">
      <c r="A310" s="40"/>
      <c r="B310" s="41"/>
      <c r="C310" s="233" t="s">
        <v>576</v>
      </c>
      <c r="D310" s="233" t="s">
        <v>246</v>
      </c>
      <c r="E310" s="234" t="s">
        <v>815</v>
      </c>
      <c r="F310" s="235" t="s">
        <v>816</v>
      </c>
      <c r="G310" s="236" t="s">
        <v>396</v>
      </c>
      <c r="H310" s="237">
        <v>0.016</v>
      </c>
      <c r="I310" s="238"/>
      <c r="J310" s="239">
        <f>ROUND(I310*H310,2)</f>
        <v>0</v>
      </c>
      <c r="K310" s="240"/>
      <c r="L310" s="46"/>
      <c r="M310" s="241" t="s">
        <v>1</v>
      </c>
      <c r="N310" s="242" t="s">
        <v>50</v>
      </c>
      <c r="O310" s="93"/>
      <c r="P310" s="243">
        <f>O310*H310</f>
        <v>0</v>
      </c>
      <c r="Q310" s="243">
        <v>0</v>
      </c>
      <c r="R310" s="243">
        <f>Q310*H310</f>
        <v>0</v>
      </c>
      <c r="S310" s="243">
        <v>0</v>
      </c>
      <c r="T310" s="244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5" t="s">
        <v>250</v>
      </c>
      <c r="AT310" s="245" t="s">
        <v>246</v>
      </c>
      <c r="AU310" s="245" t="s">
        <v>95</v>
      </c>
      <c r="AY310" s="18" t="s">
        <v>244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8" t="s">
        <v>92</v>
      </c>
      <c r="BK310" s="246">
        <f>ROUND(I310*H310,2)</f>
        <v>0</v>
      </c>
      <c r="BL310" s="18" t="s">
        <v>250</v>
      </c>
      <c r="BM310" s="245" t="s">
        <v>982</v>
      </c>
    </row>
    <row r="311" spans="1:51" s="13" customFormat="1" ht="12">
      <c r="A311" s="13"/>
      <c r="B311" s="247"/>
      <c r="C311" s="248"/>
      <c r="D311" s="249" t="s">
        <v>252</v>
      </c>
      <c r="E311" s="250" t="s">
        <v>205</v>
      </c>
      <c r="F311" s="251" t="s">
        <v>983</v>
      </c>
      <c r="G311" s="248"/>
      <c r="H311" s="252">
        <v>0.016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8" t="s">
        <v>252</v>
      </c>
      <c r="AU311" s="258" t="s">
        <v>95</v>
      </c>
      <c r="AV311" s="13" t="s">
        <v>95</v>
      </c>
      <c r="AW311" s="13" t="s">
        <v>42</v>
      </c>
      <c r="AX311" s="13" t="s">
        <v>92</v>
      </c>
      <c r="AY311" s="258" t="s">
        <v>244</v>
      </c>
    </row>
    <row r="312" spans="1:65" s="2" customFormat="1" ht="33" customHeight="1">
      <c r="A312" s="40"/>
      <c r="B312" s="41"/>
      <c r="C312" s="233" t="s">
        <v>580</v>
      </c>
      <c r="D312" s="233" t="s">
        <v>246</v>
      </c>
      <c r="E312" s="234" t="s">
        <v>820</v>
      </c>
      <c r="F312" s="235" t="s">
        <v>821</v>
      </c>
      <c r="G312" s="236" t="s">
        <v>396</v>
      </c>
      <c r="H312" s="237">
        <v>0.016</v>
      </c>
      <c r="I312" s="238"/>
      <c r="J312" s="239">
        <f>ROUND(I312*H312,2)</f>
        <v>0</v>
      </c>
      <c r="K312" s="240"/>
      <c r="L312" s="46"/>
      <c r="M312" s="241" t="s">
        <v>1</v>
      </c>
      <c r="N312" s="242" t="s">
        <v>50</v>
      </c>
      <c r="O312" s="93"/>
      <c r="P312" s="243">
        <f>O312*H312</f>
        <v>0</v>
      </c>
      <c r="Q312" s="243">
        <v>0</v>
      </c>
      <c r="R312" s="243">
        <f>Q312*H312</f>
        <v>0</v>
      </c>
      <c r="S312" s="243">
        <v>0</v>
      </c>
      <c r="T312" s="244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5" t="s">
        <v>250</v>
      </c>
      <c r="AT312" s="245" t="s">
        <v>246</v>
      </c>
      <c r="AU312" s="245" t="s">
        <v>95</v>
      </c>
      <c r="AY312" s="18" t="s">
        <v>244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18" t="s">
        <v>92</v>
      </c>
      <c r="BK312" s="246">
        <f>ROUND(I312*H312,2)</f>
        <v>0</v>
      </c>
      <c r="BL312" s="18" t="s">
        <v>250</v>
      </c>
      <c r="BM312" s="245" t="s">
        <v>984</v>
      </c>
    </row>
    <row r="313" spans="1:51" s="13" customFormat="1" ht="12">
      <c r="A313" s="13"/>
      <c r="B313" s="247"/>
      <c r="C313" s="248"/>
      <c r="D313" s="249" t="s">
        <v>252</v>
      </c>
      <c r="E313" s="250" t="s">
        <v>1</v>
      </c>
      <c r="F313" s="251" t="s">
        <v>205</v>
      </c>
      <c r="G313" s="248"/>
      <c r="H313" s="252">
        <v>0.016</v>
      </c>
      <c r="I313" s="253"/>
      <c r="J313" s="248"/>
      <c r="K313" s="248"/>
      <c r="L313" s="254"/>
      <c r="M313" s="307"/>
      <c r="N313" s="308"/>
      <c r="O313" s="308"/>
      <c r="P313" s="308"/>
      <c r="Q313" s="308"/>
      <c r="R313" s="308"/>
      <c r="S313" s="308"/>
      <c r="T313" s="30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8" t="s">
        <v>252</v>
      </c>
      <c r="AU313" s="258" t="s">
        <v>95</v>
      </c>
      <c r="AV313" s="13" t="s">
        <v>95</v>
      </c>
      <c r="AW313" s="13" t="s">
        <v>42</v>
      </c>
      <c r="AX313" s="13" t="s">
        <v>92</v>
      </c>
      <c r="AY313" s="258" t="s">
        <v>244</v>
      </c>
    </row>
    <row r="314" spans="1:31" s="2" customFormat="1" ht="6.95" customHeight="1">
      <c r="A314" s="40"/>
      <c r="B314" s="68"/>
      <c r="C314" s="69"/>
      <c r="D314" s="69"/>
      <c r="E314" s="69"/>
      <c r="F314" s="69"/>
      <c r="G314" s="69"/>
      <c r="H314" s="69"/>
      <c r="I314" s="69"/>
      <c r="J314" s="69"/>
      <c r="K314" s="69"/>
      <c r="L314" s="46"/>
      <c r="M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</row>
  </sheetData>
  <sheetProtection password="CC35" sheet="1" objects="1" scenarios="1" formatColumns="0" formatRows="0" autoFilter="0"/>
  <autoFilter ref="C127:K31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  <c r="AZ2" s="148" t="s">
        <v>985</v>
      </c>
      <c r="BA2" s="148" t="s">
        <v>1</v>
      </c>
      <c r="BB2" s="148" t="s">
        <v>1</v>
      </c>
      <c r="BC2" s="148" t="s">
        <v>986</v>
      </c>
      <c r="BD2" s="148" t="s">
        <v>126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95</v>
      </c>
    </row>
    <row r="4" spans="2:46" s="1" customFormat="1" ht="24.95" customHeight="1">
      <c r="B4" s="21"/>
      <c r="D4" s="151" t="s">
        <v>114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MB Máchova, obnova vodovodu a kanalizace</v>
      </c>
      <c r="F7" s="153"/>
      <c r="G7" s="153"/>
      <c r="H7" s="153"/>
      <c r="L7" s="21"/>
    </row>
    <row r="8" spans="1:31" s="2" customFormat="1" ht="12" customHeight="1">
      <c r="A8" s="40"/>
      <c r="B8" s="46"/>
      <c r="C8" s="40"/>
      <c r="D8" s="153" t="s">
        <v>122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5" t="s">
        <v>987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3" t="s">
        <v>18</v>
      </c>
      <c r="E11" s="40"/>
      <c r="F11" s="143" t="s">
        <v>1</v>
      </c>
      <c r="G11" s="40"/>
      <c r="H11" s="40"/>
      <c r="I11" s="153" t="s">
        <v>20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3" t="s">
        <v>22</v>
      </c>
      <c r="E12" s="40"/>
      <c r="F12" s="143" t="s">
        <v>23</v>
      </c>
      <c r="G12" s="40"/>
      <c r="H12" s="40"/>
      <c r="I12" s="153" t="s">
        <v>24</v>
      </c>
      <c r="J12" s="156" t="str">
        <f>'Rekapitulace stavby'!AN8</f>
        <v>22. 11. 2023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3" t="s">
        <v>30</v>
      </c>
      <c r="E14" s="40"/>
      <c r="F14" s="40"/>
      <c r="G14" s="40"/>
      <c r="H14" s="40"/>
      <c r="I14" s="153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3" t="s">
        <v>34</v>
      </c>
      <c r="J15" s="143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3" t="s">
        <v>36</v>
      </c>
      <c r="E17" s="40"/>
      <c r="F17" s="40"/>
      <c r="G17" s="40"/>
      <c r="H17" s="40"/>
      <c r="I17" s="15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3" t="s">
        <v>38</v>
      </c>
      <c r="E20" s="40"/>
      <c r="F20" s="40"/>
      <c r="G20" s="40"/>
      <c r="H20" s="40"/>
      <c r="I20" s="153" t="s">
        <v>31</v>
      </c>
      <c r="J20" s="143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">
        <v>40</v>
      </c>
      <c r="F21" s="40"/>
      <c r="G21" s="40"/>
      <c r="H21" s="40"/>
      <c r="I21" s="153" t="s">
        <v>34</v>
      </c>
      <c r="J21" s="143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3" t="s">
        <v>43</v>
      </c>
      <c r="E23" s="40"/>
      <c r="F23" s="40"/>
      <c r="G23" s="40"/>
      <c r="H23" s="40"/>
      <c r="I23" s="153" t="s">
        <v>31</v>
      </c>
      <c r="J23" s="143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">
        <v>40</v>
      </c>
      <c r="F24" s="40"/>
      <c r="G24" s="40"/>
      <c r="H24" s="40"/>
      <c r="I24" s="153" t="s">
        <v>34</v>
      </c>
      <c r="J24" s="143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59"/>
      <c r="J27" s="159"/>
      <c r="K27" s="159"/>
      <c r="L27" s="162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4"/>
      <c r="E29" s="164"/>
      <c r="F29" s="164"/>
      <c r="G29" s="164"/>
      <c r="H29" s="164"/>
      <c r="I29" s="164"/>
      <c r="J29" s="164"/>
      <c r="K29" s="164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5" t="s">
        <v>45</v>
      </c>
      <c r="E30" s="40"/>
      <c r="F30" s="40"/>
      <c r="G30" s="40"/>
      <c r="H30" s="40"/>
      <c r="I30" s="40"/>
      <c r="J30" s="166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4"/>
      <c r="E31" s="164"/>
      <c r="F31" s="164"/>
      <c r="G31" s="164"/>
      <c r="H31" s="164"/>
      <c r="I31" s="164"/>
      <c r="J31" s="164"/>
      <c r="K31" s="164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7" t="s">
        <v>47</v>
      </c>
      <c r="G32" s="40"/>
      <c r="H32" s="40"/>
      <c r="I32" s="167" t="s">
        <v>46</v>
      </c>
      <c r="J32" s="167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8" t="s">
        <v>49</v>
      </c>
      <c r="E33" s="153" t="s">
        <v>50</v>
      </c>
      <c r="F33" s="169">
        <f>ROUND((SUM(BE118:BE143)),2)</f>
        <v>0</v>
      </c>
      <c r="G33" s="40"/>
      <c r="H33" s="40"/>
      <c r="I33" s="170">
        <v>0.21</v>
      </c>
      <c r="J33" s="169">
        <f>ROUND(((SUM(BE118:BE143))*I33),2)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3" t="s">
        <v>51</v>
      </c>
      <c r="F34" s="169">
        <f>ROUND((SUM(BF118:BF143)),2)</f>
        <v>0</v>
      </c>
      <c r="G34" s="40"/>
      <c r="H34" s="40"/>
      <c r="I34" s="170">
        <v>0.15</v>
      </c>
      <c r="J34" s="169">
        <f>ROUND(((SUM(BF118:BF143))*I34),2)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3" t="s">
        <v>52</v>
      </c>
      <c r="F35" s="169">
        <f>ROUND((SUM(BG118:BG143)),2)</f>
        <v>0</v>
      </c>
      <c r="G35" s="40"/>
      <c r="H35" s="40"/>
      <c r="I35" s="170">
        <v>0.21</v>
      </c>
      <c r="J35" s="169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3" t="s">
        <v>53</v>
      </c>
      <c r="F36" s="169">
        <f>ROUND((SUM(BH118:BH143)),2)</f>
        <v>0</v>
      </c>
      <c r="G36" s="40"/>
      <c r="H36" s="40"/>
      <c r="I36" s="170">
        <v>0.15</v>
      </c>
      <c r="J36" s="169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3" t="s">
        <v>54</v>
      </c>
      <c r="F37" s="169">
        <f>ROUND((SUM(BI118:BI143)),2)</f>
        <v>0</v>
      </c>
      <c r="G37" s="40"/>
      <c r="H37" s="40"/>
      <c r="I37" s="170">
        <v>0</v>
      </c>
      <c r="J37" s="169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1"/>
      <c r="D39" s="172" t="s">
        <v>55</v>
      </c>
      <c r="E39" s="173"/>
      <c r="F39" s="173"/>
      <c r="G39" s="174" t="s">
        <v>56</v>
      </c>
      <c r="H39" s="175" t="s">
        <v>57</v>
      </c>
      <c r="I39" s="173"/>
      <c r="J39" s="176">
        <f>SUM(J30:J37)</f>
        <v>0</v>
      </c>
      <c r="K39" s="177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78" t="s">
        <v>58</v>
      </c>
      <c r="E50" s="179"/>
      <c r="F50" s="179"/>
      <c r="G50" s="178" t="s">
        <v>59</v>
      </c>
      <c r="H50" s="179"/>
      <c r="I50" s="179"/>
      <c r="J50" s="179"/>
      <c r="K50" s="179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0" t="s">
        <v>60</v>
      </c>
      <c r="E61" s="181"/>
      <c r="F61" s="182" t="s">
        <v>61</v>
      </c>
      <c r="G61" s="180" t="s">
        <v>60</v>
      </c>
      <c r="H61" s="181"/>
      <c r="I61" s="181"/>
      <c r="J61" s="183" t="s">
        <v>61</v>
      </c>
      <c r="K61" s="181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78" t="s">
        <v>62</v>
      </c>
      <c r="E65" s="184"/>
      <c r="F65" s="184"/>
      <c r="G65" s="178" t="s">
        <v>63</v>
      </c>
      <c r="H65" s="184"/>
      <c r="I65" s="184"/>
      <c r="J65" s="184"/>
      <c r="K65" s="184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0" t="s">
        <v>60</v>
      </c>
      <c r="E76" s="181"/>
      <c r="F76" s="182" t="s">
        <v>61</v>
      </c>
      <c r="G76" s="180" t="s">
        <v>60</v>
      </c>
      <c r="H76" s="181"/>
      <c r="I76" s="181"/>
      <c r="J76" s="183" t="s">
        <v>61</v>
      </c>
      <c r="K76" s="181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211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9" t="str">
        <f>E7</f>
        <v>MB Máchova, obnova vodovodu a kanalizace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122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2347-3 - IO 01.2-Kanalizace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22</v>
      </c>
      <c r="D89" s="42"/>
      <c r="E89" s="42"/>
      <c r="F89" s="28" t="str">
        <f>F12</f>
        <v>Mladá Boleslav</v>
      </c>
      <c r="G89" s="42"/>
      <c r="H89" s="42"/>
      <c r="I89" s="33" t="s">
        <v>24</v>
      </c>
      <c r="J89" s="81" t="str">
        <f>IF(J12="","",J12)</f>
        <v>22. 11. 2023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Vodovody a kanalizace Mladá Boleslav, a.s.</v>
      </c>
      <c r="G91" s="42"/>
      <c r="H91" s="42"/>
      <c r="I91" s="33" t="s">
        <v>38</v>
      </c>
      <c r="J91" s="38" t="str">
        <f>E21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36</v>
      </c>
      <c r="D92" s="42"/>
      <c r="E92" s="42"/>
      <c r="F92" s="28" t="str">
        <f>IF(E18="","",E18)</f>
        <v>Vyplň údaj</v>
      </c>
      <c r="G92" s="42"/>
      <c r="H92" s="42"/>
      <c r="I92" s="33" t="s">
        <v>43</v>
      </c>
      <c r="J92" s="38" t="str">
        <f>E24</f>
        <v>Ing. Petr Čepický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0" t="s">
        <v>212</v>
      </c>
      <c r="D94" s="191"/>
      <c r="E94" s="191"/>
      <c r="F94" s="191"/>
      <c r="G94" s="191"/>
      <c r="H94" s="191"/>
      <c r="I94" s="191"/>
      <c r="J94" s="192" t="s">
        <v>213</v>
      </c>
      <c r="K94" s="19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3" t="s">
        <v>214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215</v>
      </c>
    </row>
    <row r="97" spans="1:31" s="9" customFormat="1" ht="24.95" customHeight="1">
      <c r="A97" s="9"/>
      <c r="B97" s="194"/>
      <c r="C97" s="195"/>
      <c r="D97" s="196" t="s">
        <v>988</v>
      </c>
      <c r="E97" s="197"/>
      <c r="F97" s="197"/>
      <c r="G97" s="197"/>
      <c r="H97" s="197"/>
      <c r="I97" s="197"/>
      <c r="J97" s="198">
        <f>J119</f>
        <v>0</v>
      </c>
      <c r="K97" s="195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135"/>
      <c r="D98" s="201" t="s">
        <v>989</v>
      </c>
      <c r="E98" s="202"/>
      <c r="F98" s="202"/>
      <c r="G98" s="202"/>
      <c r="H98" s="202"/>
      <c r="I98" s="202"/>
      <c r="J98" s="203">
        <f>J133</f>
        <v>0</v>
      </c>
      <c r="K98" s="135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229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6.5" customHeight="1">
      <c r="A108" s="40"/>
      <c r="B108" s="41"/>
      <c r="C108" s="42"/>
      <c r="D108" s="42"/>
      <c r="E108" s="189" t="str">
        <f>E7</f>
        <v>MB Máchova, obnova vodovodu a kanalizace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122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>2347-3 - IO 01.2-Kanalizace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22</v>
      </c>
      <c r="D112" s="42"/>
      <c r="E112" s="42"/>
      <c r="F112" s="28" t="str">
        <f>F12</f>
        <v>Mladá Boleslav</v>
      </c>
      <c r="G112" s="42"/>
      <c r="H112" s="42"/>
      <c r="I112" s="33" t="s">
        <v>24</v>
      </c>
      <c r="J112" s="81" t="str">
        <f>IF(J12="","",J12)</f>
        <v>22. 11. 2023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5.15" customHeight="1">
      <c r="A114" s="40"/>
      <c r="B114" s="41"/>
      <c r="C114" s="33" t="s">
        <v>30</v>
      </c>
      <c r="D114" s="42"/>
      <c r="E114" s="42"/>
      <c r="F114" s="28" t="str">
        <f>E15</f>
        <v>Vodovody a kanalizace Mladá Boleslav, a.s.</v>
      </c>
      <c r="G114" s="42"/>
      <c r="H114" s="42"/>
      <c r="I114" s="33" t="s">
        <v>38</v>
      </c>
      <c r="J114" s="38" t="str">
        <f>E21</f>
        <v>Ing. Petr Čepický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5.15" customHeight="1">
      <c r="A115" s="40"/>
      <c r="B115" s="41"/>
      <c r="C115" s="33" t="s">
        <v>36</v>
      </c>
      <c r="D115" s="42"/>
      <c r="E115" s="42"/>
      <c r="F115" s="28" t="str">
        <f>IF(E18="","",E18)</f>
        <v>Vyplň údaj</v>
      </c>
      <c r="G115" s="42"/>
      <c r="H115" s="42"/>
      <c r="I115" s="33" t="s">
        <v>43</v>
      </c>
      <c r="J115" s="38" t="str">
        <f>E24</f>
        <v>Ing. Petr Čepický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205"/>
      <c r="B117" s="206"/>
      <c r="C117" s="207" t="s">
        <v>230</v>
      </c>
      <c r="D117" s="208" t="s">
        <v>70</v>
      </c>
      <c r="E117" s="208" t="s">
        <v>66</v>
      </c>
      <c r="F117" s="208" t="s">
        <v>67</v>
      </c>
      <c r="G117" s="208" t="s">
        <v>231</v>
      </c>
      <c r="H117" s="208" t="s">
        <v>232</v>
      </c>
      <c r="I117" s="208" t="s">
        <v>233</v>
      </c>
      <c r="J117" s="209" t="s">
        <v>213</v>
      </c>
      <c r="K117" s="210" t="s">
        <v>234</v>
      </c>
      <c r="L117" s="211"/>
      <c r="M117" s="102" t="s">
        <v>1</v>
      </c>
      <c r="N117" s="103" t="s">
        <v>49</v>
      </c>
      <c r="O117" s="103" t="s">
        <v>235</v>
      </c>
      <c r="P117" s="103" t="s">
        <v>236</v>
      </c>
      <c r="Q117" s="103" t="s">
        <v>237</v>
      </c>
      <c r="R117" s="103" t="s">
        <v>238</v>
      </c>
      <c r="S117" s="103" t="s">
        <v>239</v>
      </c>
      <c r="T117" s="104" t="s">
        <v>240</v>
      </c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</row>
    <row r="118" spans="1:63" s="2" customFormat="1" ht="22.8" customHeight="1">
      <c r="A118" s="40"/>
      <c r="B118" s="41"/>
      <c r="C118" s="109" t="s">
        <v>241</v>
      </c>
      <c r="D118" s="42"/>
      <c r="E118" s="42"/>
      <c r="F118" s="42"/>
      <c r="G118" s="42"/>
      <c r="H118" s="42"/>
      <c r="I118" s="42"/>
      <c r="J118" s="212">
        <f>BK118</f>
        <v>0</v>
      </c>
      <c r="K118" s="42"/>
      <c r="L118" s="46"/>
      <c r="M118" s="105"/>
      <c r="N118" s="213"/>
      <c r="O118" s="106"/>
      <c r="P118" s="214">
        <f>P119</f>
        <v>0</v>
      </c>
      <c r="Q118" s="106"/>
      <c r="R118" s="214">
        <f>R119</f>
        <v>0</v>
      </c>
      <c r="S118" s="106"/>
      <c r="T118" s="215">
        <f>T119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84</v>
      </c>
      <c r="AU118" s="18" t="s">
        <v>215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84</v>
      </c>
      <c r="E119" s="220" t="s">
        <v>990</v>
      </c>
      <c r="F119" s="220" t="s">
        <v>991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P120+SUM(P121:P133)</f>
        <v>0</v>
      </c>
      <c r="Q119" s="225"/>
      <c r="R119" s="226">
        <f>R120+SUM(R121:R133)</f>
        <v>0</v>
      </c>
      <c r="S119" s="225"/>
      <c r="T119" s="227">
        <f>T120+SUM(T121:T133)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92</v>
      </c>
      <c r="AT119" s="229" t="s">
        <v>84</v>
      </c>
      <c r="AU119" s="229" t="s">
        <v>85</v>
      </c>
      <c r="AY119" s="228" t="s">
        <v>244</v>
      </c>
      <c r="BK119" s="230">
        <f>BK120+SUM(BK121:BK133)</f>
        <v>0</v>
      </c>
    </row>
    <row r="120" spans="1:65" s="2" customFormat="1" ht="33" customHeight="1">
      <c r="A120" s="40"/>
      <c r="B120" s="41"/>
      <c r="C120" s="233" t="s">
        <v>92</v>
      </c>
      <c r="D120" s="233" t="s">
        <v>246</v>
      </c>
      <c r="E120" s="234" t="s">
        <v>992</v>
      </c>
      <c r="F120" s="235" t="s">
        <v>993</v>
      </c>
      <c r="G120" s="236" t="s">
        <v>514</v>
      </c>
      <c r="H120" s="237">
        <v>1</v>
      </c>
      <c r="I120" s="238"/>
      <c r="J120" s="239">
        <f>ROUND(I120*H120,2)</f>
        <v>0</v>
      </c>
      <c r="K120" s="240"/>
      <c r="L120" s="46"/>
      <c r="M120" s="241" t="s">
        <v>1</v>
      </c>
      <c r="N120" s="242" t="s">
        <v>50</v>
      </c>
      <c r="O120" s="93"/>
      <c r="P120" s="243">
        <f>O120*H120</f>
        <v>0</v>
      </c>
      <c r="Q120" s="243">
        <v>0</v>
      </c>
      <c r="R120" s="243">
        <f>Q120*H120</f>
        <v>0</v>
      </c>
      <c r="S120" s="243">
        <v>0</v>
      </c>
      <c r="T120" s="24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5" t="s">
        <v>250</v>
      </c>
      <c r="AT120" s="245" t="s">
        <v>246</v>
      </c>
      <c r="AU120" s="245" t="s">
        <v>92</v>
      </c>
      <c r="AY120" s="18" t="s">
        <v>244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18" t="s">
        <v>92</v>
      </c>
      <c r="BK120" s="246">
        <f>ROUND(I120*H120,2)</f>
        <v>0</v>
      </c>
      <c r="BL120" s="18" t="s">
        <v>250</v>
      </c>
      <c r="BM120" s="245" t="s">
        <v>994</v>
      </c>
    </row>
    <row r="121" spans="1:65" s="2" customFormat="1" ht="24.15" customHeight="1">
      <c r="A121" s="40"/>
      <c r="B121" s="41"/>
      <c r="C121" s="233" t="s">
        <v>95</v>
      </c>
      <c r="D121" s="233" t="s">
        <v>246</v>
      </c>
      <c r="E121" s="234" t="s">
        <v>995</v>
      </c>
      <c r="F121" s="235" t="s">
        <v>996</v>
      </c>
      <c r="G121" s="236" t="s">
        <v>514</v>
      </c>
      <c r="H121" s="237">
        <v>0</v>
      </c>
      <c r="I121" s="238"/>
      <c r="J121" s="239">
        <f>ROUND(I121*H121,2)</f>
        <v>0</v>
      </c>
      <c r="K121" s="240"/>
      <c r="L121" s="46"/>
      <c r="M121" s="241" t="s">
        <v>1</v>
      </c>
      <c r="N121" s="242" t="s">
        <v>50</v>
      </c>
      <c r="O121" s="93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5" t="s">
        <v>250</v>
      </c>
      <c r="AT121" s="245" t="s">
        <v>246</v>
      </c>
      <c r="AU121" s="245" t="s">
        <v>92</v>
      </c>
      <c r="AY121" s="18" t="s">
        <v>244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8" t="s">
        <v>92</v>
      </c>
      <c r="BK121" s="246">
        <f>ROUND(I121*H121,2)</f>
        <v>0</v>
      </c>
      <c r="BL121" s="18" t="s">
        <v>250</v>
      </c>
      <c r="BM121" s="245" t="s">
        <v>997</v>
      </c>
    </row>
    <row r="122" spans="1:65" s="2" customFormat="1" ht="33" customHeight="1">
      <c r="A122" s="40"/>
      <c r="B122" s="41"/>
      <c r="C122" s="233" t="s">
        <v>126</v>
      </c>
      <c r="D122" s="233" t="s">
        <v>246</v>
      </c>
      <c r="E122" s="234" t="s">
        <v>998</v>
      </c>
      <c r="F122" s="235" t="s">
        <v>999</v>
      </c>
      <c r="G122" s="236" t="s">
        <v>514</v>
      </c>
      <c r="H122" s="237">
        <v>5</v>
      </c>
      <c r="I122" s="238"/>
      <c r="J122" s="239">
        <f>ROUND(I122*H122,2)</f>
        <v>0</v>
      </c>
      <c r="K122" s="240"/>
      <c r="L122" s="46"/>
      <c r="M122" s="241" t="s">
        <v>1</v>
      </c>
      <c r="N122" s="242" t="s">
        <v>50</v>
      </c>
      <c r="O122" s="93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5" t="s">
        <v>250</v>
      </c>
      <c r="AT122" s="245" t="s">
        <v>246</v>
      </c>
      <c r="AU122" s="245" t="s">
        <v>92</v>
      </c>
      <c r="AY122" s="18" t="s">
        <v>244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8" t="s">
        <v>92</v>
      </c>
      <c r="BK122" s="246">
        <f>ROUND(I122*H122,2)</f>
        <v>0</v>
      </c>
      <c r="BL122" s="18" t="s">
        <v>250</v>
      </c>
      <c r="BM122" s="245" t="s">
        <v>1000</v>
      </c>
    </row>
    <row r="123" spans="1:65" s="2" customFormat="1" ht="24.15" customHeight="1">
      <c r="A123" s="40"/>
      <c r="B123" s="41"/>
      <c r="C123" s="233" t="s">
        <v>250</v>
      </c>
      <c r="D123" s="233" t="s">
        <v>246</v>
      </c>
      <c r="E123" s="234" t="s">
        <v>1001</v>
      </c>
      <c r="F123" s="235" t="s">
        <v>1002</v>
      </c>
      <c r="G123" s="236" t="s">
        <v>514</v>
      </c>
      <c r="H123" s="237">
        <v>0</v>
      </c>
      <c r="I123" s="238"/>
      <c r="J123" s="239">
        <f>ROUND(I123*H123,2)</f>
        <v>0</v>
      </c>
      <c r="K123" s="240"/>
      <c r="L123" s="46"/>
      <c r="M123" s="241" t="s">
        <v>1</v>
      </c>
      <c r="N123" s="242" t="s">
        <v>50</v>
      </c>
      <c r="O123" s="93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5" t="s">
        <v>250</v>
      </c>
      <c r="AT123" s="245" t="s">
        <v>246</v>
      </c>
      <c r="AU123" s="245" t="s">
        <v>92</v>
      </c>
      <c r="AY123" s="18" t="s">
        <v>244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8" t="s">
        <v>92</v>
      </c>
      <c r="BK123" s="246">
        <f>ROUND(I123*H123,2)</f>
        <v>0</v>
      </c>
      <c r="BL123" s="18" t="s">
        <v>250</v>
      </c>
      <c r="BM123" s="245" t="s">
        <v>1003</v>
      </c>
    </row>
    <row r="124" spans="1:65" s="2" customFormat="1" ht="24.15" customHeight="1">
      <c r="A124" s="40"/>
      <c r="B124" s="41"/>
      <c r="C124" s="233" t="s">
        <v>120</v>
      </c>
      <c r="D124" s="233" t="s">
        <v>246</v>
      </c>
      <c r="E124" s="234" t="s">
        <v>1004</v>
      </c>
      <c r="F124" s="235" t="s">
        <v>1005</v>
      </c>
      <c r="G124" s="236" t="s">
        <v>514</v>
      </c>
      <c r="H124" s="237">
        <v>0</v>
      </c>
      <c r="I124" s="238"/>
      <c r="J124" s="239">
        <f>ROUND(I124*H124,2)</f>
        <v>0</v>
      </c>
      <c r="K124" s="240"/>
      <c r="L124" s="46"/>
      <c r="M124" s="241" t="s">
        <v>1</v>
      </c>
      <c r="N124" s="242" t="s">
        <v>50</v>
      </c>
      <c r="O124" s="93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5" t="s">
        <v>250</v>
      </c>
      <c r="AT124" s="245" t="s">
        <v>246</v>
      </c>
      <c r="AU124" s="245" t="s">
        <v>92</v>
      </c>
      <c r="AY124" s="18" t="s">
        <v>244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8" t="s">
        <v>92</v>
      </c>
      <c r="BK124" s="246">
        <f>ROUND(I124*H124,2)</f>
        <v>0</v>
      </c>
      <c r="BL124" s="18" t="s">
        <v>250</v>
      </c>
      <c r="BM124" s="245" t="s">
        <v>1006</v>
      </c>
    </row>
    <row r="125" spans="1:65" s="2" customFormat="1" ht="24.15" customHeight="1">
      <c r="A125" s="40"/>
      <c r="B125" s="41"/>
      <c r="C125" s="233" t="s">
        <v>291</v>
      </c>
      <c r="D125" s="233" t="s">
        <v>246</v>
      </c>
      <c r="E125" s="234" t="s">
        <v>1007</v>
      </c>
      <c r="F125" s="235" t="s">
        <v>1008</v>
      </c>
      <c r="G125" s="236" t="s">
        <v>249</v>
      </c>
      <c r="H125" s="237">
        <v>10</v>
      </c>
      <c r="I125" s="238"/>
      <c r="J125" s="239">
        <f>ROUND(I125*H125,2)</f>
        <v>0</v>
      </c>
      <c r="K125" s="240"/>
      <c r="L125" s="46"/>
      <c r="M125" s="241" t="s">
        <v>1</v>
      </c>
      <c r="N125" s="242" t="s">
        <v>50</v>
      </c>
      <c r="O125" s="93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5" t="s">
        <v>250</v>
      </c>
      <c r="AT125" s="245" t="s">
        <v>246</v>
      </c>
      <c r="AU125" s="245" t="s">
        <v>92</v>
      </c>
      <c r="AY125" s="18" t="s">
        <v>244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8" t="s">
        <v>92</v>
      </c>
      <c r="BK125" s="246">
        <f>ROUND(I125*H125,2)</f>
        <v>0</v>
      </c>
      <c r="BL125" s="18" t="s">
        <v>250</v>
      </c>
      <c r="BM125" s="245" t="s">
        <v>1009</v>
      </c>
    </row>
    <row r="126" spans="1:65" s="2" customFormat="1" ht="24.15" customHeight="1">
      <c r="A126" s="40"/>
      <c r="B126" s="41"/>
      <c r="C126" s="233" t="s">
        <v>297</v>
      </c>
      <c r="D126" s="233" t="s">
        <v>246</v>
      </c>
      <c r="E126" s="234" t="s">
        <v>1010</v>
      </c>
      <c r="F126" s="235" t="s">
        <v>1011</v>
      </c>
      <c r="G126" s="236" t="s">
        <v>294</v>
      </c>
      <c r="H126" s="237">
        <v>0</v>
      </c>
      <c r="I126" s="238"/>
      <c r="J126" s="239">
        <f>ROUND(I126*H126,2)</f>
        <v>0</v>
      </c>
      <c r="K126" s="240"/>
      <c r="L126" s="46"/>
      <c r="M126" s="241" t="s">
        <v>1</v>
      </c>
      <c r="N126" s="242" t="s">
        <v>50</v>
      </c>
      <c r="O126" s="93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5" t="s">
        <v>250</v>
      </c>
      <c r="AT126" s="245" t="s">
        <v>246</v>
      </c>
      <c r="AU126" s="245" t="s">
        <v>92</v>
      </c>
      <c r="AY126" s="18" t="s">
        <v>244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8" t="s">
        <v>92</v>
      </c>
      <c r="BK126" s="246">
        <f>ROUND(I126*H126,2)</f>
        <v>0</v>
      </c>
      <c r="BL126" s="18" t="s">
        <v>250</v>
      </c>
      <c r="BM126" s="245" t="s">
        <v>1012</v>
      </c>
    </row>
    <row r="127" spans="1:65" s="2" customFormat="1" ht="24.15" customHeight="1">
      <c r="A127" s="40"/>
      <c r="B127" s="41"/>
      <c r="C127" s="233" t="s">
        <v>164</v>
      </c>
      <c r="D127" s="233" t="s">
        <v>246</v>
      </c>
      <c r="E127" s="234" t="s">
        <v>1013</v>
      </c>
      <c r="F127" s="235" t="s">
        <v>1014</v>
      </c>
      <c r="G127" s="236" t="s">
        <v>294</v>
      </c>
      <c r="H127" s="237">
        <v>10</v>
      </c>
      <c r="I127" s="238"/>
      <c r="J127" s="239">
        <f>ROUND(I127*H127,2)</f>
        <v>0</v>
      </c>
      <c r="K127" s="240"/>
      <c r="L127" s="46"/>
      <c r="M127" s="241" t="s">
        <v>1</v>
      </c>
      <c r="N127" s="242" t="s">
        <v>50</v>
      </c>
      <c r="O127" s="93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5" t="s">
        <v>250</v>
      </c>
      <c r="AT127" s="245" t="s">
        <v>246</v>
      </c>
      <c r="AU127" s="245" t="s">
        <v>92</v>
      </c>
      <c r="AY127" s="18" t="s">
        <v>244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8" t="s">
        <v>92</v>
      </c>
      <c r="BK127" s="246">
        <f>ROUND(I127*H127,2)</f>
        <v>0</v>
      </c>
      <c r="BL127" s="18" t="s">
        <v>250</v>
      </c>
      <c r="BM127" s="245" t="s">
        <v>1015</v>
      </c>
    </row>
    <row r="128" spans="1:65" s="2" customFormat="1" ht="24.15" customHeight="1">
      <c r="A128" s="40"/>
      <c r="B128" s="41"/>
      <c r="C128" s="233" t="s">
        <v>308</v>
      </c>
      <c r="D128" s="233" t="s">
        <v>246</v>
      </c>
      <c r="E128" s="234" t="s">
        <v>1016</v>
      </c>
      <c r="F128" s="235" t="s">
        <v>1017</v>
      </c>
      <c r="G128" s="236" t="s">
        <v>334</v>
      </c>
      <c r="H128" s="237">
        <v>2</v>
      </c>
      <c r="I128" s="238"/>
      <c r="J128" s="239">
        <f>ROUND(I128*H128,2)</f>
        <v>0</v>
      </c>
      <c r="K128" s="240"/>
      <c r="L128" s="46"/>
      <c r="M128" s="241" t="s">
        <v>1</v>
      </c>
      <c r="N128" s="242" t="s">
        <v>50</v>
      </c>
      <c r="O128" s="93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5" t="s">
        <v>250</v>
      </c>
      <c r="AT128" s="245" t="s">
        <v>246</v>
      </c>
      <c r="AU128" s="245" t="s">
        <v>92</v>
      </c>
      <c r="AY128" s="18" t="s">
        <v>244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8" t="s">
        <v>92</v>
      </c>
      <c r="BK128" s="246">
        <f>ROUND(I128*H128,2)</f>
        <v>0</v>
      </c>
      <c r="BL128" s="18" t="s">
        <v>250</v>
      </c>
      <c r="BM128" s="245" t="s">
        <v>1018</v>
      </c>
    </row>
    <row r="129" spans="1:65" s="2" customFormat="1" ht="24.15" customHeight="1">
      <c r="A129" s="40"/>
      <c r="B129" s="41"/>
      <c r="C129" s="233" t="s">
        <v>313</v>
      </c>
      <c r="D129" s="233" t="s">
        <v>246</v>
      </c>
      <c r="E129" s="234" t="s">
        <v>1019</v>
      </c>
      <c r="F129" s="235" t="s">
        <v>1020</v>
      </c>
      <c r="G129" s="236" t="s">
        <v>514</v>
      </c>
      <c r="H129" s="237">
        <v>0</v>
      </c>
      <c r="I129" s="238"/>
      <c r="J129" s="239">
        <f>ROUND(I129*H129,2)</f>
        <v>0</v>
      </c>
      <c r="K129" s="240"/>
      <c r="L129" s="46"/>
      <c r="M129" s="241" t="s">
        <v>1</v>
      </c>
      <c r="N129" s="242" t="s">
        <v>50</v>
      </c>
      <c r="O129" s="93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5" t="s">
        <v>250</v>
      </c>
      <c r="AT129" s="245" t="s">
        <v>246</v>
      </c>
      <c r="AU129" s="245" t="s">
        <v>92</v>
      </c>
      <c r="AY129" s="18" t="s">
        <v>244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8" t="s">
        <v>92</v>
      </c>
      <c r="BK129" s="246">
        <f>ROUND(I129*H129,2)</f>
        <v>0</v>
      </c>
      <c r="BL129" s="18" t="s">
        <v>250</v>
      </c>
      <c r="BM129" s="245" t="s">
        <v>1021</v>
      </c>
    </row>
    <row r="130" spans="1:65" s="2" customFormat="1" ht="24.15" customHeight="1">
      <c r="A130" s="40"/>
      <c r="B130" s="41"/>
      <c r="C130" s="233" t="s">
        <v>318</v>
      </c>
      <c r="D130" s="233" t="s">
        <v>246</v>
      </c>
      <c r="E130" s="234" t="s">
        <v>1022</v>
      </c>
      <c r="F130" s="235" t="s">
        <v>1023</v>
      </c>
      <c r="G130" s="236" t="s">
        <v>514</v>
      </c>
      <c r="H130" s="237">
        <v>0</v>
      </c>
      <c r="I130" s="238"/>
      <c r="J130" s="239">
        <f>ROUND(I130*H130,2)</f>
        <v>0</v>
      </c>
      <c r="K130" s="240"/>
      <c r="L130" s="46"/>
      <c r="M130" s="241" t="s">
        <v>1</v>
      </c>
      <c r="N130" s="242" t="s">
        <v>50</v>
      </c>
      <c r="O130" s="93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5" t="s">
        <v>250</v>
      </c>
      <c r="AT130" s="245" t="s">
        <v>246</v>
      </c>
      <c r="AU130" s="245" t="s">
        <v>92</v>
      </c>
      <c r="AY130" s="18" t="s">
        <v>244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8" t="s">
        <v>92</v>
      </c>
      <c r="BK130" s="246">
        <f>ROUND(I130*H130,2)</f>
        <v>0</v>
      </c>
      <c r="BL130" s="18" t="s">
        <v>250</v>
      </c>
      <c r="BM130" s="245" t="s">
        <v>1024</v>
      </c>
    </row>
    <row r="131" spans="1:65" s="2" customFormat="1" ht="24.15" customHeight="1">
      <c r="A131" s="40"/>
      <c r="B131" s="41"/>
      <c r="C131" s="233" t="s">
        <v>323</v>
      </c>
      <c r="D131" s="233" t="s">
        <v>246</v>
      </c>
      <c r="E131" s="234" t="s">
        <v>1025</v>
      </c>
      <c r="F131" s="235" t="s">
        <v>1026</v>
      </c>
      <c r="G131" s="236" t="s">
        <v>294</v>
      </c>
      <c r="H131" s="237">
        <v>0</v>
      </c>
      <c r="I131" s="238"/>
      <c r="J131" s="239">
        <f>ROUND(I131*H131,2)</f>
        <v>0</v>
      </c>
      <c r="K131" s="240"/>
      <c r="L131" s="46"/>
      <c r="M131" s="241" t="s">
        <v>1</v>
      </c>
      <c r="N131" s="242" t="s">
        <v>50</v>
      </c>
      <c r="O131" s="93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5" t="s">
        <v>250</v>
      </c>
      <c r="AT131" s="245" t="s">
        <v>246</v>
      </c>
      <c r="AU131" s="245" t="s">
        <v>92</v>
      </c>
      <c r="AY131" s="18" t="s">
        <v>244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8" t="s">
        <v>92</v>
      </c>
      <c r="BK131" s="246">
        <f>ROUND(I131*H131,2)</f>
        <v>0</v>
      </c>
      <c r="BL131" s="18" t="s">
        <v>250</v>
      </c>
      <c r="BM131" s="245" t="s">
        <v>1027</v>
      </c>
    </row>
    <row r="132" spans="1:65" s="2" customFormat="1" ht="24.15" customHeight="1">
      <c r="A132" s="40"/>
      <c r="B132" s="41"/>
      <c r="C132" s="233" t="s">
        <v>331</v>
      </c>
      <c r="D132" s="233" t="s">
        <v>246</v>
      </c>
      <c r="E132" s="234" t="s">
        <v>1028</v>
      </c>
      <c r="F132" s="235" t="s">
        <v>1029</v>
      </c>
      <c r="G132" s="236" t="s">
        <v>294</v>
      </c>
      <c r="H132" s="237">
        <v>0</v>
      </c>
      <c r="I132" s="238"/>
      <c r="J132" s="239">
        <f>ROUND(I132*H132,2)</f>
        <v>0</v>
      </c>
      <c r="K132" s="240"/>
      <c r="L132" s="46"/>
      <c r="M132" s="241" t="s">
        <v>1</v>
      </c>
      <c r="N132" s="242" t="s">
        <v>50</v>
      </c>
      <c r="O132" s="93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5" t="s">
        <v>250</v>
      </c>
      <c r="AT132" s="245" t="s">
        <v>246</v>
      </c>
      <c r="AU132" s="245" t="s">
        <v>92</v>
      </c>
      <c r="AY132" s="18" t="s">
        <v>244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8" t="s">
        <v>92</v>
      </c>
      <c r="BK132" s="246">
        <f>ROUND(I132*H132,2)</f>
        <v>0</v>
      </c>
      <c r="BL132" s="18" t="s">
        <v>250</v>
      </c>
      <c r="BM132" s="245" t="s">
        <v>1030</v>
      </c>
    </row>
    <row r="133" spans="1:63" s="12" customFormat="1" ht="22.8" customHeight="1">
      <c r="A133" s="12"/>
      <c r="B133" s="217"/>
      <c r="C133" s="218"/>
      <c r="D133" s="219" t="s">
        <v>84</v>
      </c>
      <c r="E133" s="231" t="s">
        <v>737</v>
      </c>
      <c r="F133" s="231" t="s">
        <v>1031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SUM(P134:P143)</f>
        <v>0</v>
      </c>
      <c r="Q133" s="225"/>
      <c r="R133" s="226">
        <f>SUM(R134:R143)</f>
        <v>0</v>
      </c>
      <c r="S133" s="225"/>
      <c r="T133" s="227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92</v>
      </c>
      <c r="AT133" s="229" t="s">
        <v>84</v>
      </c>
      <c r="AU133" s="229" t="s">
        <v>92</v>
      </c>
      <c r="AY133" s="228" t="s">
        <v>244</v>
      </c>
      <c r="BK133" s="230">
        <f>SUM(BK134:BK143)</f>
        <v>0</v>
      </c>
    </row>
    <row r="134" spans="1:65" s="2" customFormat="1" ht="21.75" customHeight="1">
      <c r="A134" s="40"/>
      <c r="B134" s="41"/>
      <c r="C134" s="233" t="s">
        <v>344</v>
      </c>
      <c r="D134" s="233" t="s">
        <v>246</v>
      </c>
      <c r="E134" s="234" t="s">
        <v>740</v>
      </c>
      <c r="F134" s="235" t="s">
        <v>741</v>
      </c>
      <c r="G134" s="236" t="s">
        <v>514</v>
      </c>
      <c r="H134" s="237">
        <v>1</v>
      </c>
      <c r="I134" s="238"/>
      <c r="J134" s="239">
        <f>ROUND(I134*H134,2)</f>
        <v>0</v>
      </c>
      <c r="K134" s="240"/>
      <c r="L134" s="46"/>
      <c r="M134" s="241" t="s">
        <v>1</v>
      </c>
      <c r="N134" s="242" t="s">
        <v>50</v>
      </c>
      <c r="O134" s="93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5" t="s">
        <v>250</v>
      </c>
      <c r="AT134" s="245" t="s">
        <v>246</v>
      </c>
      <c r="AU134" s="245" t="s">
        <v>95</v>
      </c>
      <c r="AY134" s="18" t="s">
        <v>244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8" t="s">
        <v>92</v>
      </c>
      <c r="BK134" s="246">
        <f>ROUND(I134*H134,2)</f>
        <v>0</v>
      </c>
      <c r="BL134" s="18" t="s">
        <v>250</v>
      </c>
      <c r="BM134" s="245" t="s">
        <v>1032</v>
      </c>
    </row>
    <row r="135" spans="1:65" s="2" customFormat="1" ht="24.15" customHeight="1">
      <c r="A135" s="40"/>
      <c r="B135" s="41"/>
      <c r="C135" s="233" t="s">
        <v>8</v>
      </c>
      <c r="D135" s="233" t="s">
        <v>246</v>
      </c>
      <c r="E135" s="234" t="s">
        <v>744</v>
      </c>
      <c r="F135" s="235" t="s">
        <v>745</v>
      </c>
      <c r="G135" s="236" t="s">
        <v>514</v>
      </c>
      <c r="H135" s="237">
        <v>1</v>
      </c>
      <c r="I135" s="238"/>
      <c r="J135" s="239">
        <f>ROUND(I135*H135,2)</f>
        <v>0</v>
      </c>
      <c r="K135" s="240"/>
      <c r="L135" s="46"/>
      <c r="M135" s="241" t="s">
        <v>1</v>
      </c>
      <c r="N135" s="242" t="s">
        <v>50</v>
      </c>
      <c r="O135" s="93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5" t="s">
        <v>250</v>
      </c>
      <c r="AT135" s="245" t="s">
        <v>246</v>
      </c>
      <c r="AU135" s="245" t="s">
        <v>95</v>
      </c>
      <c r="AY135" s="18" t="s">
        <v>244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8" t="s">
        <v>92</v>
      </c>
      <c r="BK135" s="246">
        <f>ROUND(I135*H135,2)</f>
        <v>0</v>
      </c>
      <c r="BL135" s="18" t="s">
        <v>250</v>
      </c>
      <c r="BM135" s="245" t="s">
        <v>1033</v>
      </c>
    </row>
    <row r="136" spans="1:65" s="2" customFormat="1" ht="24.15" customHeight="1">
      <c r="A136" s="40"/>
      <c r="B136" s="41"/>
      <c r="C136" s="233" t="s">
        <v>160</v>
      </c>
      <c r="D136" s="233" t="s">
        <v>246</v>
      </c>
      <c r="E136" s="234" t="s">
        <v>748</v>
      </c>
      <c r="F136" s="235" t="s">
        <v>749</v>
      </c>
      <c r="G136" s="236" t="s">
        <v>514</v>
      </c>
      <c r="H136" s="237">
        <v>1</v>
      </c>
      <c r="I136" s="238"/>
      <c r="J136" s="239">
        <f>ROUND(I136*H136,2)</f>
        <v>0</v>
      </c>
      <c r="K136" s="240"/>
      <c r="L136" s="46"/>
      <c r="M136" s="241" t="s">
        <v>1</v>
      </c>
      <c r="N136" s="242" t="s">
        <v>50</v>
      </c>
      <c r="O136" s="93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5" t="s">
        <v>250</v>
      </c>
      <c r="AT136" s="245" t="s">
        <v>246</v>
      </c>
      <c r="AU136" s="245" t="s">
        <v>95</v>
      </c>
      <c r="AY136" s="18" t="s">
        <v>244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8" t="s">
        <v>92</v>
      </c>
      <c r="BK136" s="246">
        <f>ROUND(I136*H136,2)</f>
        <v>0</v>
      </c>
      <c r="BL136" s="18" t="s">
        <v>250</v>
      </c>
      <c r="BM136" s="245" t="s">
        <v>1034</v>
      </c>
    </row>
    <row r="137" spans="1:65" s="2" customFormat="1" ht="24.15" customHeight="1">
      <c r="A137" s="40"/>
      <c r="B137" s="41"/>
      <c r="C137" s="233" t="s">
        <v>361</v>
      </c>
      <c r="D137" s="233" t="s">
        <v>246</v>
      </c>
      <c r="E137" s="234" t="s">
        <v>1035</v>
      </c>
      <c r="F137" s="235" t="s">
        <v>1036</v>
      </c>
      <c r="G137" s="236" t="s">
        <v>514</v>
      </c>
      <c r="H137" s="237">
        <v>1</v>
      </c>
      <c r="I137" s="238"/>
      <c r="J137" s="239">
        <f>ROUND(I137*H137,2)</f>
        <v>0</v>
      </c>
      <c r="K137" s="240"/>
      <c r="L137" s="46"/>
      <c r="M137" s="241" t="s">
        <v>1</v>
      </c>
      <c r="N137" s="242" t="s">
        <v>50</v>
      </c>
      <c r="O137" s="93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5" t="s">
        <v>250</v>
      </c>
      <c r="AT137" s="245" t="s">
        <v>246</v>
      </c>
      <c r="AU137" s="245" t="s">
        <v>95</v>
      </c>
      <c r="AY137" s="18" t="s">
        <v>244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8" t="s">
        <v>92</v>
      </c>
      <c r="BK137" s="246">
        <f>ROUND(I137*H137,2)</f>
        <v>0</v>
      </c>
      <c r="BL137" s="18" t="s">
        <v>250</v>
      </c>
      <c r="BM137" s="245" t="s">
        <v>1037</v>
      </c>
    </row>
    <row r="138" spans="1:65" s="2" customFormat="1" ht="24.15" customHeight="1">
      <c r="A138" s="40"/>
      <c r="B138" s="41"/>
      <c r="C138" s="233" t="s">
        <v>366</v>
      </c>
      <c r="D138" s="233" t="s">
        <v>246</v>
      </c>
      <c r="E138" s="234" t="s">
        <v>752</v>
      </c>
      <c r="F138" s="235" t="s">
        <v>753</v>
      </c>
      <c r="G138" s="236" t="s">
        <v>1038</v>
      </c>
      <c r="H138" s="237">
        <v>1</v>
      </c>
      <c r="I138" s="238"/>
      <c r="J138" s="239">
        <f>ROUND(I138*H138,2)</f>
        <v>0</v>
      </c>
      <c r="K138" s="240"/>
      <c r="L138" s="46"/>
      <c r="M138" s="241" t="s">
        <v>1</v>
      </c>
      <c r="N138" s="242" t="s">
        <v>50</v>
      </c>
      <c r="O138" s="93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5" t="s">
        <v>250</v>
      </c>
      <c r="AT138" s="245" t="s">
        <v>246</v>
      </c>
      <c r="AU138" s="245" t="s">
        <v>95</v>
      </c>
      <c r="AY138" s="18" t="s">
        <v>244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8" t="s">
        <v>92</v>
      </c>
      <c r="BK138" s="246">
        <f>ROUND(I138*H138,2)</f>
        <v>0</v>
      </c>
      <c r="BL138" s="18" t="s">
        <v>250</v>
      </c>
      <c r="BM138" s="245" t="s">
        <v>1039</v>
      </c>
    </row>
    <row r="139" spans="1:65" s="2" customFormat="1" ht="24.15" customHeight="1">
      <c r="A139" s="40"/>
      <c r="B139" s="41"/>
      <c r="C139" s="233" t="s">
        <v>370</v>
      </c>
      <c r="D139" s="233" t="s">
        <v>246</v>
      </c>
      <c r="E139" s="234" t="s">
        <v>1040</v>
      </c>
      <c r="F139" s="235" t="s">
        <v>1036</v>
      </c>
      <c r="G139" s="236" t="s">
        <v>514</v>
      </c>
      <c r="H139" s="237">
        <v>1</v>
      </c>
      <c r="I139" s="238"/>
      <c r="J139" s="239">
        <f>ROUND(I139*H139,2)</f>
        <v>0</v>
      </c>
      <c r="K139" s="240"/>
      <c r="L139" s="46"/>
      <c r="M139" s="241" t="s">
        <v>1</v>
      </c>
      <c r="N139" s="242" t="s">
        <v>50</v>
      </c>
      <c r="O139" s="93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5" t="s">
        <v>250</v>
      </c>
      <c r="AT139" s="245" t="s">
        <v>246</v>
      </c>
      <c r="AU139" s="245" t="s">
        <v>95</v>
      </c>
      <c r="AY139" s="18" t="s">
        <v>244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8" t="s">
        <v>92</v>
      </c>
      <c r="BK139" s="246">
        <f>ROUND(I139*H139,2)</f>
        <v>0</v>
      </c>
      <c r="BL139" s="18" t="s">
        <v>250</v>
      </c>
      <c r="BM139" s="245" t="s">
        <v>1041</v>
      </c>
    </row>
    <row r="140" spans="1:65" s="2" customFormat="1" ht="16.5" customHeight="1">
      <c r="A140" s="40"/>
      <c r="B140" s="41"/>
      <c r="C140" s="233" t="s">
        <v>379</v>
      </c>
      <c r="D140" s="233" t="s">
        <v>246</v>
      </c>
      <c r="E140" s="234" t="s">
        <v>1042</v>
      </c>
      <c r="F140" s="235" t="s">
        <v>1043</v>
      </c>
      <c r="G140" s="236" t="s">
        <v>514</v>
      </c>
      <c r="H140" s="237">
        <v>1</v>
      </c>
      <c r="I140" s="238"/>
      <c r="J140" s="239">
        <f>ROUND(I140*H140,2)</f>
        <v>0</v>
      </c>
      <c r="K140" s="240"/>
      <c r="L140" s="46"/>
      <c r="M140" s="241" t="s">
        <v>1</v>
      </c>
      <c r="N140" s="242" t="s">
        <v>50</v>
      </c>
      <c r="O140" s="93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5" t="s">
        <v>250</v>
      </c>
      <c r="AT140" s="245" t="s">
        <v>246</v>
      </c>
      <c r="AU140" s="245" t="s">
        <v>95</v>
      </c>
      <c r="AY140" s="18" t="s">
        <v>244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8" t="s">
        <v>92</v>
      </c>
      <c r="BK140" s="246">
        <f>ROUND(I140*H140,2)</f>
        <v>0</v>
      </c>
      <c r="BL140" s="18" t="s">
        <v>250</v>
      </c>
      <c r="BM140" s="245" t="s">
        <v>1044</v>
      </c>
    </row>
    <row r="141" spans="1:65" s="2" customFormat="1" ht="24.15" customHeight="1">
      <c r="A141" s="40"/>
      <c r="B141" s="41"/>
      <c r="C141" s="233" t="s">
        <v>7</v>
      </c>
      <c r="D141" s="233" t="s">
        <v>246</v>
      </c>
      <c r="E141" s="234" t="s">
        <v>756</v>
      </c>
      <c r="F141" s="235" t="s">
        <v>761</v>
      </c>
      <c r="G141" s="236" t="s">
        <v>514</v>
      </c>
      <c r="H141" s="237">
        <v>2.652</v>
      </c>
      <c r="I141" s="238"/>
      <c r="J141" s="239">
        <f>ROUND(I141*H141,2)</f>
        <v>0</v>
      </c>
      <c r="K141" s="240"/>
      <c r="L141" s="46"/>
      <c r="M141" s="241" t="s">
        <v>1</v>
      </c>
      <c r="N141" s="242" t="s">
        <v>50</v>
      </c>
      <c r="O141" s="93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5" t="s">
        <v>250</v>
      </c>
      <c r="AT141" s="245" t="s">
        <v>246</v>
      </c>
      <c r="AU141" s="245" t="s">
        <v>95</v>
      </c>
      <c r="AY141" s="18" t="s">
        <v>244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8" t="s">
        <v>92</v>
      </c>
      <c r="BK141" s="246">
        <f>ROUND(I141*H141,2)</f>
        <v>0</v>
      </c>
      <c r="BL141" s="18" t="s">
        <v>250</v>
      </c>
      <c r="BM141" s="245" t="s">
        <v>1045</v>
      </c>
    </row>
    <row r="142" spans="1:51" s="13" customFormat="1" ht="12">
      <c r="A142" s="13"/>
      <c r="B142" s="247"/>
      <c r="C142" s="248"/>
      <c r="D142" s="249" t="s">
        <v>252</v>
      </c>
      <c r="E142" s="250" t="s">
        <v>1</v>
      </c>
      <c r="F142" s="251" t="s">
        <v>1046</v>
      </c>
      <c r="G142" s="248"/>
      <c r="H142" s="252">
        <v>2.652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252</v>
      </c>
      <c r="AU142" s="258" t="s">
        <v>95</v>
      </c>
      <c r="AV142" s="13" t="s">
        <v>95</v>
      </c>
      <c r="AW142" s="13" t="s">
        <v>42</v>
      </c>
      <c r="AX142" s="13" t="s">
        <v>92</v>
      </c>
      <c r="AY142" s="258" t="s">
        <v>244</v>
      </c>
    </row>
    <row r="143" spans="1:65" s="2" customFormat="1" ht="24.15" customHeight="1">
      <c r="A143" s="40"/>
      <c r="B143" s="41"/>
      <c r="C143" s="233" t="s">
        <v>388</v>
      </c>
      <c r="D143" s="233" t="s">
        <v>246</v>
      </c>
      <c r="E143" s="234" t="s">
        <v>760</v>
      </c>
      <c r="F143" s="235" t="s">
        <v>1047</v>
      </c>
      <c r="G143" s="236" t="s">
        <v>514</v>
      </c>
      <c r="H143" s="237">
        <v>1</v>
      </c>
      <c r="I143" s="238"/>
      <c r="J143" s="239">
        <f>ROUND(I143*H143,2)</f>
        <v>0</v>
      </c>
      <c r="K143" s="240"/>
      <c r="L143" s="46"/>
      <c r="M143" s="302" t="s">
        <v>1</v>
      </c>
      <c r="N143" s="303" t="s">
        <v>50</v>
      </c>
      <c r="O143" s="304"/>
      <c r="P143" s="305">
        <f>O143*H143</f>
        <v>0</v>
      </c>
      <c r="Q143" s="305">
        <v>0</v>
      </c>
      <c r="R143" s="305">
        <f>Q143*H143</f>
        <v>0</v>
      </c>
      <c r="S143" s="305">
        <v>0</v>
      </c>
      <c r="T143" s="30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5" t="s">
        <v>250</v>
      </c>
      <c r="AT143" s="245" t="s">
        <v>246</v>
      </c>
      <c r="AU143" s="245" t="s">
        <v>95</v>
      </c>
      <c r="AY143" s="18" t="s">
        <v>244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8" t="s">
        <v>92</v>
      </c>
      <c r="BK143" s="246">
        <f>ROUND(I143*H143,2)</f>
        <v>0</v>
      </c>
      <c r="BL143" s="18" t="s">
        <v>250</v>
      </c>
      <c r="BM143" s="245" t="s">
        <v>1048</v>
      </c>
    </row>
    <row r="144" spans="1:31" s="2" customFormat="1" ht="6.95" customHeight="1">
      <c r="A144" s="40"/>
      <c r="B144" s="68"/>
      <c r="C144" s="69"/>
      <c r="D144" s="69"/>
      <c r="E144" s="69"/>
      <c r="F144" s="69"/>
      <c r="G144" s="69"/>
      <c r="H144" s="69"/>
      <c r="I144" s="69"/>
      <c r="J144" s="69"/>
      <c r="K144" s="69"/>
      <c r="L144" s="46"/>
      <c r="M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</sheetData>
  <sheetProtection password="CC35" sheet="1" objects="1" scenarios="1" formatColumns="0" formatRows="0" autoFilter="0"/>
  <autoFilter ref="C117:K14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95</v>
      </c>
    </row>
    <row r="4" spans="2:46" s="1" customFormat="1" ht="24.95" customHeight="1">
      <c r="B4" s="21"/>
      <c r="D4" s="151" t="s">
        <v>114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16.5" customHeight="1">
      <c r="B7" s="21"/>
      <c r="E7" s="154" t="str">
        <f>'Rekapitulace stavby'!K6</f>
        <v>MB Máchova, obnova vodovodu a kanalizace</v>
      </c>
      <c r="F7" s="153"/>
      <c r="G7" s="153"/>
      <c r="H7" s="153"/>
      <c r="L7" s="21"/>
    </row>
    <row r="8" spans="2:12" s="1" customFormat="1" ht="12" customHeight="1">
      <c r="B8" s="21"/>
      <c r="D8" s="153" t="s">
        <v>122</v>
      </c>
      <c r="L8" s="21"/>
    </row>
    <row r="9" spans="1:31" s="2" customFormat="1" ht="16.5" customHeight="1">
      <c r="A9" s="40"/>
      <c r="B9" s="46"/>
      <c r="C9" s="40"/>
      <c r="D9" s="40"/>
      <c r="E9" s="154" t="s">
        <v>987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3" t="s">
        <v>862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5" t="s">
        <v>1049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3" t="s">
        <v>18</v>
      </c>
      <c r="E13" s="40"/>
      <c r="F13" s="143" t="s">
        <v>109</v>
      </c>
      <c r="G13" s="40"/>
      <c r="H13" s="40"/>
      <c r="I13" s="153" t="s">
        <v>20</v>
      </c>
      <c r="J13" s="143" t="s">
        <v>1050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22. 11. 2023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57" t="s">
        <v>26</v>
      </c>
      <c r="E15" s="40"/>
      <c r="F15" s="158" t="s">
        <v>27</v>
      </c>
      <c r="G15" s="40"/>
      <c r="H15" s="40"/>
      <c r="I15" s="157" t="s">
        <v>28</v>
      </c>
      <c r="J15" s="158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3" t="s">
        <v>34</v>
      </c>
      <c r="J17" s="143" t="s">
        <v>35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3" t="s">
        <v>36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3" t="s">
        <v>38</v>
      </c>
      <c r="E22" s="40"/>
      <c r="F22" s="40"/>
      <c r="G22" s="40"/>
      <c r="H22" s="40"/>
      <c r="I22" s="153" t="s">
        <v>31</v>
      </c>
      <c r="J22" s="143" t="s">
        <v>39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40</v>
      </c>
      <c r="F23" s="40"/>
      <c r="G23" s="40"/>
      <c r="H23" s="40"/>
      <c r="I23" s="153" t="s">
        <v>34</v>
      </c>
      <c r="J23" s="143" t="s">
        <v>41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3" t="s">
        <v>43</v>
      </c>
      <c r="E25" s="40"/>
      <c r="F25" s="40"/>
      <c r="G25" s="40"/>
      <c r="H25" s="40"/>
      <c r="I25" s="153" t="s">
        <v>31</v>
      </c>
      <c r="J25" s="143" t="s">
        <v>39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">
        <v>40</v>
      </c>
      <c r="F26" s="40"/>
      <c r="G26" s="40"/>
      <c r="H26" s="40"/>
      <c r="I26" s="153" t="s">
        <v>34</v>
      </c>
      <c r="J26" s="143" t="s">
        <v>41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3" t="s">
        <v>44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59"/>
      <c r="J29" s="159"/>
      <c r="K29" s="159"/>
      <c r="L29" s="162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4"/>
      <c r="E31" s="164"/>
      <c r="F31" s="164"/>
      <c r="G31" s="164"/>
      <c r="H31" s="164"/>
      <c r="I31" s="164"/>
      <c r="J31" s="164"/>
      <c r="K31" s="164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5" t="s">
        <v>45</v>
      </c>
      <c r="E32" s="40"/>
      <c r="F32" s="40"/>
      <c r="G32" s="40"/>
      <c r="H32" s="40"/>
      <c r="I32" s="40"/>
      <c r="J32" s="166">
        <f>ROUND(J126,2)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4"/>
      <c r="E33" s="164"/>
      <c r="F33" s="164"/>
      <c r="G33" s="164"/>
      <c r="H33" s="164"/>
      <c r="I33" s="164"/>
      <c r="J33" s="164"/>
      <c r="K33" s="164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7" t="s">
        <v>47</v>
      </c>
      <c r="G34" s="40"/>
      <c r="H34" s="40"/>
      <c r="I34" s="167" t="s">
        <v>46</v>
      </c>
      <c r="J34" s="167" t="s">
        <v>48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8" t="s">
        <v>49</v>
      </c>
      <c r="E35" s="153" t="s">
        <v>50</v>
      </c>
      <c r="F35" s="169">
        <f>ROUND((SUM(BE126:BE223)),2)</f>
        <v>0</v>
      </c>
      <c r="G35" s="40"/>
      <c r="H35" s="40"/>
      <c r="I35" s="170">
        <v>0.21</v>
      </c>
      <c r="J35" s="169">
        <f>ROUND(((SUM(BE126:BE223))*I35),2)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3" t="s">
        <v>51</v>
      </c>
      <c r="F36" s="169">
        <f>ROUND((SUM(BF126:BF223)),2)</f>
        <v>0</v>
      </c>
      <c r="G36" s="40"/>
      <c r="H36" s="40"/>
      <c r="I36" s="170">
        <v>0.15</v>
      </c>
      <c r="J36" s="169">
        <f>ROUND(((SUM(BF126:BF223))*I36),2)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3" t="s">
        <v>52</v>
      </c>
      <c r="F37" s="169">
        <f>ROUND((SUM(BG126:BG223)),2)</f>
        <v>0</v>
      </c>
      <c r="G37" s="40"/>
      <c r="H37" s="40"/>
      <c r="I37" s="170">
        <v>0.21</v>
      </c>
      <c r="J37" s="169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3" t="s">
        <v>53</v>
      </c>
      <c r="F38" s="169">
        <f>ROUND((SUM(BH126:BH223)),2)</f>
        <v>0</v>
      </c>
      <c r="G38" s="40"/>
      <c r="H38" s="40"/>
      <c r="I38" s="170">
        <v>0.15</v>
      </c>
      <c r="J38" s="169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3" t="s">
        <v>54</v>
      </c>
      <c r="F39" s="169">
        <f>ROUND((SUM(BI126:BI223)),2)</f>
        <v>0</v>
      </c>
      <c r="G39" s="40"/>
      <c r="H39" s="40"/>
      <c r="I39" s="170">
        <v>0</v>
      </c>
      <c r="J39" s="169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1"/>
      <c r="D41" s="172" t="s">
        <v>55</v>
      </c>
      <c r="E41" s="173"/>
      <c r="F41" s="173"/>
      <c r="G41" s="174" t="s">
        <v>56</v>
      </c>
      <c r="H41" s="175" t="s">
        <v>57</v>
      </c>
      <c r="I41" s="173"/>
      <c r="J41" s="176">
        <f>SUM(J32:J39)</f>
        <v>0</v>
      </c>
      <c r="K41" s="177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78" t="s">
        <v>58</v>
      </c>
      <c r="E49" s="179"/>
      <c r="F49" s="179"/>
      <c r="G49" s="178" t="s">
        <v>59</v>
      </c>
      <c r="H49" s="179"/>
      <c r="I49" s="179"/>
      <c r="J49" s="179"/>
      <c r="K49" s="179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0" t="s">
        <v>60</v>
      </c>
      <c r="E60" s="181"/>
      <c r="F60" s="182" t="s">
        <v>61</v>
      </c>
      <c r="G60" s="180" t="s">
        <v>60</v>
      </c>
      <c r="H60" s="181"/>
      <c r="I60" s="181"/>
      <c r="J60" s="183" t="s">
        <v>61</v>
      </c>
      <c r="K60" s="181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78" t="s">
        <v>62</v>
      </c>
      <c r="E64" s="184"/>
      <c r="F64" s="184"/>
      <c r="G64" s="178" t="s">
        <v>63</v>
      </c>
      <c r="H64" s="184"/>
      <c r="I64" s="184"/>
      <c r="J64" s="184"/>
      <c r="K64" s="18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0" t="s">
        <v>60</v>
      </c>
      <c r="E75" s="181"/>
      <c r="F75" s="182" t="s">
        <v>61</v>
      </c>
      <c r="G75" s="180" t="s">
        <v>60</v>
      </c>
      <c r="H75" s="181"/>
      <c r="I75" s="181"/>
      <c r="J75" s="183" t="s">
        <v>61</v>
      </c>
      <c r="K75" s="181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85"/>
      <c r="C76" s="186"/>
      <c r="D76" s="186"/>
      <c r="E76" s="186"/>
      <c r="F76" s="186"/>
      <c r="G76" s="186"/>
      <c r="H76" s="186"/>
      <c r="I76" s="186"/>
      <c r="J76" s="186"/>
      <c r="K76" s="186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211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9" t="str">
        <f>E7</f>
        <v>MB Máchova, obnova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122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189" t="s">
        <v>987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862</v>
      </c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8" t="str">
        <f>E11</f>
        <v>2347-4 - IO 01.2-Kanalizace-Šachty</v>
      </c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F14</f>
        <v>Mladá Boleslav</v>
      </c>
      <c r="G90" s="42"/>
      <c r="H90" s="42"/>
      <c r="I90" s="33" t="s">
        <v>24</v>
      </c>
      <c r="J90" s="81" t="str">
        <f>IF(J14="","",J14)</f>
        <v>22. 11. 2023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30</v>
      </c>
      <c r="D92" s="42"/>
      <c r="E92" s="42"/>
      <c r="F92" s="28" t="str">
        <f>E17</f>
        <v>Vodovody a kanalizace Mladá Boleslav, a.s.</v>
      </c>
      <c r="G92" s="42"/>
      <c r="H92" s="42"/>
      <c r="I92" s="33" t="s">
        <v>38</v>
      </c>
      <c r="J92" s="38" t="str">
        <f>E23</f>
        <v>Ing. Petr Čepický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36</v>
      </c>
      <c r="D93" s="42"/>
      <c r="E93" s="42"/>
      <c r="F93" s="28" t="str">
        <f>IF(E20="","",E20)</f>
        <v>Vyplň údaj</v>
      </c>
      <c r="G93" s="42"/>
      <c r="H93" s="42"/>
      <c r="I93" s="33" t="s">
        <v>43</v>
      </c>
      <c r="J93" s="38" t="str">
        <f>E26</f>
        <v>Ing. Petr Čepický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9.25" customHeight="1">
      <c r="A95" s="40"/>
      <c r="B95" s="41"/>
      <c r="C95" s="190" t="s">
        <v>212</v>
      </c>
      <c r="D95" s="191"/>
      <c r="E95" s="191"/>
      <c r="F95" s="191"/>
      <c r="G95" s="191"/>
      <c r="H95" s="191"/>
      <c r="I95" s="191"/>
      <c r="J95" s="192" t="s">
        <v>213</v>
      </c>
      <c r="K95" s="191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47" s="2" customFormat="1" ht="22.8" customHeight="1">
      <c r="A97" s="40"/>
      <c r="B97" s="41"/>
      <c r="C97" s="193" t="s">
        <v>214</v>
      </c>
      <c r="D97" s="42"/>
      <c r="E97" s="42"/>
      <c r="F97" s="42"/>
      <c r="G97" s="42"/>
      <c r="H97" s="42"/>
      <c r="I97" s="42"/>
      <c r="J97" s="112">
        <f>J126</f>
        <v>0</v>
      </c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U97" s="18" t="s">
        <v>215</v>
      </c>
    </row>
    <row r="98" spans="1:31" s="9" customFormat="1" ht="24.95" customHeight="1">
      <c r="A98" s="9"/>
      <c r="B98" s="194"/>
      <c r="C98" s="195"/>
      <c r="D98" s="196" t="s">
        <v>216</v>
      </c>
      <c r="E98" s="197"/>
      <c r="F98" s="197"/>
      <c r="G98" s="197"/>
      <c r="H98" s="197"/>
      <c r="I98" s="197"/>
      <c r="J98" s="198">
        <f>J127</f>
        <v>0</v>
      </c>
      <c r="K98" s="195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00"/>
      <c r="C99" s="135"/>
      <c r="D99" s="201" t="s">
        <v>217</v>
      </c>
      <c r="E99" s="202"/>
      <c r="F99" s="202"/>
      <c r="G99" s="202"/>
      <c r="H99" s="202"/>
      <c r="I99" s="202"/>
      <c r="J99" s="203">
        <f>J128</f>
        <v>0</v>
      </c>
      <c r="K99" s="135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135"/>
      <c r="D100" s="201" t="s">
        <v>1051</v>
      </c>
      <c r="E100" s="202"/>
      <c r="F100" s="202"/>
      <c r="G100" s="202"/>
      <c r="H100" s="202"/>
      <c r="I100" s="202"/>
      <c r="J100" s="203">
        <f>J131</f>
        <v>0</v>
      </c>
      <c r="K100" s="135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135"/>
      <c r="D101" s="201" t="s">
        <v>220</v>
      </c>
      <c r="E101" s="202"/>
      <c r="F101" s="202"/>
      <c r="G101" s="202"/>
      <c r="H101" s="202"/>
      <c r="I101" s="202"/>
      <c r="J101" s="203">
        <f>J136</f>
        <v>0</v>
      </c>
      <c r="K101" s="135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135"/>
      <c r="D102" s="201" t="s">
        <v>221</v>
      </c>
      <c r="E102" s="202"/>
      <c r="F102" s="202"/>
      <c r="G102" s="202"/>
      <c r="H102" s="202"/>
      <c r="I102" s="202"/>
      <c r="J102" s="203">
        <f>J143</f>
        <v>0</v>
      </c>
      <c r="K102" s="135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135"/>
      <c r="D103" s="201" t="s">
        <v>223</v>
      </c>
      <c r="E103" s="202"/>
      <c r="F103" s="202"/>
      <c r="G103" s="202"/>
      <c r="H103" s="202"/>
      <c r="I103" s="202"/>
      <c r="J103" s="203">
        <f>J216</f>
        <v>0</v>
      </c>
      <c r="K103" s="135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135"/>
      <c r="D104" s="201" t="s">
        <v>224</v>
      </c>
      <c r="E104" s="202"/>
      <c r="F104" s="202"/>
      <c r="G104" s="202"/>
      <c r="H104" s="202"/>
      <c r="I104" s="202"/>
      <c r="J104" s="203">
        <f>J222</f>
        <v>0</v>
      </c>
      <c r="K104" s="135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10" spans="1:31" s="2" customFormat="1" ht="6.95" customHeight="1">
      <c r="A110" s="40"/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4.95" customHeight="1">
      <c r="A111" s="40"/>
      <c r="B111" s="41"/>
      <c r="C111" s="24" t="s">
        <v>229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16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189" t="str">
        <f>E7</f>
        <v>MB Máchova, obnova vodovodu a kanalizace</v>
      </c>
      <c r="F114" s="33"/>
      <c r="G114" s="33"/>
      <c r="H114" s="33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2:12" s="1" customFormat="1" ht="12" customHeight="1">
      <c r="B115" s="22"/>
      <c r="C115" s="33" t="s">
        <v>122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40"/>
      <c r="B116" s="41"/>
      <c r="C116" s="42"/>
      <c r="D116" s="42"/>
      <c r="E116" s="189" t="s">
        <v>987</v>
      </c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862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78" t="str">
        <f>E11</f>
        <v>2347-4 - IO 01.2-Kanalizace-Šachty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3" t="s">
        <v>22</v>
      </c>
      <c r="D120" s="42"/>
      <c r="E120" s="42"/>
      <c r="F120" s="28" t="str">
        <f>F14</f>
        <v>Mladá Boleslav</v>
      </c>
      <c r="G120" s="42"/>
      <c r="H120" s="42"/>
      <c r="I120" s="33" t="s">
        <v>24</v>
      </c>
      <c r="J120" s="81" t="str">
        <f>IF(J14="","",J14)</f>
        <v>22. 11. 2023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3" t="s">
        <v>30</v>
      </c>
      <c r="D122" s="42"/>
      <c r="E122" s="42"/>
      <c r="F122" s="28" t="str">
        <f>E17</f>
        <v>Vodovody a kanalizace Mladá Boleslav, a.s.</v>
      </c>
      <c r="G122" s="42"/>
      <c r="H122" s="42"/>
      <c r="I122" s="33" t="s">
        <v>38</v>
      </c>
      <c r="J122" s="38" t="str">
        <f>E23</f>
        <v>Ing. Petr Čepický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3" t="s">
        <v>36</v>
      </c>
      <c r="D123" s="42"/>
      <c r="E123" s="42"/>
      <c r="F123" s="28" t="str">
        <f>IF(E20="","",E20)</f>
        <v>Vyplň údaj</v>
      </c>
      <c r="G123" s="42"/>
      <c r="H123" s="42"/>
      <c r="I123" s="33" t="s">
        <v>43</v>
      </c>
      <c r="J123" s="38" t="str">
        <f>E26</f>
        <v>Ing. Petr Čepický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0.3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11" customFormat="1" ht="29.25" customHeight="1">
      <c r="A125" s="205"/>
      <c r="B125" s="206"/>
      <c r="C125" s="207" t="s">
        <v>230</v>
      </c>
      <c r="D125" s="208" t="s">
        <v>70</v>
      </c>
      <c r="E125" s="208" t="s">
        <v>66</v>
      </c>
      <c r="F125" s="208" t="s">
        <v>67</v>
      </c>
      <c r="G125" s="208" t="s">
        <v>231</v>
      </c>
      <c r="H125" s="208" t="s">
        <v>232</v>
      </c>
      <c r="I125" s="208" t="s">
        <v>233</v>
      </c>
      <c r="J125" s="209" t="s">
        <v>213</v>
      </c>
      <c r="K125" s="210" t="s">
        <v>234</v>
      </c>
      <c r="L125" s="211"/>
      <c r="M125" s="102" t="s">
        <v>1</v>
      </c>
      <c r="N125" s="103" t="s">
        <v>49</v>
      </c>
      <c r="O125" s="103" t="s">
        <v>235</v>
      </c>
      <c r="P125" s="103" t="s">
        <v>236</v>
      </c>
      <c r="Q125" s="103" t="s">
        <v>237</v>
      </c>
      <c r="R125" s="103" t="s">
        <v>238</v>
      </c>
      <c r="S125" s="103" t="s">
        <v>239</v>
      </c>
      <c r="T125" s="104" t="s">
        <v>240</v>
      </c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</row>
    <row r="126" spans="1:63" s="2" customFormat="1" ht="22.8" customHeight="1">
      <c r="A126" s="40"/>
      <c r="B126" s="41"/>
      <c r="C126" s="109" t="s">
        <v>241</v>
      </c>
      <c r="D126" s="42"/>
      <c r="E126" s="42"/>
      <c r="F126" s="42"/>
      <c r="G126" s="42"/>
      <c r="H126" s="42"/>
      <c r="I126" s="42"/>
      <c r="J126" s="212">
        <f>BK126</f>
        <v>0</v>
      </c>
      <c r="K126" s="42"/>
      <c r="L126" s="46"/>
      <c r="M126" s="105"/>
      <c r="N126" s="213"/>
      <c r="O126" s="106"/>
      <c r="P126" s="214">
        <f>P127</f>
        <v>0</v>
      </c>
      <c r="Q126" s="106"/>
      <c r="R126" s="214">
        <f>R127</f>
        <v>5.31913468</v>
      </c>
      <c r="S126" s="106"/>
      <c r="T126" s="215">
        <f>T127</f>
        <v>7.779420000000001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84</v>
      </c>
      <c r="AU126" s="18" t="s">
        <v>215</v>
      </c>
      <c r="BK126" s="216">
        <f>BK127</f>
        <v>0</v>
      </c>
    </row>
    <row r="127" spans="1:63" s="12" customFormat="1" ht="25.9" customHeight="1">
      <c r="A127" s="12"/>
      <c r="B127" s="217"/>
      <c r="C127" s="218"/>
      <c r="D127" s="219" t="s">
        <v>84</v>
      </c>
      <c r="E127" s="220" t="s">
        <v>242</v>
      </c>
      <c r="F127" s="220" t="s">
        <v>243</v>
      </c>
      <c r="G127" s="218"/>
      <c r="H127" s="218"/>
      <c r="I127" s="221"/>
      <c r="J127" s="222">
        <f>BK127</f>
        <v>0</v>
      </c>
      <c r="K127" s="218"/>
      <c r="L127" s="223"/>
      <c r="M127" s="224"/>
      <c r="N127" s="225"/>
      <c r="O127" s="225"/>
      <c r="P127" s="226">
        <f>P128+P131+P136+P143+P216+P222</f>
        <v>0</v>
      </c>
      <c r="Q127" s="225"/>
      <c r="R127" s="226">
        <f>R128+R131+R136+R143+R216+R222</f>
        <v>5.31913468</v>
      </c>
      <c r="S127" s="225"/>
      <c r="T127" s="227">
        <f>T128+T131+T136+T143+T216+T222</f>
        <v>7.779420000000001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92</v>
      </c>
      <c r="AT127" s="229" t="s">
        <v>84</v>
      </c>
      <c r="AU127" s="229" t="s">
        <v>85</v>
      </c>
      <c r="AY127" s="228" t="s">
        <v>244</v>
      </c>
      <c r="BK127" s="230">
        <f>BK128+BK131+BK136+BK143+BK216+BK222</f>
        <v>0</v>
      </c>
    </row>
    <row r="128" spans="1:63" s="12" customFormat="1" ht="22.8" customHeight="1">
      <c r="A128" s="12"/>
      <c r="B128" s="217"/>
      <c r="C128" s="218"/>
      <c r="D128" s="219" t="s">
        <v>84</v>
      </c>
      <c r="E128" s="231" t="s">
        <v>92</v>
      </c>
      <c r="F128" s="231" t="s">
        <v>245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SUM(P129:P130)</f>
        <v>0</v>
      </c>
      <c r="Q128" s="225"/>
      <c r="R128" s="226">
        <f>SUM(R129:R130)</f>
        <v>0.0719</v>
      </c>
      <c r="S128" s="225"/>
      <c r="T128" s="227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92</v>
      </c>
      <c r="AT128" s="229" t="s">
        <v>84</v>
      </c>
      <c r="AU128" s="229" t="s">
        <v>92</v>
      </c>
      <c r="AY128" s="228" t="s">
        <v>244</v>
      </c>
      <c r="BK128" s="230">
        <f>SUM(BK129:BK130)</f>
        <v>0</v>
      </c>
    </row>
    <row r="129" spans="1:65" s="2" customFormat="1" ht="16.5" customHeight="1">
      <c r="A129" s="40"/>
      <c r="B129" s="41"/>
      <c r="C129" s="233" t="s">
        <v>92</v>
      </c>
      <c r="D129" s="233" t="s">
        <v>246</v>
      </c>
      <c r="E129" s="234" t="s">
        <v>1052</v>
      </c>
      <c r="F129" s="235" t="s">
        <v>1053</v>
      </c>
      <c r="G129" s="236" t="s">
        <v>514</v>
      </c>
      <c r="H129" s="237">
        <v>10</v>
      </c>
      <c r="I129" s="238"/>
      <c r="J129" s="239">
        <f>ROUND(I129*H129,2)</f>
        <v>0</v>
      </c>
      <c r="K129" s="240"/>
      <c r="L129" s="46"/>
      <c r="M129" s="241" t="s">
        <v>1</v>
      </c>
      <c r="N129" s="242" t="s">
        <v>50</v>
      </c>
      <c r="O129" s="93"/>
      <c r="P129" s="243">
        <f>O129*H129</f>
        <v>0</v>
      </c>
      <c r="Q129" s="243">
        <v>0.00719</v>
      </c>
      <c r="R129" s="243">
        <f>Q129*H129</f>
        <v>0.0719</v>
      </c>
      <c r="S129" s="243">
        <v>0</v>
      </c>
      <c r="T129" s="24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5" t="s">
        <v>250</v>
      </c>
      <c r="AT129" s="245" t="s">
        <v>246</v>
      </c>
      <c r="AU129" s="245" t="s">
        <v>95</v>
      </c>
      <c r="AY129" s="18" t="s">
        <v>244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8" t="s">
        <v>92</v>
      </c>
      <c r="BK129" s="246">
        <f>ROUND(I129*H129,2)</f>
        <v>0</v>
      </c>
      <c r="BL129" s="18" t="s">
        <v>250</v>
      </c>
      <c r="BM129" s="245" t="s">
        <v>1054</v>
      </c>
    </row>
    <row r="130" spans="1:51" s="13" customFormat="1" ht="12">
      <c r="A130" s="13"/>
      <c r="B130" s="247"/>
      <c r="C130" s="248"/>
      <c r="D130" s="249" t="s">
        <v>252</v>
      </c>
      <c r="E130" s="250" t="s">
        <v>1</v>
      </c>
      <c r="F130" s="251" t="s">
        <v>1055</v>
      </c>
      <c r="G130" s="248"/>
      <c r="H130" s="252">
        <v>10</v>
      </c>
      <c r="I130" s="253"/>
      <c r="J130" s="248"/>
      <c r="K130" s="248"/>
      <c r="L130" s="254"/>
      <c r="M130" s="255"/>
      <c r="N130" s="256"/>
      <c r="O130" s="256"/>
      <c r="P130" s="256"/>
      <c r="Q130" s="256"/>
      <c r="R130" s="256"/>
      <c r="S130" s="256"/>
      <c r="T130" s="25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8" t="s">
        <v>252</v>
      </c>
      <c r="AU130" s="258" t="s">
        <v>95</v>
      </c>
      <c r="AV130" s="13" t="s">
        <v>95</v>
      </c>
      <c r="AW130" s="13" t="s">
        <v>42</v>
      </c>
      <c r="AX130" s="13" t="s">
        <v>92</v>
      </c>
      <c r="AY130" s="258" t="s">
        <v>244</v>
      </c>
    </row>
    <row r="131" spans="1:63" s="12" customFormat="1" ht="22.8" customHeight="1">
      <c r="A131" s="12"/>
      <c r="B131" s="217"/>
      <c r="C131" s="218"/>
      <c r="D131" s="219" t="s">
        <v>84</v>
      </c>
      <c r="E131" s="231" t="s">
        <v>291</v>
      </c>
      <c r="F131" s="231" t="s">
        <v>1056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SUM(P132:P135)</f>
        <v>0</v>
      </c>
      <c r="Q131" s="225"/>
      <c r="R131" s="226">
        <f>SUM(R132:R135)</f>
        <v>1.044219</v>
      </c>
      <c r="S131" s="225"/>
      <c r="T131" s="227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92</v>
      </c>
      <c r="AT131" s="229" t="s">
        <v>84</v>
      </c>
      <c r="AU131" s="229" t="s">
        <v>92</v>
      </c>
      <c r="AY131" s="228" t="s">
        <v>244</v>
      </c>
      <c r="BK131" s="230">
        <f>SUM(BK132:BK135)</f>
        <v>0</v>
      </c>
    </row>
    <row r="132" spans="1:65" s="2" customFormat="1" ht="16.5" customHeight="1">
      <c r="A132" s="40"/>
      <c r="B132" s="41"/>
      <c r="C132" s="233" t="s">
        <v>95</v>
      </c>
      <c r="D132" s="233" t="s">
        <v>246</v>
      </c>
      <c r="E132" s="234" t="s">
        <v>1057</v>
      </c>
      <c r="F132" s="235" t="s">
        <v>1058</v>
      </c>
      <c r="G132" s="236" t="s">
        <v>514</v>
      </c>
      <c r="H132" s="237">
        <v>10</v>
      </c>
      <c r="I132" s="238"/>
      <c r="J132" s="239">
        <f>ROUND(I132*H132,2)</f>
        <v>0</v>
      </c>
      <c r="K132" s="240"/>
      <c r="L132" s="46"/>
      <c r="M132" s="241" t="s">
        <v>1</v>
      </c>
      <c r="N132" s="242" t="s">
        <v>50</v>
      </c>
      <c r="O132" s="93"/>
      <c r="P132" s="243">
        <f>O132*H132</f>
        <v>0</v>
      </c>
      <c r="Q132" s="243">
        <v>0.05313</v>
      </c>
      <c r="R132" s="243">
        <f>Q132*H132</f>
        <v>0.5313</v>
      </c>
      <c r="S132" s="243">
        <v>0</v>
      </c>
      <c r="T132" s="24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5" t="s">
        <v>250</v>
      </c>
      <c r="AT132" s="245" t="s">
        <v>246</v>
      </c>
      <c r="AU132" s="245" t="s">
        <v>95</v>
      </c>
      <c r="AY132" s="18" t="s">
        <v>244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8" t="s">
        <v>92</v>
      </c>
      <c r="BK132" s="246">
        <f>ROUND(I132*H132,2)</f>
        <v>0</v>
      </c>
      <c r="BL132" s="18" t="s">
        <v>250</v>
      </c>
      <c r="BM132" s="245" t="s">
        <v>1059</v>
      </c>
    </row>
    <row r="133" spans="1:51" s="13" customFormat="1" ht="12">
      <c r="A133" s="13"/>
      <c r="B133" s="247"/>
      <c r="C133" s="248"/>
      <c r="D133" s="249" t="s">
        <v>252</v>
      </c>
      <c r="E133" s="250" t="s">
        <v>1</v>
      </c>
      <c r="F133" s="251" t="s">
        <v>1055</v>
      </c>
      <c r="G133" s="248"/>
      <c r="H133" s="252">
        <v>10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252</v>
      </c>
      <c r="AU133" s="258" t="s">
        <v>95</v>
      </c>
      <c r="AV133" s="13" t="s">
        <v>95</v>
      </c>
      <c r="AW133" s="13" t="s">
        <v>42</v>
      </c>
      <c r="AX133" s="13" t="s">
        <v>92</v>
      </c>
      <c r="AY133" s="258" t="s">
        <v>244</v>
      </c>
    </row>
    <row r="134" spans="1:65" s="2" customFormat="1" ht="16.5" customHeight="1">
      <c r="A134" s="40"/>
      <c r="B134" s="41"/>
      <c r="C134" s="233" t="s">
        <v>126</v>
      </c>
      <c r="D134" s="233" t="s">
        <v>246</v>
      </c>
      <c r="E134" s="234" t="s">
        <v>1060</v>
      </c>
      <c r="F134" s="235" t="s">
        <v>1061</v>
      </c>
      <c r="G134" s="236" t="s">
        <v>249</v>
      </c>
      <c r="H134" s="237">
        <v>7.85</v>
      </c>
      <c r="I134" s="238"/>
      <c r="J134" s="239">
        <f>ROUND(I134*H134,2)</f>
        <v>0</v>
      </c>
      <c r="K134" s="240"/>
      <c r="L134" s="46"/>
      <c r="M134" s="241" t="s">
        <v>1</v>
      </c>
      <c r="N134" s="242" t="s">
        <v>50</v>
      </c>
      <c r="O134" s="93"/>
      <c r="P134" s="243">
        <f>O134*H134</f>
        <v>0</v>
      </c>
      <c r="Q134" s="243">
        <v>0.06534</v>
      </c>
      <c r="R134" s="243">
        <f>Q134*H134</f>
        <v>0.5129189999999999</v>
      </c>
      <c r="S134" s="243">
        <v>0</v>
      </c>
      <c r="T134" s="24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5" t="s">
        <v>250</v>
      </c>
      <c r="AT134" s="245" t="s">
        <v>246</v>
      </c>
      <c r="AU134" s="245" t="s">
        <v>95</v>
      </c>
      <c r="AY134" s="18" t="s">
        <v>244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8" t="s">
        <v>92</v>
      </c>
      <c r="BK134" s="246">
        <f>ROUND(I134*H134,2)</f>
        <v>0</v>
      </c>
      <c r="BL134" s="18" t="s">
        <v>250</v>
      </c>
      <c r="BM134" s="245" t="s">
        <v>1062</v>
      </c>
    </row>
    <row r="135" spans="1:51" s="13" customFormat="1" ht="12">
      <c r="A135" s="13"/>
      <c r="B135" s="247"/>
      <c r="C135" s="248"/>
      <c r="D135" s="249" t="s">
        <v>252</v>
      </c>
      <c r="E135" s="250" t="s">
        <v>1</v>
      </c>
      <c r="F135" s="251" t="s">
        <v>1063</v>
      </c>
      <c r="G135" s="248"/>
      <c r="H135" s="252">
        <v>7.85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8" t="s">
        <v>252</v>
      </c>
      <c r="AU135" s="258" t="s">
        <v>95</v>
      </c>
      <c r="AV135" s="13" t="s">
        <v>95</v>
      </c>
      <c r="AW135" s="13" t="s">
        <v>42</v>
      </c>
      <c r="AX135" s="13" t="s">
        <v>92</v>
      </c>
      <c r="AY135" s="258" t="s">
        <v>244</v>
      </c>
    </row>
    <row r="136" spans="1:63" s="12" customFormat="1" ht="22.8" customHeight="1">
      <c r="A136" s="12"/>
      <c r="B136" s="217"/>
      <c r="C136" s="218"/>
      <c r="D136" s="219" t="s">
        <v>84</v>
      </c>
      <c r="E136" s="231" t="s">
        <v>164</v>
      </c>
      <c r="F136" s="231" t="s">
        <v>502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SUM(P137:P142)</f>
        <v>0</v>
      </c>
      <c r="Q136" s="225"/>
      <c r="R136" s="226">
        <f>SUM(R137:R142)</f>
        <v>0.05192</v>
      </c>
      <c r="S136" s="225"/>
      <c r="T136" s="227">
        <f>SUM(T137:T142)</f>
        <v>0.016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92</v>
      </c>
      <c r="AT136" s="229" t="s">
        <v>84</v>
      </c>
      <c r="AU136" s="229" t="s">
        <v>92</v>
      </c>
      <c r="AY136" s="228" t="s">
        <v>244</v>
      </c>
      <c r="BK136" s="230">
        <f>SUM(BK137:BK142)</f>
        <v>0</v>
      </c>
    </row>
    <row r="137" spans="1:65" s="2" customFormat="1" ht="24.15" customHeight="1">
      <c r="A137" s="40"/>
      <c r="B137" s="41"/>
      <c r="C137" s="233" t="s">
        <v>250</v>
      </c>
      <c r="D137" s="233" t="s">
        <v>246</v>
      </c>
      <c r="E137" s="234" t="s">
        <v>1064</v>
      </c>
      <c r="F137" s="235" t="s">
        <v>1065</v>
      </c>
      <c r="G137" s="236" t="s">
        <v>514</v>
      </c>
      <c r="H137" s="237">
        <v>2</v>
      </c>
      <c r="I137" s="238"/>
      <c r="J137" s="239">
        <f>ROUND(I137*H137,2)</f>
        <v>0</v>
      </c>
      <c r="K137" s="240"/>
      <c r="L137" s="46"/>
      <c r="M137" s="241" t="s">
        <v>1</v>
      </c>
      <c r="N137" s="242" t="s">
        <v>50</v>
      </c>
      <c r="O137" s="93"/>
      <c r="P137" s="243">
        <f>O137*H137</f>
        <v>0</v>
      </c>
      <c r="Q137" s="243">
        <v>0.01298</v>
      </c>
      <c r="R137" s="243">
        <f>Q137*H137</f>
        <v>0.02596</v>
      </c>
      <c r="S137" s="243">
        <v>0.004</v>
      </c>
      <c r="T137" s="244">
        <f>S137*H137</f>
        <v>0.008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5" t="s">
        <v>250</v>
      </c>
      <c r="AT137" s="245" t="s">
        <v>246</v>
      </c>
      <c r="AU137" s="245" t="s">
        <v>95</v>
      </c>
      <c r="AY137" s="18" t="s">
        <v>244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8" t="s">
        <v>92</v>
      </c>
      <c r="BK137" s="246">
        <f>ROUND(I137*H137,2)</f>
        <v>0</v>
      </c>
      <c r="BL137" s="18" t="s">
        <v>250</v>
      </c>
      <c r="BM137" s="245" t="s">
        <v>1066</v>
      </c>
    </row>
    <row r="138" spans="1:51" s="13" customFormat="1" ht="12">
      <c r="A138" s="13"/>
      <c r="B138" s="247"/>
      <c r="C138" s="248"/>
      <c r="D138" s="249" t="s">
        <v>252</v>
      </c>
      <c r="E138" s="250" t="s">
        <v>1</v>
      </c>
      <c r="F138" s="251" t="s">
        <v>1067</v>
      </c>
      <c r="G138" s="248"/>
      <c r="H138" s="252">
        <v>2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8" t="s">
        <v>252</v>
      </c>
      <c r="AU138" s="258" t="s">
        <v>95</v>
      </c>
      <c r="AV138" s="13" t="s">
        <v>95</v>
      </c>
      <c r="AW138" s="13" t="s">
        <v>42</v>
      </c>
      <c r="AX138" s="13" t="s">
        <v>92</v>
      </c>
      <c r="AY138" s="258" t="s">
        <v>244</v>
      </c>
    </row>
    <row r="139" spans="1:65" s="2" customFormat="1" ht="16.5" customHeight="1">
      <c r="A139" s="40"/>
      <c r="B139" s="41"/>
      <c r="C139" s="233" t="s">
        <v>120</v>
      </c>
      <c r="D139" s="233" t="s">
        <v>246</v>
      </c>
      <c r="E139" s="234" t="s">
        <v>1068</v>
      </c>
      <c r="F139" s="235" t="s">
        <v>1069</v>
      </c>
      <c r="G139" s="236" t="s">
        <v>514</v>
      </c>
      <c r="H139" s="237">
        <v>2</v>
      </c>
      <c r="I139" s="238"/>
      <c r="J139" s="239">
        <f>ROUND(I139*H139,2)</f>
        <v>0</v>
      </c>
      <c r="K139" s="240"/>
      <c r="L139" s="46"/>
      <c r="M139" s="241" t="s">
        <v>1</v>
      </c>
      <c r="N139" s="242" t="s">
        <v>50</v>
      </c>
      <c r="O139" s="93"/>
      <c r="P139" s="243">
        <f>O139*H139</f>
        <v>0</v>
      </c>
      <c r="Q139" s="243">
        <v>0.01298</v>
      </c>
      <c r="R139" s="243">
        <f>Q139*H139</f>
        <v>0.02596</v>
      </c>
      <c r="S139" s="243">
        <v>0.004</v>
      </c>
      <c r="T139" s="244">
        <f>S139*H139</f>
        <v>0.008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5" t="s">
        <v>250</v>
      </c>
      <c r="AT139" s="245" t="s">
        <v>246</v>
      </c>
      <c r="AU139" s="245" t="s">
        <v>95</v>
      </c>
      <c r="AY139" s="18" t="s">
        <v>244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8" t="s">
        <v>92</v>
      </c>
      <c r="BK139" s="246">
        <f>ROUND(I139*H139,2)</f>
        <v>0</v>
      </c>
      <c r="BL139" s="18" t="s">
        <v>250</v>
      </c>
      <c r="BM139" s="245" t="s">
        <v>1070</v>
      </c>
    </row>
    <row r="140" spans="1:51" s="13" customFormat="1" ht="12">
      <c r="A140" s="13"/>
      <c r="B140" s="247"/>
      <c r="C140" s="248"/>
      <c r="D140" s="249" t="s">
        <v>252</v>
      </c>
      <c r="E140" s="250" t="s">
        <v>1</v>
      </c>
      <c r="F140" s="251" t="s">
        <v>1071</v>
      </c>
      <c r="G140" s="248"/>
      <c r="H140" s="252">
        <v>2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252</v>
      </c>
      <c r="AU140" s="258" t="s">
        <v>95</v>
      </c>
      <c r="AV140" s="13" t="s">
        <v>95</v>
      </c>
      <c r="AW140" s="13" t="s">
        <v>42</v>
      </c>
      <c r="AX140" s="13" t="s">
        <v>92</v>
      </c>
      <c r="AY140" s="258" t="s">
        <v>244</v>
      </c>
    </row>
    <row r="141" spans="1:65" s="2" customFormat="1" ht="16.5" customHeight="1">
      <c r="A141" s="40"/>
      <c r="B141" s="41"/>
      <c r="C141" s="233" t="s">
        <v>291</v>
      </c>
      <c r="D141" s="233" t="s">
        <v>246</v>
      </c>
      <c r="E141" s="234" t="s">
        <v>1072</v>
      </c>
      <c r="F141" s="235" t="s">
        <v>1073</v>
      </c>
      <c r="G141" s="236" t="s">
        <v>514</v>
      </c>
      <c r="H141" s="237">
        <v>18</v>
      </c>
      <c r="I141" s="238"/>
      <c r="J141" s="239">
        <f>ROUND(I141*H141,2)</f>
        <v>0</v>
      </c>
      <c r="K141" s="240"/>
      <c r="L141" s="46"/>
      <c r="M141" s="241" t="s">
        <v>1</v>
      </c>
      <c r="N141" s="242" t="s">
        <v>50</v>
      </c>
      <c r="O141" s="93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5" t="s">
        <v>250</v>
      </c>
      <c r="AT141" s="245" t="s">
        <v>246</v>
      </c>
      <c r="AU141" s="245" t="s">
        <v>95</v>
      </c>
      <c r="AY141" s="18" t="s">
        <v>244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8" t="s">
        <v>92</v>
      </c>
      <c r="BK141" s="246">
        <f>ROUND(I141*H141,2)</f>
        <v>0</v>
      </c>
      <c r="BL141" s="18" t="s">
        <v>250</v>
      </c>
      <c r="BM141" s="245" t="s">
        <v>1074</v>
      </c>
    </row>
    <row r="142" spans="1:51" s="13" customFormat="1" ht="12">
      <c r="A142" s="13"/>
      <c r="B142" s="247"/>
      <c r="C142" s="248"/>
      <c r="D142" s="249" t="s">
        <v>252</v>
      </c>
      <c r="E142" s="250" t="s">
        <v>1</v>
      </c>
      <c r="F142" s="251" t="s">
        <v>1075</v>
      </c>
      <c r="G142" s="248"/>
      <c r="H142" s="252">
        <v>18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252</v>
      </c>
      <c r="AU142" s="258" t="s">
        <v>95</v>
      </c>
      <c r="AV142" s="13" t="s">
        <v>95</v>
      </c>
      <c r="AW142" s="13" t="s">
        <v>42</v>
      </c>
      <c r="AX142" s="13" t="s">
        <v>92</v>
      </c>
      <c r="AY142" s="258" t="s">
        <v>244</v>
      </c>
    </row>
    <row r="143" spans="1:63" s="12" customFormat="1" ht="22.8" customHeight="1">
      <c r="A143" s="12"/>
      <c r="B143" s="217"/>
      <c r="C143" s="218"/>
      <c r="D143" s="219" t="s">
        <v>84</v>
      </c>
      <c r="E143" s="231" t="s">
        <v>308</v>
      </c>
      <c r="F143" s="231" t="s">
        <v>714</v>
      </c>
      <c r="G143" s="218"/>
      <c r="H143" s="218"/>
      <c r="I143" s="221"/>
      <c r="J143" s="232">
        <f>BK143</f>
        <v>0</v>
      </c>
      <c r="K143" s="218"/>
      <c r="L143" s="223"/>
      <c r="M143" s="224"/>
      <c r="N143" s="225"/>
      <c r="O143" s="225"/>
      <c r="P143" s="226">
        <f>SUM(P144:P215)</f>
        <v>0</v>
      </c>
      <c r="Q143" s="225"/>
      <c r="R143" s="226">
        <f>SUM(R144:R215)</f>
        <v>4.15109568</v>
      </c>
      <c r="S143" s="225"/>
      <c r="T143" s="227">
        <f>SUM(T144:T215)</f>
        <v>7.763420000000001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8" t="s">
        <v>92</v>
      </c>
      <c r="AT143" s="229" t="s">
        <v>84</v>
      </c>
      <c r="AU143" s="229" t="s">
        <v>92</v>
      </c>
      <c r="AY143" s="228" t="s">
        <v>244</v>
      </c>
      <c r="BK143" s="230">
        <f>SUM(BK144:BK215)</f>
        <v>0</v>
      </c>
    </row>
    <row r="144" spans="1:65" s="2" customFormat="1" ht="33" customHeight="1">
      <c r="A144" s="40"/>
      <c r="B144" s="41"/>
      <c r="C144" s="233" t="s">
        <v>297</v>
      </c>
      <c r="D144" s="233" t="s">
        <v>246</v>
      </c>
      <c r="E144" s="234" t="s">
        <v>1076</v>
      </c>
      <c r="F144" s="235" t="s">
        <v>1077</v>
      </c>
      <c r="G144" s="236" t="s">
        <v>249</v>
      </c>
      <c r="H144" s="237">
        <v>110.906</v>
      </c>
      <c r="I144" s="238"/>
      <c r="J144" s="239">
        <f>ROUND(I144*H144,2)</f>
        <v>0</v>
      </c>
      <c r="K144" s="240"/>
      <c r="L144" s="46"/>
      <c r="M144" s="241" t="s">
        <v>1</v>
      </c>
      <c r="N144" s="242" t="s">
        <v>50</v>
      </c>
      <c r="O144" s="93"/>
      <c r="P144" s="243">
        <f>O144*H144</f>
        <v>0</v>
      </c>
      <c r="Q144" s="243">
        <v>0</v>
      </c>
      <c r="R144" s="243">
        <f>Q144*H144</f>
        <v>0</v>
      </c>
      <c r="S144" s="243">
        <v>0.07</v>
      </c>
      <c r="T144" s="244">
        <f>S144*H144</f>
        <v>7.763420000000001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5" t="s">
        <v>250</v>
      </c>
      <c r="AT144" s="245" t="s">
        <v>246</v>
      </c>
      <c r="AU144" s="245" t="s">
        <v>95</v>
      </c>
      <c r="AY144" s="18" t="s">
        <v>244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8" t="s">
        <v>92</v>
      </c>
      <c r="BK144" s="246">
        <f>ROUND(I144*H144,2)</f>
        <v>0</v>
      </c>
      <c r="BL144" s="18" t="s">
        <v>250</v>
      </c>
      <c r="BM144" s="245" t="s">
        <v>1078</v>
      </c>
    </row>
    <row r="145" spans="1:51" s="13" customFormat="1" ht="12">
      <c r="A145" s="13"/>
      <c r="B145" s="247"/>
      <c r="C145" s="248"/>
      <c r="D145" s="249" t="s">
        <v>252</v>
      </c>
      <c r="E145" s="250" t="s">
        <v>1</v>
      </c>
      <c r="F145" s="251" t="s">
        <v>1079</v>
      </c>
      <c r="G145" s="248"/>
      <c r="H145" s="252">
        <v>14.036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252</v>
      </c>
      <c r="AU145" s="258" t="s">
        <v>95</v>
      </c>
      <c r="AV145" s="13" t="s">
        <v>95</v>
      </c>
      <c r="AW145" s="13" t="s">
        <v>42</v>
      </c>
      <c r="AX145" s="13" t="s">
        <v>85</v>
      </c>
      <c r="AY145" s="258" t="s">
        <v>244</v>
      </c>
    </row>
    <row r="146" spans="1:51" s="13" customFormat="1" ht="12">
      <c r="A146" s="13"/>
      <c r="B146" s="247"/>
      <c r="C146" s="248"/>
      <c r="D146" s="249" t="s">
        <v>252</v>
      </c>
      <c r="E146" s="250" t="s">
        <v>1</v>
      </c>
      <c r="F146" s="251" t="s">
        <v>1080</v>
      </c>
      <c r="G146" s="248"/>
      <c r="H146" s="252">
        <v>14.256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252</v>
      </c>
      <c r="AU146" s="258" t="s">
        <v>95</v>
      </c>
      <c r="AV146" s="13" t="s">
        <v>95</v>
      </c>
      <c r="AW146" s="13" t="s">
        <v>42</v>
      </c>
      <c r="AX146" s="13" t="s">
        <v>85</v>
      </c>
      <c r="AY146" s="258" t="s">
        <v>244</v>
      </c>
    </row>
    <row r="147" spans="1:51" s="13" customFormat="1" ht="12">
      <c r="A147" s="13"/>
      <c r="B147" s="247"/>
      <c r="C147" s="248"/>
      <c r="D147" s="249" t="s">
        <v>252</v>
      </c>
      <c r="E147" s="250" t="s">
        <v>1</v>
      </c>
      <c r="F147" s="251" t="s">
        <v>1081</v>
      </c>
      <c r="G147" s="248"/>
      <c r="H147" s="252">
        <v>11.21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8" t="s">
        <v>252</v>
      </c>
      <c r="AU147" s="258" t="s">
        <v>95</v>
      </c>
      <c r="AV147" s="13" t="s">
        <v>95</v>
      </c>
      <c r="AW147" s="13" t="s">
        <v>42</v>
      </c>
      <c r="AX147" s="13" t="s">
        <v>85</v>
      </c>
      <c r="AY147" s="258" t="s">
        <v>244</v>
      </c>
    </row>
    <row r="148" spans="1:51" s="13" customFormat="1" ht="12">
      <c r="A148" s="13"/>
      <c r="B148" s="247"/>
      <c r="C148" s="248"/>
      <c r="D148" s="249" t="s">
        <v>252</v>
      </c>
      <c r="E148" s="250" t="s">
        <v>1</v>
      </c>
      <c r="F148" s="251" t="s">
        <v>1082</v>
      </c>
      <c r="G148" s="248"/>
      <c r="H148" s="252">
        <v>10.77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252</v>
      </c>
      <c r="AU148" s="258" t="s">
        <v>95</v>
      </c>
      <c r="AV148" s="13" t="s">
        <v>95</v>
      </c>
      <c r="AW148" s="13" t="s">
        <v>42</v>
      </c>
      <c r="AX148" s="13" t="s">
        <v>85</v>
      </c>
      <c r="AY148" s="258" t="s">
        <v>244</v>
      </c>
    </row>
    <row r="149" spans="1:51" s="13" customFormat="1" ht="12">
      <c r="A149" s="13"/>
      <c r="B149" s="247"/>
      <c r="C149" s="248"/>
      <c r="D149" s="249" t="s">
        <v>252</v>
      </c>
      <c r="E149" s="250" t="s">
        <v>1</v>
      </c>
      <c r="F149" s="251" t="s">
        <v>1083</v>
      </c>
      <c r="G149" s="248"/>
      <c r="H149" s="252">
        <v>10.519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252</v>
      </c>
      <c r="AU149" s="258" t="s">
        <v>95</v>
      </c>
      <c r="AV149" s="13" t="s">
        <v>95</v>
      </c>
      <c r="AW149" s="13" t="s">
        <v>42</v>
      </c>
      <c r="AX149" s="13" t="s">
        <v>85</v>
      </c>
      <c r="AY149" s="258" t="s">
        <v>244</v>
      </c>
    </row>
    <row r="150" spans="1:51" s="13" customFormat="1" ht="12">
      <c r="A150" s="13"/>
      <c r="B150" s="247"/>
      <c r="C150" s="248"/>
      <c r="D150" s="249" t="s">
        <v>252</v>
      </c>
      <c r="E150" s="250" t="s">
        <v>1</v>
      </c>
      <c r="F150" s="251" t="s">
        <v>1083</v>
      </c>
      <c r="G150" s="248"/>
      <c r="H150" s="252">
        <v>10.519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252</v>
      </c>
      <c r="AU150" s="258" t="s">
        <v>95</v>
      </c>
      <c r="AV150" s="13" t="s">
        <v>95</v>
      </c>
      <c r="AW150" s="13" t="s">
        <v>42</v>
      </c>
      <c r="AX150" s="13" t="s">
        <v>85</v>
      </c>
      <c r="AY150" s="258" t="s">
        <v>244</v>
      </c>
    </row>
    <row r="151" spans="1:51" s="13" customFormat="1" ht="12">
      <c r="A151" s="13"/>
      <c r="B151" s="247"/>
      <c r="C151" s="248"/>
      <c r="D151" s="249" t="s">
        <v>252</v>
      </c>
      <c r="E151" s="250" t="s">
        <v>1</v>
      </c>
      <c r="F151" s="251" t="s">
        <v>1084</v>
      </c>
      <c r="G151" s="248"/>
      <c r="H151" s="252">
        <v>10.802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252</v>
      </c>
      <c r="AU151" s="258" t="s">
        <v>95</v>
      </c>
      <c r="AV151" s="13" t="s">
        <v>95</v>
      </c>
      <c r="AW151" s="13" t="s">
        <v>42</v>
      </c>
      <c r="AX151" s="13" t="s">
        <v>85</v>
      </c>
      <c r="AY151" s="258" t="s">
        <v>244</v>
      </c>
    </row>
    <row r="152" spans="1:51" s="13" customFormat="1" ht="12">
      <c r="A152" s="13"/>
      <c r="B152" s="247"/>
      <c r="C152" s="248"/>
      <c r="D152" s="249" t="s">
        <v>252</v>
      </c>
      <c r="E152" s="250" t="s">
        <v>1</v>
      </c>
      <c r="F152" s="251" t="s">
        <v>1082</v>
      </c>
      <c r="G152" s="248"/>
      <c r="H152" s="252">
        <v>10.77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252</v>
      </c>
      <c r="AU152" s="258" t="s">
        <v>95</v>
      </c>
      <c r="AV152" s="13" t="s">
        <v>95</v>
      </c>
      <c r="AW152" s="13" t="s">
        <v>42</v>
      </c>
      <c r="AX152" s="13" t="s">
        <v>85</v>
      </c>
      <c r="AY152" s="258" t="s">
        <v>244</v>
      </c>
    </row>
    <row r="153" spans="1:51" s="13" customFormat="1" ht="12">
      <c r="A153" s="13"/>
      <c r="B153" s="247"/>
      <c r="C153" s="248"/>
      <c r="D153" s="249" t="s">
        <v>252</v>
      </c>
      <c r="E153" s="250" t="s">
        <v>1</v>
      </c>
      <c r="F153" s="251" t="s">
        <v>1085</v>
      </c>
      <c r="G153" s="248"/>
      <c r="H153" s="252">
        <v>7.442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252</v>
      </c>
      <c r="AU153" s="258" t="s">
        <v>95</v>
      </c>
      <c r="AV153" s="13" t="s">
        <v>95</v>
      </c>
      <c r="AW153" s="13" t="s">
        <v>42</v>
      </c>
      <c r="AX153" s="13" t="s">
        <v>85</v>
      </c>
      <c r="AY153" s="258" t="s">
        <v>244</v>
      </c>
    </row>
    <row r="154" spans="1:51" s="13" customFormat="1" ht="12">
      <c r="A154" s="13"/>
      <c r="B154" s="247"/>
      <c r="C154" s="248"/>
      <c r="D154" s="249" t="s">
        <v>252</v>
      </c>
      <c r="E154" s="250" t="s">
        <v>1</v>
      </c>
      <c r="F154" s="251" t="s">
        <v>1086</v>
      </c>
      <c r="G154" s="248"/>
      <c r="H154" s="252">
        <v>10.582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252</v>
      </c>
      <c r="AU154" s="258" t="s">
        <v>95</v>
      </c>
      <c r="AV154" s="13" t="s">
        <v>95</v>
      </c>
      <c r="AW154" s="13" t="s">
        <v>42</v>
      </c>
      <c r="AX154" s="13" t="s">
        <v>85</v>
      </c>
      <c r="AY154" s="258" t="s">
        <v>244</v>
      </c>
    </row>
    <row r="155" spans="1:51" s="15" customFormat="1" ht="12">
      <c r="A155" s="15"/>
      <c r="B155" s="270"/>
      <c r="C155" s="271"/>
      <c r="D155" s="249" t="s">
        <v>252</v>
      </c>
      <c r="E155" s="272" t="s">
        <v>1</v>
      </c>
      <c r="F155" s="273" t="s">
        <v>330</v>
      </c>
      <c r="G155" s="271"/>
      <c r="H155" s="274">
        <v>110.906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0" t="s">
        <v>252</v>
      </c>
      <c r="AU155" s="280" t="s">
        <v>95</v>
      </c>
      <c r="AV155" s="15" t="s">
        <v>250</v>
      </c>
      <c r="AW155" s="15" t="s">
        <v>42</v>
      </c>
      <c r="AX155" s="15" t="s">
        <v>92</v>
      </c>
      <c r="AY155" s="280" t="s">
        <v>244</v>
      </c>
    </row>
    <row r="156" spans="1:65" s="2" customFormat="1" ht="24.15" customHeight="1">
      <c r="A156" s="40"/>
      <c r="B156" s="41"/>
      <c r="C156" s="233" t="s">
        <v>164</v>
      </c>
      <c r="D156" s="233" t="s">
        <v>246</v>
      </c>
      <c r="E156" s="234" t="s">
        <v>1087</v>
      </c>
      <c r="F156" s="235" t="s">
        <v>1088</v>
      </c>
      <c r="G156" s="236" t="s">
        <v>249</v>
      </c>
      <c r="H156" s="237">
        <v>110.906</v>
      </c>
      <c r="I156" s="238"/>
      <c r="J156" s="239">
        <f>ROUND(I156*H156,2)</f>
        <v>0</v>
      </c>
      <c r="K156" s="240"/>
      <c r="L156" s="46"/>
      <c r="M156" s="241" t="s">
        <v>1</v>
      </c>
      <c r="N156" s="242" t="s">
        <v>50</v>
      </c>
      <c r="O156" s="93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5" t="s">
        <v>250</v>
      </c>
      <c r="AT156" s="245" t="s">
        <v>246</v>
      </c>
      <c r="AU156" s="245" t="s">
        <v>95</v>
      </c>
      <c r="AY156" s="18" t="s">
        <v>244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8" t="s">
        <v>92</v>
      </c>
      <c r="BK156" s="246">
        <f>ROUND(I156*H156,2)</f>
        <v>0</v>
      </c>
      <c r="BL156" s="18" t="s">
        <v>250</v>
      </c>
      <c r="BM156" s="245" t="s">
        <v>1089</v>
      </c>
    </row>
    <row r="157" spans="1:51" s="13" customFormat="1" ht="12">
      <c r="A157" s="13"/>
      <c r="B157" s="247"/>
      <c r="C157" s="248"/>
      <c r="D157" s="249" t="s">
        <v>252</v>
      </c>
      <c r="E157" s="250" t="s">
        <v>1</v>
      </c>
      <c r="F157" s="251" t="s">
        <v>1079</v>
      </c>
      <c r="G157" s="248"/>
      <c r="H157" s="252">
        <v>14.036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252</v>
      </c>
      <c r="AU157" s="258" t="s">
        <v>95</v>
      </c>
      <c r="AV157" s="13" t="s">
        <v>95</v>
      </c>
      <c r="AW157" s="13" t="s">
        <v>42</v>
      </c>
      <c r="AX157" s="13" t="s">
        <v>85</v>
      </c>
      <c r="AY157" s="258" t="s">
        <v>244</v>
      </c>
    </row>
    <row r="158" spans="1:51" s="13" customFormat="1" ht="12">
      <c r="A158" s="13"/>
      <c r="B158" s="247"/>
      <c r="C158" s="248"/>
      <c r="D158" s="249" t="s">
        <v>252</v>
      </c>
      <c r="E158" s="250" t="s">
        <v>1</v>
      </c>
      <c r="F158" s="251" t="s">
        <v>1080</v>
      </c>
      <c r="G158" s="248"/>
      <c r="H158" s="252">
        <v>14.256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252</v>
      </c>
      <c r="AU158" s="258" t="s">
        <v>95</v>
      </c>
      <c r="AV158" s="13" t="s">
        <v>95</v>
      </c>
      <c r="AW158" s="13" t="s">
        <v>42</v>
      </c>
      <c r="AX158" s="13" t="s">
        <v>85</v>
      </c>
      <c r="AY158" s="258" t="s">
        <v>244</v>
      </c>
    </row>
    <row r="159" spans="1:51" s="13" customFormat="1" ht="12">
      <c r="A159" s="13"/>
      <c r="B159" s="247"/>
      <c r="C159" s="248"/>
      <c r="D159" s="249" t="s">
        <v>252</v>
      </c>
      <c r="E159" s="250" t="s">
        <v>1</v>
      </c>
      <c r="F159" s="251" t="s">
        <v>1081</v>
      </c>
      <c r="G159" s="248"/>
      <c r="H159" s="252">
        <v>11.21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8" t="s">
        <v>252</v>
      </c>
      <c r="AU159" s="258" t="s">
        <v>95</v>
      </c>
      <c r="AV159" s="13" t="s">
        <v>95</v>
      </c>
      <c r="AW159" s="13" t="s">
        <v>42</v>
      </c>
      <c r="AX159" s="13" t="s">
        <v>85</v>
      </c>
      <c r="AY159" s="258" t="s">
        <v>244</v>
      </c>
    </row>
    <row r="160" spans="1:51" s="13" customFormat="1" ht="12">
      <c r="A160" s="13"/>
      <c r="B160" s="247"/>
      <c r="C160" s="248"/>
      <c r="D160" s="249" t="s">
        <v>252</v>
      </c>
      <c r="E160" s="250" t="s">
        <v>1</v>
      </c>
      <c r="F160" s="251" t="s">
        <v>1082</v>
      </c>
      <c r="G160" s="248"/>
      <c r="H160" s="252">
        <v>10.77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252</v>
      </c>
      <c r="AU160" s="258" t="s">
        <v>95</v>
      </c>
      <c r="AV160" s="13" t="s">
        <v>95</v>
      </c>
      <c r="AW160" s="13" t="s">
        <v>42</v>
      </c>
      <c r="AX160" s="13" t="s">
        <v>85</v>
      </c>
      <c r="AY160" s="258" t="s">
        <v>244</v>
      </c>
    </row>
    <row r="161" spans="1:51" s="13" customFormat="1" ht="12">
      <c r="A161" s="13"/>
      <c r="B161" s="247"/>
      <c r="C161" s="248"/>
      <c r="D161" s="249" t="s">
        <v>252</v>
      </c>
      <c r="E161" s="250" t="s">
        <v>1</v>
      </c>
      <c r="F161" s="251" t="s">
        <v>1083</v>
      </c>
      <c r="G161" s="248"/>
      <c r="H161" s="252">
        <v>10.519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252</v>
      </c>
      <c r="AU161" s="258" t="s">
        <v>95</v>
      </c>
      <c r="AV161" s="13" t="s">
        <v>95</v>
      </c>
      <c r="AW161" s="13" t="s">
        <v>42</v>
      </c>
      <c r="AX161" s="13" t="s">
        <v>85</v>
      </c>
      <c r="AY161" s="258" t="s">
        <v>244</v>
      </c>
    </row>
    <row r="162" spans="1:51" s="13" customFormat="1" ht="12">
      <c r="A162" s="13"/>
      <c r="B162" s="247"/>
      <c r="C162" s="248"/>
      <c r="D162" s="249" t="s">
        <v>252</v>
      </c>
      <c r="E162" s="250" t="s">
        <v>1</v>
      </c>
      <c r="F162" s="251" t="s">
        <v>1083</v>
      </c>
      <c r="G162" s="248"/>
      <c r="H162" s="252">
        <v>10.519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8" t="s">
        <v>252</v>
      </c>
      <c r="AU162" s="258" t="s">
        <v>95</v>
      </c>
      <c r="AV162" s="13" t="s">
        <v>95</v>
      </c>
      <c r="AW162" s="13" t="s">
        <v>42</v>
      </c>
      <c r="AX162" s="13" t="s">
        <v>85</v>
      </c>
      <c r="AY162" s="258" t="s">
        <v>244</v>
      </c>
    </row>
    <row r="163" spans="1:51" s="13" customFormat="1" ht="12">
      <c r="A163" s="13"/>
      <c r="B163" s="247"/>
      <c r="C163" s="248"/>
      <c r="D163" s="249" t="s">
        <v>252</v>
      </c>
      <c r="E163" s="250" t="s">
        <v>1</v>
      </c>
      <c r="F163" s="251" t="s">
        <v>1084</v>
      </c>
      <c r="G163" s="248"/>
      <c r="H163" s="252">
        <v>10.802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252</v>
      </c>
      <c r="AU163" s="258" t="s">
        <v>95</v>
      </c>
      <c r="AV163" s="13" t="s">
        <v>95</v>
      </c>
      <c r="AW163" s="13" t="s">
        <v>42</v>
      </c>
      <c r="AX163" s="13" t="s">
        <v>85</v>
      </c>
      <c r="AY163" s="258" t="s">
        <v>244</v>
      </c>
    </row>
    <row r="164" spans="1:51" s="13" customFormat="1" ht="12">
      <c r="A164" s="13"/>
      <c r="B164" s="247"/>
      <c r="C164" s="248"/>
      <c r="D164" s="249" t="s">
        <v>252</v>
      </c>
      <c r="E164" s="250" t="s">
        <v>1</v>
      </c>
      <c r="F164" s="251" t="s">
        <v>1082</v>
      </c>
      <c r="G164" s="248"/>
      <c r="H164" s="252">
        <v>10.77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252</v>
      </c>
      <c r="AU164" s="258" t="s">
        <v>95</v>
      </c>
      <c r="AV164" s="13" t="s">
        <v>95</v>
      </c>
      <c r="AW164" s="13" t="s">
        <v>42</v>
      </c>
      <c r="AX164" s="13" t="s">
        <v>85</v>
      </c>
      <c r="AY164" s="258" t="s">
        <v>244</v>
      </c>
    </row>
    <row r="165" spans="1:51" s="13" customFormat="1" ht="12">
      <c r="A165" s="13"/>
      <c r="B165" s="247"/>
      <c r="C165" s="248"/>
      <c r="D165" s="249" t="s">
        <v>252</v>
      </c>
      <c r="E165" s="250" t="s">
        <v>1</v>
      </c>
      <c r="F165" s="251" t="s">
        <v>1085</v>
      </c>
      <c r="G165" s="248"/>
      <c r="H165" s="252">
        <v>7.442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252</v>
      </c>
      <c r="AU165" s="258" t="s">
        <v>95</v>
      </c>
      <c r="AV165" s="13" t="s">
        <v>95</v>
      </c>
      <c r="AW165" s="13" t="s">
        <v>42</v>
      </c>
      <c r="AX165" s="13" t="s">
        <v>85</v>
      </c>
      <c r="AY165" s="258" t="s">
        <v>244</v>
      </c>
    </row>
    <row r="166" spans="1:51" s="13" customFormat="1" ht="12">
      <c r="A166" s="13"/>
      <c r="B166" s="247"/>
      <c r="C166" s="248"/>
      <c r="D166" s="249" t="s">
        <v>252</v>
      </c>
      <c r="E166" s="250" t="s">
        <v>1</v>
      </c>
      <c r="F166" s="251" t="s">
        <v>1086</v>
      </c>
      <c r="G166" s="248"/>
      <c r="H166" s="252">
        <v>10.582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8" t="s">
        <v>252</v>
      </c>
      <c r="AU166" s="258" t="s">
        <v>95</v>
      </c>
      <c r="AV166" s="13" t="s">
        <v>95</v>
      </c>
      <c r="AW166" s="13" t="s">
        <v>42</v>
      </c>
      <c r="AX166" s="13" t="s">
        <v>85</v>
      </c>
      <c r="AY166" s="258" t="s">
        <v>244</v>
      </c>
    </row>
    <row r="167" spans="1:51" s="15" customFormat="1" ht="12">
      <c r="A167" s="15"/>
      <c r="B167" s="270"/>
      <c r="C167" s="271"/>
      <c r="D167" s="249" t="s">
        <v>252</v>
      </c>
      <c r="E167" s="272" t="s">
        <v>1</v>
      </c>
      <c r="F167" s="273" t="s">
        <v>330</v>
      </c>
      <c r="G167" s="271"/>
      <c r="H167" s="274">
        <v>110.906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0" t="s">
        <v>252</v>
      </c>
      <c r="AU167" s="280" t="s">
        <v>95</v>
      </c>
      <c r="AV167" s="15" t="s">
        <v>250</v>
      </c>
      <c r="AW167" s="15" t="s">
        <v>42</v>
      </c>
      <c r="AX167" s="15" t="s">
        <v>92</v>
      </c>
      <c r="AY167" s="280" t="s">
        <v>244</v>
      </c>
    </row>
    <row r="168" spans="1:65" s="2" customFormat="1" ht="24.15" customHeight="1">
      <c r="A168" s="40"/>
      <c r="B168" s="41"/>
      <c r="C168" s="233" t="s">
        <v>308</v>
      </c>
      <c r="D168" s="233" t="s">
        <v>246</v>
      </c>
      <c r="E168" s="234" t="s">
        <v>1090</v>
      </c>
      <c r="F168" s="235" t="s">
        <v>1091</v>
      </c>
      <c r="G168" s="236" t="s">
        <v>249</v>
      </c>
      <c r="H168" s="237">
        <v>103.056</v>
      </c>
      <c r="I168" s="238"/>
      <c r="J168" s="239">
        <f>ROUND(I168*H168,2)</f>
        <v>0</v>
      </c>
      <c r="K168" s="240"/>
      <c r="L168" s="46"/>
      <c r="M168" s="241" t="s">
        <v>1</v>
      </c>
      <c r="N168" s="242" t="s">
        <v>50</v>
      </c>
      <c r="O168" s="93"/>
      <c r="P168" s="243">
        <f>O168*H168</f>
        <v>0</v>
      </c>
      <c r="Q168" s="243">
        <v>0.02014</v>
      </c>
      <c r="R168" s="243">
        <f>Q168*H168</f>
        <v>2.07554784</v>
      </c>
      <c r="S168" s="243">
        <v>0</v>
      </c>
      <c r="T168" s="24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5" t="s">
        <v>250</v>
      </c>
      <c r="AT168" s="245" t="s">
        <v>246</v>
      </c>
      <c r="AU168" s="245" t="s">
        <v>95</v>
      </c>
      <c r="AY168" s="18" t="s">
        <v>244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8" t="s">
        <v>92</v>
      </c>
      <c r="BK168" s="246">
        <f>ROUND(I168*H168,2)</f>
        <v>0</v>
      </c>
      <c r="BL168" s="18" t="s">
        <v>250</v>
      </c>
      <c r="BM168" s="245" t="s">
        <v>1092</v>
      </c>
    </row>
    <row r="169" spans="1:51" s="13" customFormat="1" ht="12">
      <c r="A169" s="13"/>
      <c r="B169" s="247"/>
      <c r="C169" s="248"/>
      <c r="D169" s="249" t="s">
        <v>252</v>
      </c>
      <c r="E169" s="250" t="s">
        <v>1</v>
      </c>
      <c r="F169" s="251" t="s">
        <v>1093</v>
      </c>
      <c r="G169" s="248"/>
      <c r="H169" s="252">
        <v>13.251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252</v>
      </c>
      <c r="AU169" s="258" t="s">
        <v>95</v>
      </c>
      <c r="AV169" s="13" t="s">
        <v>95</v>
      </c>
      <c r="AW169" s="13" t="s">
        <v>42</v>
      </c>
      <c r="AX169" s="13" t="s">
        <v>85</v>
      </c>
      <c r="AY169" s="258" t="s">
        <v>244</v>
      </c>
    </row>
    <row r="170" spans="1:51" s="13" customFormat="1" ht="12">
      <c r="A170" s="13"/>
      <c r="B170" s="247"/>
      <c r="C170" s="248"/>
      <c r="D170" s="249" t="s">
        <v>252</v>
      </c>
      <c r="E170" s="250" t="s">
        <v>1</v>
      </c>
      <c r="F170" s="251" t="s">
        <v>1094</v>
      </c>
      <c r="G170" s="248"/>
      <c r="H170" s="252">
        <v>13.471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252</v>
      </c>
      <c r="AU170" s="258" t="s">
        <v>95</v>
      </c>
      <c r="AV170" s="13" t="s">
        <v>95</v>
      </c>
      <c r="AW170" s="13" t="s">
        <v>42</v>
      </c>
      <c r="AX170" s="13" t="s">
        <v>85</v>
      </c>
      <c r="AY170" s="258" t="s">
        <v>244</v>
      </c>
    </row>
    <row r="171" spans="1:51" s="13" customFormat="1" ht="12">
      <c r="A171" s="13"/>
      <c r="B171" s="247"/>
      <c r="C171" s="248"/>
      <c r="D171" s="249" t="s">
        <v>252</v>
      </c>
      <c r="E171" s="250" t="s">
        <v>1</v>
      </c>
      <c r="F171" s="251" t="s">
        <v>1095</v>
      </c>
      <c r="G171" s="248"/>
      <c r="H171" s="252">
        <v>10.425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8" t="s">
        <v>252</v>
      </c>
      <c r="AU171" s="258" t="s">
        <v>95</v>
      </c>
      <c r="AV171" s="13" t="s">
        <v>95</v>
      </c>
      <c r="AW171" s="13" t="s">
        <v>42</v>
      </c>
      <c r="AX171" s="13" t="s">
        <v>85</v>
      </c>
      <c r="AY171" s="258" t="s">
        <v>244</v>
      </c>
    </row>
    <row r="172" spans="1:51" s="13" customFormat="1" ht="12">
      <c r="A172" s="13"/>
      <c r="B172" s="247"/>
      <c r="C172" s="248"/>
      <c r="D172" s="249" t="s">
        <v>252</v>
      </c>
      <c r="E172" s="250" t="s">
        <v>1</v>
      </c>
      <c r="F172" s="251" t="s">
        <v>1096</v>
      </c>
      <c r="G172" s="248"/>
      <c r="H172" s="252">
        <v>9.985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252</v>
      </c>
      <c r="AU172" s="258" t="s">
        <v>95</v>
      </c>
      <c r="AV172" s="13" t="s">
        <v>95</v>
      </c>
      <c r="AW172" s="13" t="s">
        <v>42</v>
      </c>
      <c r="AX172" s="13" t="s">
        <v>85</v>
      </c>
      <c r="AY172" s="258" t="s">
        <v>244</v>
      </c>
    </row>
    <row r="173" spans="1:51" s="13" customFormat="1" ht="12">
      <c r="A173" s="13"/>
      <c r="B173" s="247"/>
      <c r="C173" s="248"/>
      <c r="D173" s="249" t="s">
        <v>252</v>
      </c>
      <c r="E173" s="250" t="s">
        <v>1</v>
      </c>
      <c r="F173" s="251" t="s">
        <v>1097</v>
      </c>
      <c r="G173" s="248"/>
      <c r="H173" s="252">
        <v>9.734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252</v>
      </c>
      <c r="AU173" s="258" t="s">
        <v>95</v>
      </c>
      <c r="AV173" s="13" t="s">
        <v>95</v>
      </c>
      <c r="AW173" s="13" t="s">
        <v>42</v>
      </c>
      <c r="AX173" s="13" t="s">
        <v>85</v>
      </c>
      <c r="AY173" s="258" t="s">
        <v>244</v>
      </c>
    </row>
    <row r="174" spans="1:51" s="13" customFormat="1" ht="12">
      <c r="A174" s="13"/>
      <c r="B174" s="247"/>
      <c r="C174" s="248"/>
      <c r="D174" s="249" t="s">
        <v>252</v>
      </c>
      <c r="E174" s="250" t="s">
        <v>1</v>
      </c>
      <c r="F174" s="251" t="s">
        <v>1097</v>
      </c>
      <c r="G174" s="248"/>
      <c r="H174" s="252">
        <v>9.734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252</v>
      </c>
      <c r="AU174" s="258" t="s">
        <v>95</v>
      </c>
      <c r="AV174" s="13" t="s">
        <v>95</v>
      </c>
      <c r="AW174" s="13" t="s">
        <v>42</v>
      </c>
      <c r="AX174" s="13" t="s">
        <v>85</v>
      </c>
      <c r="AY174" s="258" t="s">
        <v>244</v>
      </c>
    </row>
    <row r="175" spans="1:51" s="13" customFormat="1" ht="12">
      <c r="A175" s="13"/>
      <c r="B175" s="247"/>
      <c r="C175" s="248"/>
      <c r="D175" s="249" t="s">
        <v>252</v>
      </c>
      <c r="E175" s="250" t="s">
        <v>1</v>
      </c>
      <c r="F175" s="251" t="s">
        <v>1098</v>
      </c>
      <c r="G175" s="248"/>
      <c r="H175" s="252">
        <v>10.017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252</v>
      </c>
      <c r="AU175" s="258" t="s">
        <v>95</v>
      </c>
      <c r="AV175" s="13" t="s">
        <v>95</v>
      </c>
      <c r="AW175" s="13" t="s">
        <v>42</v>
      </c>
      <c r="AX175" s="13" t="s">
        <v>85</v>
      </c>
      <c r="AY175" s="258" t="s">
        <v>244</v>
      </c>
    </row>
    <row r="176" spans="1:51" s="13" customFormat="1" ht="12">
      <c r="A176" s="13"/>
      <c r="B176" s="247"/>
      <c r="C176" s="248"/>
      <c r="D176" s="249" t="s">
        <v>252</v>
      </c>
      <c r="E176" s="250" t="s">
        <v>1</v>
      </c>
      <c r="F176" s="251" t="s">
        <v>1096</v>
      </c>
      <c r="G176" s="248"/>
      <c r="H176" s="252">
        <v>9.985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252</v>
      </c>
      <c r="AU176" s="258" t="s">
        <v>95</v>
      </c>
      <c r="AV176" s="13" t="s">
        <v>95</v>
      </c>
      <c r="AW176" s="13" t="s">
        <v>42</v>
      </c>
      <c r="AX176" s="13" t="s">
        <v>85</v>
      </c>
      <c r="AY176" s="258" t="s">
        <v>244</v>
      </c>
    </row>
    <row r="177" spans="1:51" s="13" customFormat="1" ht="12">
      <c r="A177" s="13"/>
      <c r="B177" s="247"/>
      <c r="C177" s="248"/>
      <c r="D177" s="249" t="s">
        <v>252</v>
      </c>
      <c r="E177" s="250" t="s">
        <v>1</v>
      </c>
      <c r="F177" s="251" t="s">
        <v>1099</v>
      </c>
      <c r="G177" s="248"/>
      <c r="H177" s="252">
        <v>6.657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8" t="s">
        <v>252</v>
      </c>
      <c r="AU177" s="258" t="s">
        <v>95</v>
      </c>
      <c r="AV177" s="13" t="s">
        <v>95</v>
      </c>
      <c r="AW177" s="13" t="s">
        <v>42</v>
      </c>
      <c r="AX177" s="13" t="s">
        <v>85</v>
      </c>
      <c r="AY177" s="258" t="s">
        <v>244</v>
      </c>
    </row>
    <row r="178" spans="1:51" s="13" customFormat="1" ht="12">
      <c r="A178" s="13"/>
      <c r="B178" s="247"/>
      <c r="C178" s="248"/>
      <c r="D178" s="249" t="s">
        <v>252</v>
      </c>
      <c r="E178" s="250" t="s">
        <v>1</v>
      </c>
      <c r="F178" s="251" t="s">
        <v>1100</v>
      </c>
      <c r="G178" s="248"/>
      <c r="H178" s="252">
        <v>9.797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252</v>
      </c>
      <c r="AU178" s="258" t="s">
        <v>95</v>
      </c>
      <c r="AV178" s="13" t="s">
        <v>95</v>
      </c>
      <c r="AW178" s="13" t="s">
        <v>42</v>
      </c>
      <c r="AX178" s="13" t="s">
        <v>85</v>
      </c>
      <c r="AY178" s="258" t="s">
        <v>244</v>
      </c>
    </row>
    <row r="179" spans="1:51" s="15" customFormat="1" ht="12">
      <c r="A179" s="15"/>
      <c r="B179" s="270"/>
      <c r="C179" s="271"/>
      <c r="D179" s="249" t="s">
        <v>252</v>
      </c>
      <c r="E179" s="272" t="s">
        <v>1</v>
      </c>
      <c r="F179" s="273" t="s">
        <v>330</v>
      </c>
      <c r="G179" s="271"/>
      <c r="H179" s="274">
        <v>103.056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0" t="s">
        <v>252</v>
      </c>
      <c r="AU179" s="280" t="s">
        <v>95</v>
      </c>
      <c r="AV179" s="15" t="s">
        <v>250</v>
      </c>
      <c r="AW179" s="15" t="s">
        <v>42</v>
      </c>
      <c r="AX179" s="15" t="s">
        <v>92</v>
      </c>
      <c r="AY179" s="280" t="s">
        <v>244</v>
      </c>
    </row>
    <row r="180" spans="1:65" s="2" customFormat="1" ht="24.15" customHeight="1">
      <c r="A180" s="40"/>
      <c r="B180" s="41"/>
      <c r="C180" s="233" t="s">
        <v>313</v>
      </c>
      <c r="D180" s="233" t="s">
        <v>246</v>
      </c>
      <c r="E180" s="234" t="s">
        <v>1101</v>
      </c>
      <c r="F180" s="235" t="s">
        <v>1102</v>
      </c>
      <c r="G180" s="236" t="s">
        <v>249</v>
      </c>
      <c r="H180" s="237">
        <v>103.056</v>
      </c>
      <c r="I180" s="238"/>
      <c r="J180" s="239">
        <f>ROUND(I180*H180,2)</f>
        <v>0</v>
      </c>
      <c r="K180" s="240"/>
      <c r="L180" s="46"/>
      <c r="M180" s="241" t="s">
        <v>1</v>
      </c>
      <c r="N180" s="242" t="s">
        <v>50</v>
      </c>
      <c r="O180" s="93"/>
      <c r="P180" s="243">
        <f>O180*H180</f>
        <v>0</v>
      </c>
      <c r="Q180" s="243">
        <v>0.02014</v>
      </c>
      <c r="R180" s="243">
        <f>Q180*H180</f>
        <v>2.07554784</v>
      </c>
      <c r="S180" s="243">
        <v>0</v>
      </c>
      <c r="T180" s="24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5" t="s">
        <v>250</v>
      </c>
      <c r="AT180" s="245" t="s">
        <v>246</v>
      </c>
      <c r="AU180" s="245" t="s">
        <v>95</v>
      </c>
      <c r="AY180" s="18" t="s">
        <v>244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8" t="s">
        <v>92</v>
      </c>
      <c r="BK180" s="246">
        <f>ROUND(I180*H180,2)</f>
        <v>0</v>
      </c>
      <c r="BL180" s="18" t="s">
        <v>250</v>
      </c>
      <c r="BM180" s="245" t="s">
        <v>1103</v>
      </c>
    </row>
    <row r="181" spans="1:51" s="13" customFormat="1" ht="12">
      <c r="A181" s="13"/>
      <c r="B181" s="247"/>
      <c r="C181" s="248"/>
      <c r="D181" s="249" t="s">
        <v>252</v>
      </c>
      <c r="E181" s="250" t="s">
        <v>1</v>
      </c>
      <c r="F181" s="251" t="s">
        <v>1093</v>
      </c>
      <c r="G181" s="248"/>
      <c r="H181" s="252">
        <v>13.251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252</v>
      </c>
      <c r="AU181" s="258" t="s">
        <v>95</v>
      </c>
      <c r="AV181" s="13" t="s">
        <v>95</v>
      </c>
      <c r="AW181" s="13" t="s">
        <v>42</v>
      </c>
      <c r="AX181" s="13" t="s">
        <v>85</v>
      </c>
      <c r="AY181" s="258" t="s">
        <v>244</v>
      </c>
    </row>
    <row r="182" spans="1:51" s="13" customFormat="1" ht="12">
      <c r="A182" s="13"/>
      <c r="B182" s="247"/>
      <c r="C182" s="248"/>
      <c r="D182" s="249" t="s">
        <v>252</v>
      </c>
      <c r="E182" s="250" t="s">
        <v>1</v>
      </c>
      <c r="F182" s="251" t="s">
        <v>1094</v>
      </c>
      <c r="G182" s="248"/>
      <c r="H182" s="252">
        <v>13.471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252</v>
      </c>
      <c r="AU182" s="258" t="s">
        <v>95</v>
      </c>
      <c r="AV182" s="13" t="s">
        <v>95</v>
      </c>
      <c r="AW182" s="13" t="s">
        <v>42</v>
      </c>
      <c r="AX182" s="13" t="s">
        <v>85</v>
      </c>
      <c r="AY182" s="258" t="s">
        <v>244</v>
      </c>
    </row>
    <row r="183" spans="1:51" s="13" customFormat="1" ht="12">
      <c r="A183" s="13"/>
      <c r="B183" s="247"/>
      <c r="C183" s="248"/>
      <c r="D183" s="249" t="s">
        <v>252</v>
      </c>
      <c r="E183" s="250" t="s">
        <v>1</v>
      </c>
      <c r="F183" s="251" t="s">
        <v>1095</v>
      </c>
      <c r="G183" s="248"/>
      <c r="H183" s="252">
        <v>10.425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8" t="s">
        <v>252</v>
      </c>
      <c r="AU183" s="258" t="s">
        <v>95</v>
      </c>
      <c r="AV183" s="13" t="s">
        <v>95</v>
      </c>
      <c r="AW183" s="13" t="s">
        <v>42</v>
      </c>
      <c r="AX183" s="13" t="s">
        <v>85</v>
      </c>
      <c r="AY183" s="258" t="s">
        <v>244</v>
      </c>
    </row>
    <row r="184" spans="1:51" s="13" customFormat="1" ht="12">
      <c r="A184" s="13"/>
      <c r="B184" s="247"/>
      <c r="C184" s="248"/>
      <c r="D184" s="249" t="s">
        <v>252</v>
      </c>
      <c r="E184" s="250" t="s">
        <v>1</v>
      </c>
      <c r="F184" s="251" t="s">
        <v>1096</v>
      </c>
      <c r="G184" s="248"/>
      <c r="H184" s="252">
        <v>9.985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252</v>
      </c>
      <c r="AU184" s="258" t="s">
        <v>95</v>
      </c>
      <c r="AV184" s="13" t="s">
        <v>95</v>
      </c>
      <c r="AW184" s="13" t="s">
        <v>42</v>
      </c>
      <c r="AX184" s="13" t="s">
        <v>85</v>
      </c>
      <c r="AY184" s="258" t="s">
        <v>244</v>
      </c>
    </row>
    <row r="185" spans="1:51" s="13" customFormat="1" ht="12">
      <c r="A185" s="13"/>
      <c r="B185" s="247"/>
      <c r="C185" s="248"/>
      <c r="D185" s="249" t="s">
        <v>252</v>
      </c>
      <c r="E185" s="250" t="s">
        <v>1</v>
      </c>
      <c r="F185" s="251" t="s">
        <v>1097</v>
      </c>
      <c r="G185" s="248"/>
      <c r="H185" s="252">
        <v>9.734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252</v>
      </c>
      <c r="AU185" s="258" t="s">
        <v>95</v>
      </c>
      <c r="AV185" s="13" t="s">
        <v>95</v>
      </c>
      <c r="AW185" s="13" t="s">
        <v>42</v>
      </c>
      <c r="AX185" s="13" t="s">
        <v>85</v>
      </c>
      <c r="AY185" s="258" t="s">
        <v>244</v>
      </c>
    </row>
    <row r="186" spans="1:51" s="13" customFormat="1" ht="12">
      <c r="A186" s="13"/>
      <c r="B186" s="247"/>
      <c r="C186" s="248"/>
      <c r="D186" s="249" t="s">
        <v>252</v>
      </c>
      <c r="E186" s="250" t="s">
        <v>1</v>
      </c>
      <c r="F186" s="251" t="s">
        <v>1097</v>
      </c>
      <c r="G186" s="248"/>
      <c r="H186" s="252">
        <v>9.734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252</v>
      </c>
      <c r="AU186" s="258" t="s">
        <v>95</v>
      </c>
      <c r="AV186" s="13" t="s">
        <v>95</v>
      </c>
      <c r="AW186" s="13" t="s">
        <v>42</v>
      </c>
      <c r="AX186" s="13" t="s">
        <v>85</v>
      </c>
      <c r="AY186" s="258" t="s">
        <v>244</v>
      </c>
    </row>
    <row r="187" spans="1:51" s="13" customFormat="1" ht="12">
      <c r="A187" s="13"/>
      <c r="B187" s="247"/>
      <c r="C187" s="248"/>
      <c r="D187" s="249" t="s">
        <v>252</v>
      </c>
      <c r="E187" s="250" t="s">
        <v>1</v>
      </c>
      <c r="F187" s="251" t="s">
        <v>1098</v>
      </c>
      <c r="G187" s="248"/>
      <c r="H187" s="252">
        <v>10.017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252</v>
      </c>
      <c r="AU187" s="258" t="s">
        <v>95</v>
      </c>
      <c r="AV187" s="13" t="s">
        <v>95</v>
      </c>
      <c r="AW187" s="13" t="s">
        <v>42</v>
      </c>
      <c r="AX187" s="13" t="s">
        <v>85</v>
      </c>
      <c r="AY187" s="258" t="s">
        <v>244</v>
      </c>
    </row>
    <row r="188" spans="1:51" s="13" customFormat="1" ht="12">
      <c r="A188" s="13"/>
      <c r="B188" s="247"/>
      <c r="C188" s="248"/>
      <c r="D188" s="249" t="s">
        <v>252</v>
      </c>
      <c r="E188" s="250" t="s">
        <v>1</v>
      </c>
      <c r="F188" s="251" t="s">
        <v>1096</v>
      </c>
      <c r="G188" s="248"/>
      <c r="H188" s="252">
        <v>9.985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252</v>
      </c>
      <c r="AU188" s="258" t="s">
        <v>95</v>
      </c>
      <c r="AV188" s="13" t="s">
        <v>95</v>
      </c>
      <c r="AW188" s="13" t="s">
        <v>42</v>
      </c>
      <c r="AX188" s="13" t="s">
        <v>85</v>
      </c>
      <c r="AY188" s="258" t="s">
        <v>244</v>
      </c>
    </row>
    <row r="189" spans="1:51" s="13" customFormat="1" ht="12">
      <c r="A189" s="13"/>
      <c r="B189" s="247"/>
      <c r="C189" s="248"/>
      <c r="D189" s="249" t="s">
        <v>252</v>
      </c>
      <c r="E189" s="250" t="s">
        <v>1</v>
      </c>
      <c r="F189" s="251" t="s">
        <v>1099</v>
      </c>
      <c r="G189" s="248"/>
      <c r="H189" s="252">
        <v>6.657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252</v>
      </c>
      <c r="AU189" s="258" t="s">
        <v>95</v>
      </c>
      <c r="AV189" s="13" t="s">
        <v>95</v>
      </c>
      <c r="AW189" s="13" t="s">
        <v>42</v>
      </c>
      <c r="AX189" s="13" t="s">
        <v>85</v>
      </c>
      <c r="AY189" s="258" t="s">
        <v>244</v>
      </c>
    </row>
    <row r="190" spans="1:51" s="13" customFormat="1" ht="12">
      <c r="A190" s="13"/>
      <c r="B190" s="247"/>
      <c r="C190" s="248"/>
      <c r="D190" s="249" t="s">
        <v>252</v>
      </c>
      <c r="E190" s="250" t="s">
        <v>1</v>
      </c>
      <c r="F190" s="251" t="s">
        <v>1100</v>
      </c>
      <c r="G190" s="248"/>
      <c r="H190" s="252">
        <v>9.797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252</v>
      </c>
      <c r="AU190" s="258" t="s">
        <v>95</v>
      </c>
      <c r="AV190" s="13" t="s">
        <v>95</v>
      </c>
      <c r="AW190" s="13" t="s">
        <v>42</v>
      </c>
      <c r="AX190" s="13" t="s">
        <v>85</v>
      </c>
      <c r="AY190" s="258" t="s">
        <v>244</v>
      </c>
    </row>
    <row r="191" spans="1:51" s="15" customFormat="1" ht="12">
      <c r="A191" s="15"/>
      <c r="B191" s="270"/>
      <c r="C191" s="271"/>
      <c r="D191" s="249" t="s">
        <v>252</v>
      </c>
      <c r="E191" s="272" t="s">
        <v>1</v>
      </c>
      <c r="F191" s="273" t="s">
        <v>330</v>
      </c>
      <c r="G191" s="271"/>
      <c r="H191" s="274">
        <v>103.056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80" t="s">
        <v>252</v>
      </c>
      <c r="AU191" s="280" t="s">
        <v>95</v>
      </c>
      <c r="AV191" s="15" t="s">
        <v>250</v>
      </c>
      <c r="AW191" s="15" t="s">
        <v>42</v>
      </c>
      <c r="AX191" s="15" t="s">
        <v>92</v>
      </c>
      <c r="AY191" s="280" t="s">
        <v>244</v>
      </c>
    </row>
    <row r="192" spans="1:65" s="2" customFormat="1" ht="24.15" customHeight="1">
      <c r="A192" s="40"/>
      <c r="B192" s="41"/>
      <c r="C192" s="233" t="s">
        <v>318</v>
      </c>
      <c r="D192" s="233" t="s">
        <v>246</v>
      </c>
      <c r="E192" s="234" t="s">
        <v>1104</v>
      </c>
      <c r="F192" s="235" t="s">
        <v>1105</v>
      </c>
      <c r="G192" s="236" t="s">
        <v>249</v>
      </c>
      <c r="H192" s="237">
        <v>103.056</v>
      </c>
      <c r="I192" s="238"/>
      <c r="J192" s="239">
        <f>ROUND(I192*H192,2)</f>
        <v>0</v>
      </c>
      <c r="K192" s="240"/>
      <c r="L192" s="46"/>
      <c r="M192" s="241" t="s">
        <v>1</v>
      </c>
      <c r="N192" s="242" t="s">
        <v>50</v>
      </c>
      <c r="O192" s="93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5" t="s">
        <v>250</v>
      </c>
      <c r="AT192" s="245" t="s">
        <v>246</v>
      </c>
      <c r="AU192" s="245" t="s">
        <v>95</v>
      </c>
      <c r="AY192" s="18" t="s">
        <v>244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8" t="s">
        <v>92</v>
      </c>
      <c r="BK192" s="246">
        <f>ROUND(I192*H192,2)</f>
        <v>0</v>
      </c>
      <c r="BL192" s="18" t="s">
        <v>250</v>
      </c>
      <c r="BM192" s="245" t="s">
        <v>1106</v>
      </c>
    </row>
    <row r="193" spans="1:51" s="13" customFormat="1" ht="12">
      <c r="A193" s="13"/>
      <c r="B193" s="247"/>
      <c r="C193" s="248"/>
      <c r="D193" s="249" t="s">
        <v>252</v>
      </c>
      <c r="E193" s="250" t="s">
        <v>1</v>
      </c>
      <c r="F193" s="251" t="s">
        <v>1093</v>
      </c>
      <c r="G193" s="248"/>
      <c r="H193" s="252">
        <v>13.251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252</v>
      </c>
      <c r="AU193" s="258" t="s">
        <v>95</v>
      </c>
      <c r="AV193" s="13" t="s">
        <v>95</v>
      </c>
      <c r="AW193" s="13" t="s">
        <v>42</v>
      </c>
      <c r="AX193" s="13" t="s">
        <v>85</v>
      </c>
      <c r="AY193" s="258" t="s">
        <v>244</v>
      </c>
    </row>
    <row r="194" spans="1:51" s="13" customFormat="1" ht="12">
      <c r="A194" s="13"/>
      <c r="B194" s="247"/>
      <c r="C194" s="248"/>
      <c r="D194" s="249" t="s">
        <v>252</v>
      </c>
      <c r="E194" s="250" t="s">
        <v>1</v>
      </c>
      <c r="F194" s="251" t="s">
        <v>1094</v>
      </c>
      <c r="G194" s="248"/>
      <c r="H194" s="252">
        <v>13.471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252</v>
      </c>
      <c r="AU194" s="258" t="s">
        <v>95</v>
      </c>
      <c r="AV194" s="13" t="s">
        <v>95</v>
      </c>
      <c r="AW194" s="13" t="s">
        <v>42</v>
      </c>
      <c r="AX194" s="13" t="s">
        <v>85</v>
      </c>
      <c r="AY194" s="258" t="s">
        <v>244</v>
      </c>
    </row>
    <row r="195" spans="1:51" s="13" customFormat="1" ht="12">
      <c r="A195" s="13"/>
      <c r="B195" s="247"/>
      <c r="C195" s="248"/>
      <c r="D195" s="249" t="s">
        <v>252</v>
      </c>
      <c r="E195" s="250" t="s">
        <v>1</v>
      </c>
      <c r="F195" s="251" t="s">
        <v>1095</v>
      </c>
      <c r="G195" s="248"/>
      <c r="H195" s="252">
        <v>10.425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8" t="s">
        <v>252</v>
      </c>
      <c r="AU195" s="258" t="s">
        <v>95</v>
      </c>
      <c r="AV195" s="13" t="s">
        <v>95</v>
      </c>
      <c r="AW195" s="13" t="s">
        <v>42</v>
      </c>
      <c r="AX195" s="13" t="s">
        <v>85</v>
      </c>
      <c r="AY195" s="258" t="s">
        <v>244</v>
      </c>
    </row>
    <row r="196" spans="1:51" s="13" customFormat="1" ht="12">
      <c r="A196" s="13"/>
      <c r="B196" s="247"/>
      <c r="C196" s="248"/>
      <c r="D196" s="249" t="s">
        <v>252</v>
      </c>
      <c r="E196" s="250" t="s">
        <v>1</v>
      </c>
      <c r="F196" s="251" t="s">
        <v>1096</v>
      </c>
      <c r="G196" s="248"/>
      <c r="H196" s="252">
        <v>9.985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8" t="s">
        <v>252</v>
      </c>
      <c r="AU196" s="258" t="s">
        <v>95</v>
      </c>
      <c r="AV196" s="13" t="s">
        <v>95</v>
      </c>
      <c r="AW196" s="13" t="s">
        <v>42</v>
      </c>
      <c r="AX196" s="13" t="s">
        <v>85</v>
      </c>
      <c r="AY196" s="258" t="s">
        <v>244</v>
      </c>
    </row>
    <row r="197" spans="1:51" s="13" customFormat="1" ht="12">
      <c r="A197" s="13"/>
      <c r="B197" s="247"/>
      <c r="C197" s="248"/>
      <c r="D197" s="249" t="s">
        <v>252</v>
      </c>
      <c r="E197" s="250" t="s">
        <v>1</v>
      </c>
      <c r="F197" s="251" t="s">
        <v>1097</v>
      </c>
      <c r="G197" s="248"/>
      <c r="H197" s="252">
        <v>9.734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252</v>
      </c>
      <c r="AU197" s="258" t="s">
        <v>95</v>
      </c>
      <c r="AV197" s="13" t="s">
        <v>95</v>
      </c>
      <c r="AW197" s="13" t="s">
        <v>42</v>
      </c>
      <c r="AX197" s="13" t="s">
        <v>85</v>
      </c>
      <c r="AY197" s="258" t="s">
        <v>244</v>
      </c>
    </row>
    <row r="198" spans="1:51" s="13" customFormat="1" ht="12">
      <c r="A198" s="13"/>
      <c r="B198" s="247"/>
      <c r="C198" s="248"/>
      <c r="D198" s="249" t="s">
        <v>252</v>
      </c>
      <c r="E198" s="250" t="s">
        <v>1</v>
      </c>
      <c r="F198" s="251" t="s">
        <v>1097</v>
      </c>
      <c r="G198" s="248"/>
      <c r="H198" s="252">
        <v>9.734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252</v>
      </c>
      <c r="AU198" s="258" t="s">
        <v>95</v>
      </c>
      <c r="AV198" s="13" t="s">
        <v>95</v>
      </c>
      <c r="AW198" s="13" t="s">
        <v>42</v>
      </c>
      <c r="AX198" s="13" t="s">
        <v>85</v>
      </c>
      <c r="AY198" s="258" t="s">
        <v>244</v>
      </c>
    </row>
    <row r="199" spans="1:51" s="13" customFormat="1" ht="12">
      <c r="A199" s="13"/>
      <c r="B199" s="247"/>
      <c r="C199" s="248"/>
      <c r="D199" s="249" t="s">
        <v>252</v>
      </c>
      <c r="E199" s="250" t="s">
        <v>1</v>
      </c>
      <c r="F199" s="251" t="s">
        <v>1098</v>
      </c>
      <c r="G199" s="248"/>
      <c r="H199" s="252">
        <v>10.017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252</v>
      </c>
      <c r="AU199" s="258" t="s">
        <v>95</v>
      </c>
      <c r="AV199" s="13" t="s">
        <v>95</v>
      </c>
      <c r="AW199" s="13" t="s">
        <v>42</v>
      </c>
      <c r="AX199" s="13" t="s">
        <v>85</v>
      </c>
      <c r="AY199" s="258" t="s">
        <v>244</v>
      </c>
    </row>
    <row r="200" spans="1:51" s="13" customFormat="1" ht="12">
      <c r="A200" s="13"/>
      <c r="B200" s="247"/>
      <c r="C200" s="248"/>
      <c r="D200" s="249" t="s">
        <v>252</v>
      </c>
      <c r="E200" s="250" t="s">
        <v>1</v>
      </c>
      <c r="F200" s="251" t="s">
        <v>1096</v>
      </c>
      <c r="G200" s="248"/>
      <c r="H200" s="252">
        <v>9.985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252</v>
      </c>
      <c r="AU200" s="258" t="s">
        <v>95</v>
      </c>
      <c r="AV200" s="13" t="s">
        <v>95</v>
      </c>
      <c r="AW200" s="13" t="s">
        <v>42</v>
      </c>
      <c r="AX200" s="13" t="s">
        <v>85</v>
      </c>
      <c r="AY200" s="258" t="s">
        <v>244</v>
      </c>
    </row>
    <row r="201" spans="1:51" s="13" customFormat="1" ht="12">
      <c r="A201" s="13"/>
      <c r="B201" s="247"/>
      <c r="C201" s="248"/>
      <c r="D201" s="249" t="s">
        <v>252</v>
      </c>
      <c r="E201" s="250" t="s">
        <v>1</v>
      </c>
      <c r="F201" s="251" t="s">
        <v>1099</v>
      </c>
      <c r="G201" s="248"/>
      <c r="H201" s="252">
        <v>6.657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252</v>
      </c>
      <c r="AU201" s="258" t="s">
        <v>95</v>
      </c>
      <c r="AV201" s="13" t="s">
        <v>95</v>
      </c>
      <c r="AW201" s="13" t="s">
        <v>42</v>
      </c>
      <c r="AX201" s="13" t="s">
        <v>85</v>
      </c>
      <c r="AY201" s="258" t="s">
        <v>244</v>
      </c>
    </row>
    <row r="202" spans="1:51" s="13" customFormat="1" ht="12">
      <c r="A202" s="13"/>
      <c r="B202" s="247"/>
      <c r="C202" s="248"/>
      <c r="D202" s="249" t="s">
        <v>252</v>
      </c>
      <c r="E202" s="250" t="s">
        <v>1</v>
      </c>
      <c r="F202" s="251" t="s">
        <v>1100</v>
      </c>
      <c r="G202" s="248"/>
      <c r="H202" s="252">
        <v>9.797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252</v>
      </c>
      <c r="AU202" s="258" t="s">
        <v>95</v>
      </c>
      <c r="AV202" s="13" t="s">
        <v>95</v>
      </c>
      <c r="AW202" s="13" t="s">
        <v>42</v>
      </c>
      <c r="AX202" s="13" t="s">
        <v>85</v>
      </c>
      <c r="AY202" s="258" t="s">
        <v>244</v>
      </c>
    </row>
    <row r="203" spans="1:51" s="15" customFormat="1" ht="12">
      <c r="A203" s="15"/>
      <c r="B203" s="270"/>
      <c r="C203" s="271"/>
      <c r="D203" s="249" t="s">
        <v>252</v>
      </c>
      <c r="E203" s="272" t="s">
        <v>1</v>
      </c>
      <c r="F203" s="273" t="s">
        <v>330</v>
      </c>
      <c r="G203" s="271"/>
      <c r="H203" s="274">
        <v>103.056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80" t="s">
        <v>252</v>
      </c>
      <c r="AU203" s="280" t="s">
        <v>95</v>
      </c>
      <c r="AV203" s="15" t="s">
        <v>250</v>
      </c>
      <c r="AW203" s="15" t="s">
        <v>42</v>
      </c>
      <c r="AX203" s="15" t="s">
        <v>92</v>
      </c>
      <c r="AY203" s="280" t="s">
        <v>244</v>
      </c>
    </row>
    <row r="204" spans="1:65" s="2" customFormat="1" ht="24.15" customHeight="1">
      <c r="A204" s="40"/>
      <c r="B204" s="41"/>
      <c r="C204" s="233" t="s">
        <v>323</v>
      </c>
      <c r="D204" s="233" t="s">
        <v>246</v>
      </c>
      <c r="E204" s="234" t="s">
        <v>1107</v>
      </c>
      <c r="F204" s="235" t="s">
        <v>1108</v>
      </c>
      <c r="G204" s="236" t="s">
        <v>249</v>
      </c>
      <c r="H204" s="237">
        <v>103.056</v>
      </c>
      <c r="I204" s="238"/>
      <c r="J204" s="239">
        <f>ROUND(I204*H204,2)</f>
        <v>0</v>
      </c>
      <c r="K204" s="240"/>
      <c r="L204" s="46"/>
      <c r="M204" s="241" t="s">
        <v>1</v>
      </c>
      <c r="N204" s="242" t="s">
        <v>50</v>
      </c>
      <c r="O204" s="93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5" t="s">
        <v>250</v>
      </c>
      <c r="AT204" s="245" t="s">
        <v>246</v>
      </c>
      <c r="AU204" s="245" t="s">
        <v>95</v>
      </c>
      <c r="AY204" s="18" t="s">
        <v>244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8" t="s">
        <v>92</v>
      </c>
      <c r="BK204" s="246">
        <f>ROUND(I204*H204,2)</f>
        <v>0</v>
      </c>
      <c r="BL204" s="18" t="s">
        <v>250</v>
      </c>
      <c r="BM204" s="245" t="s">
        <v>1109</v>
      </c>
    </row>
    <row r="205" spans="1:51" s="13" customFormat="1" ht="12">
      <c r="A205" s="13"/>
      <c r="B205" s="247"/>
      <c r="C205" s="248"/>
      <c r="D205" s="249" t="s">
        <v>252</v>
      </c>
      <c r="E205" s="250" t="s">
        <v>1</v>
      </c>
      <c r="F205" s="251" t="s">
        <v>1093</v>
      </c>
      <c r="G205" s="248"/>
      <c r="H205" s="252">
        <v>13.251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8" t="s">
        <v>252</v>
      </c>
      <c r="AU205" s="258" t="s">
        <v>95</v>
      </c>
      <c r="AV205" s="13" t="s">
        <v>95</v>
      </c>
      <c r="AW205" s="13" t="s">
        <v>42</v>
      </c>
      <c r="AX205" s="13" t="s">
        <v>85</v>
      </c>
      <c r="AY205" s="258" t="s">
        <v>244</v>
      </c>
    </row>
    <row r="206" spans="1:51" s="13" customFormat="1" ht="12">
      <c r="A206" s="13"/>
      <c r="B206" s="247"/>
      <c r="C206" s="248"/>
      <c r="D206" s="249" t="s">
        <v>252</v>
      </c>
      <c r="E206" s="250" t="s">
        <v>1</v>
      </c>
      <c r="F206" s="251" t="s">
        <v>1094</v>
      </c>
      <c r="G206" s="248"/>
      <c r="H206" s="252">
        <v>13.471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252</v>
      </c>
      <c r="AU206" s="258" t="s">
        <v>95</v>
      </c>
      <c r="AV206" s="13" t="s">
        <v>95</v>
      </c>
      <c r="AW206" s="13" t="s">
        <v>42</v>
      </c>
      <c r="AX206" s="13" t="s">
        <v>85</v>
      </c>
      <c r="AY206" s="258" t="s">
        <v>244</v>
      </c>
    </row>
    <row r="207" spans="1:51" s="13" customFormat="1" ht="12">
      <c r="A207" s="13"/>
      <c r="B207" s="247"/>
      <c r="C207" s="248"/>
      <c r="D207" s="249" t="s">
        <v>252</v>
      </c>
      <c r="E207" s="250" t="s">
        <v>1</v>
      </c>
      <c r="F207" s="251" t="s">
        <v>1095</v>
      </c>
      <c r="G207" s="248"/>
      <c r="H207" s="252">
        <v>10.425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252</v>
      </c>
      <c r="AU207" s="258" t="s">
        <v>95</v>
      </c>
      <c r="AV207" s="13" t="s">
        <v>95</v>
      </c>
      <c r="AW207" s="13" t="s">
        <v>42</v>
      </c>
      <c r="AX207" s="13" t="s">
        <v>85</v>
      </c>
      <c r="AY207" s="258" t="s">
        <v>244</v>
      </c>
    </row>
    <row r="208" spans="1:51" s="13" customFormat="1" ht="12">
      <c r="A208" s="13"/>
      <c r="B208" s="247"/>
      <c r="C208" s="248"/>
      <c r="D208" s="249" t="s">
        <v>252</v>
      </c>
      <c r="E208" s="250" t="s">
        <v>1</v>
      </c>
      <c r="F208" s="251" t="s">
        <v>1096</v>
      </c>
      <c r="G208" s="248"/>
      <c r="H208" s="252">
        <v>9.985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252</v>
      </c>
      <c r="AU208" s="258" t="s">
        <v>95</v>
      </c>
      <c r="AV208" s="13" t="s">
        <v>95</v>
      </c>
      <c r="AW208" s="13" t="s">
        <v>42</v>
      </c>
      <c r="AX208" s="13" t="s">
        <v>85</v>
      </c>
      <c r="AY208" s="258" t="s">
        <v>244</v>
      </c>
    </row>
    <row r="209" spans="1:51" s="13" customFormat="1" ht="12">
      <c r="A209" s="13"/>
      <c r="B209" s="247"/>
      <c r="C209" s="248"/>
      <c r="D209" s="249" t="s">
        <v>252</v>
      </c>
      <c r="E209" s="250" t="s">
        <v>1</v>
      </c>
      <c r="F209" s="251" t="s">
        <v>1097</v>
      </c>
      <c r="G209" s="248"/>
      <c r="H209" s="252">
        <v>9.734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252</v>
      </c>
      <c r="AU209" s="258" t="s">
        <v>95</v>
      </c>
      <c r="AV209" s="13" t="s">
        <v>95</v>
      </c>
      <c r="AW209" s="13" t="s">
        <v>42</v>
      </c>
      <c r="AX209" s="13" t="s">
        <v>85</v>
      </c>
      <c r="AY209" s="258" t="s">
        <v>244</v>
      </c>
    </row>
    <row r="210" spans="1:51" s="13" customFormat="1" ht="12">
      <c r="A210" s="13"/>
      <c r="B210" s="247"/>
      <c r="C210" s="248"/>
      <c r="D210" s="249" t="s">
        <v>252</v>
      </c>
      <c r="E210" s="250" t="s">
        <v>1</v>
      </c>
      <c r="F210" s="251" t="s">
        <v>1097</v>
      </c>
      <c r="G210" s="248"/>
      <c r="H210" s="252">
        <v>9.734</v>
      </c>
      <c r="I210" s="253"/>
      <c r="J210" s="248"/>
      <c r="K210" s="248"/>
      <c r="L210" s="254"/>
      <c r="M210" s="255"/>
      <c r="N210" s="256"/>
      <c r="O210" s="256"/>
      <c r="P210" s="256"/>
      <c r="Q210" s="256"/>
      <c r="R210" s="256"/>
      <c r="S210" s="256"/>
      <c r="T210" s="25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8" t="s">
        <v>252</v>
      </c>
      <c r="AU210" s="258" t="s">
        <v>95</v>
      </c>
      <c r="AV210" s="13" t="s">
        <v>95</v>
      </c>
      <c r="AW210" s="13" t="s">
        <v>42</v>
      </c>
      <c r="AX210" s="13" t="s">
        <v>85</v>
      </c>
      <c r="AY210" s="258" t="s">
        <v>244</v>
      </c>
    </row>
    <row r="211" spans="1:51" s="13" customFormat="1" ht="12">
      <c r="A211" s="13"/>
      <c r="B211" s="247"/>
      <c r="C211" s="248"/>
      <c r="D211" s="249" t="s">
        <v>252</v>
      </c>
      <c r="E211" s="250" t="s">
        <v>1</v>
      </c>
      <c r="F211" s="251" t="s">
        <v>1098</v>
      </c>
      <c r="G211" s="248"/>
      <c r="H211" s="252">
        <v>10.017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252</v>
      </c>
      <c r="AU211" s="258" t="s">
        <v>95</v>
      </c>
      <c r="AV211" s="13" t="s">
        <v>95</v>
      </c>
      <c r="AW211" s="13" t="s">
        <v>42</v>
      </c>
      <c r="AX211" s="13" t="s">
        <v>85</v>
      </c>
      <c r="AY211" s="258" t="s">
        <v>244</v>
      </c>
    </row>
    <row r="212" spans="1:51" s="13" customFormat="1" ht="12">
      <c r="A212" s="13"/>
      <c r="B212" s="247"/>
      <c r="C212" s="248"/>
      <c r="D212" s="249" t="s">
        <v>252</v>
      </c>
      <c r="E212" s="250" t="s">
        <v>1</v>
      </c>
      <c r="F212" s="251" t="s">
        <v>1096</v>
      </c>
      <c r="G212" s="248"/>
      <c r="H212" s="252">
        <v>9.985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252</v>
      </c>
      <c r="AU212" s="258" t="s">
        <v>95</v>
      </c>
      <c r="AV212" s="13" t="s">
        <v>95</v>
      </c>
      <c r="AW212" s="13" t="s">
        <v>42</v>
      </c>
      <c r="AX212" s="13" t="s">
        <v>85</v>
      </c>
      <c r="AY212" s="258" t="s">
        <v>244</v>
      </c>
    </row>
    <row r="213" spans="1:51" s="13" customFormat="1" ht="12">
      <c r="A213" s="13"/>
      <c r="B213" s="247"/>
      <c r="C213" s="248"/>
      <c r="D213" s="249" t="s">
        <v>252</v>
      </c>
      <c r="E213" s="250" t="s">
        <v>1</v>
      </c>
      <c r="F213" s="251" t="s">
        <v>1099</v>
      </c>
      <c r="G213" s="248"/>
      <c r="H213" s="252">
        <v>6.657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8" t="s">
        <v>252</v>
      </c>
      <c r="AU213" s="258" t="s">
        <v>95</v>
      </c>
      <c r="AV213" s="13" t="s">
        <v>95</v>
      </c>
      <c r="AW213" s="13" t="s">
        <v>42</v>
      </c>
      <c r="AX213" s="13" t="s">
        <v>85</v>
      </c>
      <c r="AY213" s="258" t="s">
        <v>244</v>
      </c>
    </row>
    <row r="214" spans="1:51" s="13" customFormat="1" ht="12">
      <c r="A214" s="13"/>
      <c r="B214" s="247"/>
      <c r="C214" s="248"/>
      <c r="D214" s="249" t="s">
        <v>252</v>
      </c>
      <c r="E214" s="250" t="s">
        <v>1</v>
      </c>
      <c r="F214" s="251" t="s">
        <v>1100</v>
      </c>
      <c r="G214" s="248"/>
      <c r="H214" s="252">
        <v>9.797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252</v>
      </c>
      <c r="AU214" s="258" t="s">
        <v>95</v>
      </c>
      <c r="AV214" s="13" t="s">
        <v>95</v>
      </c>
      <c r="AW214" s="13" t="s">
        <v>42</v>
      </c>
      <c r="AX214" s="13" t="s">
        <v>85</v>
      </c>
      <c r="AY214" s="258" t="s">
        <v>244</v>
      </c>
    </row>
    <row r="215" spans="1:51" s="15" customFormat="1" ht="12">
      <c r="A215" s="15"/>
      <c r="B215" s="270"/>
      <c r="C215" s="271"/>
      <c r="D215" s="249" t="s">
        <v>252</v>
      </c>
      <c r="E215" s="272" t="s">
        <v>1</v>
      </c>
      <c r="F215" s="273" t="s">
        <v>330</v>
      </c>
      <c r="G215" s="271"/>
      <c r="H215" s="274">
        <v>103.056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0" t="s">
        <v>252</v>
      </c>
      <c r="AU215" s="280" t="s">
        <v>95</v>
      </c>
      <c r="AV215" s="15" t="s">
        <v>250</v>
      </c>
      <c r="AW215" s="15" t="s">
        <v>42</v>
      </c>
      <c r="AX215" s="15" t="s">
        <v>92</v>
      </c>
      <c r="AY215" s="280" t="s">
        <v>244</v>
      </c>
    </row>
    <row r="216" spans="1:63" s="12" customFormat="1" ht="22.8" customHeight="1">
      <c r="A216" s="12"/>
      <c r="B216" s="217"/>
      <c r="C216" s="218"/>
      <c r="D216" s="219" t="s">
        <v>84</v>
      </c>
      <c r="E216" s="231" t="s">
        <v>773</v>
      </c>
      <c r="F216" s="231" t="s">
        <v>774</v>
      </c>
      <c r="G216" s="218"/>
      <c r="H216" s="218"/>
      <c r="I216" s="221"/>
      <c r="J216" s="232">
        <f>BK216</f>
        <v>0</v>
      </c>
      <c r="K216" s="218"/>
      <c r="L216" s="223"/>
      <c r="M216" s="224"/>
      <c r="N216" s="225"/>
      <c r="O216" s="225"/>
      <c r="P216" s="226">
        <f>SUM(P217:P221)</f>
        <v>0</v>
      </c>
      <c r="Q216" s="225"/>
      <c r="R216" s="226">
        <f>SUM(R217:R221)</f>
        <v>0</v>
      </c>
      <c r="S216" s="225"/>
      <c r="T216" s="227">
        <f>SUM(T217:T221)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8" t="s">
        <v>92</v>
      </c>
      <c r="AT216" s="229" t="s">
        <v>84</v>
      </c>
      <c r="AU216" s="229" t="s">
        <v>92</v>
      </c>
      <c r="AY216" s="228" t="s">
        <v>244</v>
      </c>
      <c r="BK216" s="230">
        <f>SUM(BK217:BK221)</f>
        <v>0</v>
      </c>
    </row>
    <row r="217" spans="1:65" s="2" customFormat="1" ht="24.15" customHeight="1">
      <c r="A217" s="40"/>
      <c r="B217" s="41"/>
      <c r="C217" s="233" t="s">
        <v>331</v>
      </c>
      <c r="D217" s="233" t="s">
        <v>246</v>
      </c>
      <c r="E217" s="234" t="s">
        <v>1110</v>
      </c>
      <c r="F217" s="235" t="s">
        <v>1111</v>
      </c>
      <c r="G217" s="236" t="s">
        <v>396</v>
      </c>
      <c r="H217" s="237">
        <v>7.779</v>
      </c>
      <c r="I217" s="238"/>
      <c r="J217" s="239">
        <f>ROUND(I217*H217,2)</f>
        <v>0</v>
      </c>
      <c r="K217" s="240"/>
      <c r="L217" s="46"/>
      <c r="M217" s="241" t="s">
        <v>1</v>
      </c>
      <c r="N217" s="242" t="s">
        <v>50</v>
      </c>
      <c r="O217" s="93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5" t="s">
        <v>250</v>
      </c>
      <c r="AT217" s="245" t="s">
        <v>246</v>
      </c>
      <c r="AU217" s="245" t="s">
        <v>95</v>
      </c>
      <c r="AY217" s="18" t="s">
        <v>244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18" t="s">
        <v>92</v>
      </c>
      <c r="BK217" s="246">
        <f>ROUND(I217*H217,2)</f>
        <v>0</v>
      </c>
      <c r="BL217" s="18" t="s">
        <v>250</v>
      </c>
      <c r="BM217" s="245" t="s">
        <v>1112</v>
      </c>
    </row>
    <row r="218" spans="1:65" s="2" customFormat="1" ht="24.15" customHeight="1">
      <c r="A218" s="40"/>
      <c r="B218" s="41"/>
      <c r="C218" s="233" t="s">
        <v>344</v>
      </c>
      <c r="D218" s="233" t="s">
        <v>246</v>
      </c>
      <c r="E218" s="234" t="s">
        <v>1113</v>
      </c>
      <c r="F218" s="235" t="s">
        <v>1114</v>
      </c>
      <c r="G218" s="236" t="s">
        <v>396</v>
      </c>
      <c r="H218" s="237">
        <v>70.011</v>
      </c>
      <c r="I218" s="238"/>
      <c r="J218" s="239">
        <f>ROUND(I218*H218,2)</f>
        <v>0</v>
      </c>
      <c r="K218" s="240"/>
      <c r="L218" s="46"/>
      <c r="M218" s="241" t="s">
        <v>1</v>
      </c>
      <c r="N218" s="242" t="s">
        <v>50</v>
      </c>
      <c r="O218" s="93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5" t="s">
        <v>250</v>
      </c>
      <c r="AT218" s="245" t="s">
        <v>246</v>
      </c>
      <c r="AU218" s="245" t="s">
        <v>95</v>
      </c>
      <c r="AY218" s="18" t="s">
        <v>244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8" t="s">
        <v>92</v>
      </c>
      <c r="BK218" s="246">
        <f>ROUND(I218*H218,2)</f>
        <v>0</v>
      </c>
      <c r="BL218" s="18" t="s">
        <v>250</v>
      </c>
      <c r="BM218" s="245" t="s">
        <v>1115</v>
      </c>
    </row>
    <row r="219" spans="1:51" s="13" customFormat="1" ht="12">
      <c r="A219" s="13"/>
      <c r="B219" s="247"/>
      <c r="C219" s="248"/>
      <c r="D219" s="249" t="s">
        <v>252</v>
      </c>
      <c r="E219" s="248"/>
      <c r="F219" s="251" t="s">
        <v>1116</v>
      </c>
      <c r="G219" s="248"/>
      <c r="H219" s="252">
        <v>70.011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8" t="s">
        <v>252</v>
      </c>
      <c r="AU219" s="258" t="s">
        <v>95</v>
      </c>
      <c r="AV219" s="13" t="s">
        <v>95</v>
      </c>
      <c r="AW219" s="13" t="s">
        <v>4</v>
      </c>
      <c r="AX219" s="13" t="s">
        <v>92</v>
      </c>
      <c r="AY219" s="258" t="s">
        <v>244</v>
      </c>
    </row>
    <row r="220" spans="1:65" s="2" customFormat="1" ht="24.15" customHeight="1">
      <c r="A220" s="40"/>
      <c r="B220" s="41"/>
      <c r="C220" s="233" t="s">
        <v>8</v>
      </c>
      <c r="D220" s="233" t="s">
        <v>246</v>
      </c>
      <c r="E220" s="234" t="s">
        <v>795</v>
      </c>
      <c r="F220" s="235" t="s">
        <v>796</v>
      </c>
      <c r="G220" s="236" t="s">
        <v>396</v>
      </c>
      <c r="H220" s="237">
        <v>7.779</v>
      </c>
      <c r="I220" s="238"/>
      <c r="J220" s="239">
        <f>ROUND(I220*H220,2)</f>
        <v>0</v>
      </c>
      <c r="K220" s="240"/>
      <c r="L220" s="46"/>
      <c r="M220" s="241" t="s">
        <v>1</v>
      </c>
      <c r="N220" s="242" t="s">
        <v>50</v>
      </c>
      <c r="O220" s="93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5" t="s">
        <v>250</v>
      </c>
      <c r="AT220" s="245" t="s">
        <v>246</v>
      </c>
      <c r="AU220" s="245" t="s">
        <v>95</v>
      </c>
      <c r="AY220" s="18" t="s">
        <v>244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8" t="s">
        <v>92</v>
      </c>
      <c r="BK220" s="246">
        <f>ROUND(I220*H220,2)</f>
        <v>0</v>
      </c>
      <c r="BL220" s="18" t="s">
        <v>250</v>
      </c>
      <c r="BM220" s="245" t="s">
        <v>1117</v>
      </c>
    </row>
    <row r="221" spans="1:65" s="2" customFormat="1" ht="24.15" customHeight="1">
      <c r="A221" s="40"/>
      <c r="B221" s="41"/>
      <c r="C221" s="291" t="s">
        <v>160</v>
      </c>
      <c r="D221" s="291" t="s">
        <v>409</v>
      </c>
      <c r="E221" s="292" t="s">
        <v>1118</v>
      </c>
      <c r="F221" s="293" t="s">
        <v>1119</v>
      </c>
      <c r="G221" s="294" t="s">
        <v>396</v>
      </c>
      <c r="H221" s="295">
        <v>7.763</v>
      </c>
      <c r="I221" s="296"/>
      <c r="J221" s="297">
        <f>ROUND(I221*H221,2)</f>
        <v>0</v>
      </c>
      <c r="K221" s="298"/>
      <c r="L221" s="299"/>
      <c r="M221" s="300" t="s">
        <v>1</v>
      </c>
      <c r="N221" s="301" t="s">
        <v>50</v>
      </c>
      <c r="O221" s="93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5" t="s">
        <v>164</v>
      </c>
      <c r="AT221" s="245" t="s">
        <v>409</v>
      </c>
      <c r="AU221" s="245" t="s">
        <v>95</v>
      </c>
      <c r="AY221" s="18" t="s">
        <v>244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8" t="s">
        <v>92</v>
      </c>
      <c r="BK221" s="246">
        <f>ROUND(I221*H221,2)</f>
        <v>0</v>
      </c>
      <c r="BL221" s="18" t="s">
        <v>250</v>
      </c>
      <c r="BM221" s="245" t="s">
        <v>1120</v>
      </c>
    </row>
    <row r="222" spans="1:63" s="12" customFormat="1" ht="22.8" customHeight="1">
      <c r="A222" s="12"/>
      <c r="B222" s="217"/>
      <c r="C222" s="218"/>
      <c r="D222" s="219" t="s">
        <v>84</v>
      </c>
      <c r="E222" s="231" t="s">
        <v>812</v>
      </c>
      <c r="F222" s="231" t="s">
        <v>813</v>
      </c>
      <c r="G222" s="218"/>
      <c r="H222" s="218"/>
      <c r="I222" s="221"/>
      <c r="J222" s="232">
        <f>BK222</f>
        <v>0</v>
      </c>
      <c r="K222" s="218"/>
      <c r="L222" s="223"/>
      <c r="M222" s="224"/>
      <c r="N222" s="225"/>
      <c r="O222" s="225"/>
      <c r="P222" s="226">
        <f>P223</f>
        <v>0</v>
      </c>
      <c r="Q222" s="225"/>
      <c r="R222" s="226">
        <f>R223</f>
        <v>0</v>
      </c>
      <c r="S222" s="225"/>
      <c r="T222" s="227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8" t="s">
        <v>92</v>
      </c>
      <c r="AT222" s="229" t="s">
        <v>84</v>
      </c>
      <c r="AU222" s="229" t="s">
        <v>92</v>
      </c>
      <c r="AY222" s="228" t="s">
        <v>244</v>
      </c>
      <c r="BK222" s="230">
        <f>BK223</f>
        <v>0</v>
      </c>
    </row>
    <row r="223" spans="1:65" s="2" customFormat="1" ht="24.15" customHeight="1">
      <c r="A223" s="40"/>
      <c r="B223" s="41"/>
      <c r="C223" s="233" t="s">
        <v>361</v>
      </c>
      <c r="D223" s="233" t="s">
        <v>246</v>
      </c>
      <c r="E223" s="234" t="s">
        <v>1121</v>
      </c>
      <c r="F223" s="235" t="s">
        <v>1122</v>
      </c>
      <c r="G223" s="236" t="s">
        <v>396</v>
      </c>
      <c r="H223" s="237">
        <v>5.319</v>
      </c>
      <c r="I223" s="238"/>
      <c r="J223" s="239">
        <f>ROUND(I223*H223,2)</f>
        <v>0</v>
      </c>
      <c r="K223" s="240"/>
      <c r="L223" s="46"/>
      <c r="M223" s="302" t="s">
        <v>1</v>
      </c>
      <c r="N223" s="303" t="s">
        <v>50</v>
      </c>
      <c r="O223" s="304"/>
      <c r="P223" s="305">
        <f>O223*H223</f>
        <v>0</v>
      </c>
      <c r="Q223" s="305">
        <v>0</v>
      </c>
      <c r="R223" s="305">
        <f>Q223*H223</f>
        <v>0</v>
      </c>
      <c r="S223" s="305">
        <v>0</v>
      </c>
      <c r="T223" s="30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45" t="s">
        <v>250</v>
      </c>
      <c r="AT223" s="245" t="s">
        <v>246</v>
      </c>
      <c r="AU223" s="245" t="s">
        <v>95</v>
      </c>
      <c r="AY223" s="18" t="s">
        <v>244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8" t="s">
        <v>92</v>
      </c>
      <c r="BK223" s="246">
        <f>ROUND(I223*H223,2)</f>
        <v>0</v>
      </c>
      <c r="BL223" s="18" t="s">
        <v>250</v>
      </c>
      <c r="BM223" s="245" t="s">
        <v>1123</v>
      </c>
    </row>
    <row r="224" spans="1:31" s="2" customFormat="1" ht="6.95" customHeight="1">
      <c r="A224" s="40"/>
      <c r="B224" s="68"/>
      <c r="C224" s="69"/>
      <c r="D224" s="69"/>
      <c r="E224" s="69"/>
      <c r="F224" s="69"/>
      <c r="G224" s="69"/>
      <c r="H224" s="69"/>
      <c r="I224" s="69"/>
      <c r="J224" s="69"/>
      <c r="K224" s="69"/>
      <c r="L224" s="46"/>
      <c r="M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</row>
  </sheetData>
  <sheetProtection password="CC35" sheet="1" objects="1" scenarios="1" formatColumns="0" formatRows="0" autoFilter="0"/>
  <autoFilter ref="C125:K2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9"/>
      <c r="C3" s="150"/>
      <c r="D3" s="150"/>
      <c r="E3" s="150"/>
      <c r="F3" s="150"/>
      <c r="G3" s="150"/>
      <c r="H3" s="21"/>
    </row>
    <row r="4" spans="2:8" s="1" customFormat="1" ht="24.95" customHeight="1">
      <c r="B4" s="21"/>
      <c r="C4" s="151" t="s">
        <v>1124</v>
      </c>
      <c r="H4" s="21"/>
    </row>
    <row r="5" spans="2:8" s="1" customFormat="1" ht="12" customHeight="1">
      <c r="B5" s="21"/>
      <c r="C5" s="157" t="s">
        <v>13</v>
      </c>
      <c r="D5" s="161" t="s">
        <v>14</v>
      </c>
      <c r="E5" s="1"/>
      <c r="F5" s="1"/>
      <c r="H5" s="21"/>
    </row>
    <row r="6" spans="2:8" s="1" customFormat="1" ht="36.95" customHeight="1">
      <c r="B6" s="21"/>
      <c r="C6" s="310" t="s">
        <v>16</v>
      </c>
      <c r="D6" s="311" t="s">
        <v>17</v>
      </c>
      <c r="E6" s="1"/>
      <c r="F6" s="1"/>
      <c r="H6" s="21"/>
    </row>
    <row r="7" spans="2:8" s="1" customFormat="1" ht="16.5" customHeight="1">
      <c r="B7" s="21"/>
      <c r="C7" s="153" t="s">
        <v>24</v>
      </c>
      <c r="D7" s="156" t="str">
        <f>'Rekapitulace stavby'!AN8</f>
        <v>22. 11. 2023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205"/>
      <c r="B9" s="312"/>
      <c r="C9" s="313" t="s">
        <v>66</v>
      </c>
      <c r="D9" s="314" t="s">
        <v>67</v>
      </c>
      <c r="E9" s="314" t="s">
        <v>231</v>
      </c>
      <c r="F9" s="315" t="s">
        <v>1125</v>
      </c>
      <c r="G9" s="205"/>
      <c r="H9" s="312"/>
    </row>
    <row r="10" spans="1:8" s="2" customFormat="1" ht="26.4" customHeight="1">
      <c r="A10" s="40"/>
      <c r="B10" s="46"/>
      <c r="C10" s="316" t="s">
        <v>1126</v>
      </c>
      <c r="D10" s="316" t="s">
        <v>90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7" t="s">
        <v>497</v>
      </c>
      <c r="D11" s="318" t="s">
        <v>1</v>
      </c>
      <c r="E11" s="319" t="s">
        <v>1</v>
      </c>
      <c r="F11" s="320">
        <v>1206</v>
      </c>
      <c r="G11" s="40"/>
      <c r="H11" s="46"/>
    </row>
    <row r="12" spans="1:8" s="2" customFormat="1" ht="16.8" customHeight="1">
      <c r="A12" s="40"/>
      <c r="B12" s="46"/>
      <c r="C12" s="321" t="s">
        <v>497</v>
      </c>
      <c r="D12" s="321" t="s">
        <v>193</v>
      </c>
      <c r="E12" s="18" t="s">
        <v>1</v>
      </c>
      <c r="F12" s="322">
        <v>1206</v>
      </c>
      <c r="G12" s="40"/>
      <c r="H12" s="46"/>
    </row>
    <row r="13" spans="1:8" s="2" customFormat="1" ht="16.8" customHeight="1">
      <c r="A13" s="40"/>
      <c r="B13" s="46"/>
      <c r="C13" s="317" t="s">
        <v>476</v>
      </c>
      <c r="D13" s="318" t="s">
        <v>1</v>
      </c>
      <c r="E13" s="319" t="s">
        <v>1</v>
      </c>
      <c r="F13" s="320">
        <v>258.8</v>
      </c>
      <c r="G13" s="40"/>
      <c r="H13" s="46"/>
    </row>
    <row r="14" spans="1:8" s="2" customFormat="1" ht="16.8" customHeight="1">
      <c r="A14" s="40"/>
      <c r="B14" s="46"/>
      <c r="C14" s="321" t="s">
        <v>476</v>
      </c>
      <c r="D14" s="321" t="s">
        <v>477</v>
      </c>
      <c r="E14" s="18" t="s">
        <v>1</v>
      </c>
      <c r="F14" s="322">
        <v>258.8</v>
      </c>
      <c r="G14" s="40"/>
      <c r="H14" s="46"/>
    </row>
    <row r="15" spans="1:8" s="2" customFormat="1" ht="16.8" customHeight="1">
      <c r="A15" s="40"/>
      <c r="B15" s="46"/>
      <c r="C15" s="317" t="s">
        <v>207</v>
      </c>
      <c r="D15" s="318" t="s">
        <v>1</v>
      </c>
      <c r="E15" s="319" t="s">
        <v>1</v>
      </c>
      <c r="F15" s="320">
        <v>5.664</v>
      </c>
      <c r="G15" s="40"/>
      <c r="H15" s="46"/>
    </row>
    <row r="16" spans="1:8" s="2" customFormat="1" ht="16.8" customHeight="1">
      <c r="A16" s="40"/>
      <c r="B16" s="46"/>
      <c r="C16" s="321" t="s">
        <v>357</v>
      </c>
      <c r="D16" s="321" t="s">
        <v>358</v>
      </c>
      <c r="E16" s="18" t="s">
        <v>1</v>
      </c>
      <c r="F16" s="322">
        <v>4.416</v>
      </c>
      <c r="G16" s="40"/>
      <c r="H16" s="46"/>
    </row>
    <row r="17" spans="1:8" s="2" customFormat="1" ht="16.8" customHeight="1">
      <c r="A17" s="40"/>
      <c r="B17" s="46"/>
      <c r="C17" s="321" t="s">
        <v>359</v>
      </c>
      <c r="D17" s="321" t="s">
        <v>360</v>
      </c>
      <c r="E17" s="18" t="s">
        <v>1</v>
      </c>
      <c r="F17" s="322">
        <v>1.248</v>
      </c>
      <c r="G17" s="40"/>
      <c r="H17" s="46"/>
    </row>
    <row r="18" spans="1:8" s="2" customFormat="1" ht="16.8" customHeight="1">
      <c r="A18" s="40"/>
      <c r="B18" s="46"/>
      <c r="C18" s="321" t="s">
        <v>207</v>
      </c>
      <c r="D18" s="321" t="s">
        <v>330</v>
      </c>
      <c r="E18" s="18" t="s">
        <v>1</v>
      </c>
      <c r="F18" s="322">
        <v>5.664</v>
      </c>
      <c r="G18" s="40"/>
      <c r="H18" s="46"/>
    </row>
    <row r="19" spans="1:8" s="2" customFormat="1" ht="16.8" customHeight="1">
      <c r="A19" s="40"/>
      <c r="B19" s="46"/>
      <c r="C19" s="323" t="s">
        <v>1127</v>
      </c>
      <c r="D19" s="40"/>
      <c r="E19" s="40"/>
      <c r="F19" s="40"/>
      <c r="G19" s="40"/>
      <c r="H19" s="46"/>
    </row>
    <row r="20" spans="1:8" s="2" customFormat="1" ht="16.8" customHeight="1">
      <c r="A20" s="40"/>
      <c r="B20" s="46"/>
      <c r="C20" s="321" t="s">
        <v>354</v>
      </c>
      <c r="D20" s="321" t="s">
        <v>355</v>
      </c>
      <c r="E20" s="18" t="s">
        <v>334</v>
      </c>
      <c r="F20" s="322">
        <v>5.664</v>
      </c>
      <c r="G20" s="40"/>
      <c r="H20" s="46"/>
    </row>
    <row r="21" spans="1:8" s="2" customFormat="1" ht="12">
      <c r="A21" s="40"/>
      <c r="B21" s="46"/>
      <c r="C21" s="321" t="s">
        <v>799</v>
      </c>
      <c r="D21" s="321" t="s">
        <v>800</v>
      </c>
      <c r="E21" s="18" t="s">
        <v>396</v>
      </c>
      <c r="F21" s="322">
        <v>11.328</v>
      </c>
      <c r="G21" s="40"/>
      <c r="H21" s="46"/>
    </row>
    <row r="22" spans="1:8" s="2" customFormat="1" ht="16.8" customHeight="1">
      <c r="A22" s="40"/>
      <c r="B22" s="46"/>
      <c r="C22" s="317" t="s">
        <v>357</v>
      </c>
      <c r="D22" s="318" t="s">
        <v>1</v>
      </c>
      <c r="E22" s="319" t="s">
        <v>1</v>
      </c>
      <c r="F22" s="320">
        <v>4.416</v>
      </c>
      <c r="G22" s="40"/>
      <c r="H22" s="46"/>
    </row>
    <row r="23" spans="1:8" s="2" customFormat="1" ht="16.8" customHeight="1">
      <c r="A23" s="40"/>
      <c r="B23" s="46"/>
      <c r="C23" s="321" t="s">
        <v>357</v>
      </c>
      <c r="D23" s="321" t="s">
        <v>358</v>
      </c>
      <c r="E23" s="18" t="s">
        <v>1</v>
      </c>
      <c r="F23" s="322">
        <v>4.416</v>
      </c>
      <c r="G23" s="40"/>
      <c r="H23" s="46"/>
    </row>
    <row r="24" spans="1:8" s="2" customFormat="1" ht="16.8" customHeight="1">
      <c r="A24" s="40"/>
      <c r="B24" s="46"/>
      <c r="C24" s="317" t="s">
        <v>359</v>
      </c>
      <c r="D24" s="318" t="s">
        <v>1</v>
      </c>
      <c r="E24" s="319" t="s">
        <v>1</v>
      </c>
      <c r="F24" s="320">
        <v>1.248</v>
      </c>
      <c r="G24" s="40"/>
      <c r="H24" s="46"/>
    </row>
    <row r="25" spans="1:8" s="2" customFormat="1" ht="16.8" customHeight="1">
      <c r="A25" s="40"/>
      <c r="B25" s="46"/>
      <c r="C25" s="321" t="s">
        <v>359</v>
      </c>
      <c r="D25" s="321" t="s">
        <v>360</v>
      </c>
      <c r="E25" s="18" t="s">
        <v>1</v>
      </c>
      <c r="F25" s="322">
        <v>1.248</v>
      </c>
      <c r="G25" s="40"/>
      <c r="H25" s="46"/>
    </row>
    <row r="26" spans="1:8" s="2" customFormat="1" ht="16.8" customHeight="1">
      <c r="A26" s="40"/>
      <c r="B26" s="46"/>
      <c r="C26" s="317" t="s">
        <v>123</v>
      </c>
      <c r="D26" s="318" t="s">
        <v>1</v>
      </c>
      <c r="E26" s="319" t="s">
        <v>1</v>
      </c>
      <c r="F26" s="320">
        <v>5</v>
      </c>
      <c r="G26" s="40"/>
      <c r="H26" s="46"/>
    </row>
    <row r="27" spans="1:8" s="2" customFormat="1" ht="16.8" customHeight="1">
      <c r="A27" s="40"/>
      <c r="B27" s="46"/>
      <c r="C27" s="321" t="s">
        <v>119</v>
      </c>
      <c r="D27" s="321" t="s">
        <v>257</v>
      </c>
      <c r="E27" s="18" t="s">
        <v>1</v>
      </c>
      <c r="F27" s="322">
        <v>5</v>
      </c>
      <c r="G27" s="40"/>
      <c r="H27" s="46"/>
    </row>
    <row r="28" spans="1:8" s="2" customFormat="1" ht="16.8" customHeight="1">
      <c r="A28" s="40"/>
      <c r="B28" s="46"/>
      <c r="C28" s="321" t="s">
        <v>121</v>
      </c>
      <c r="D28" s="321" t="s">
        <v>258</v>
      </c>
      <c r="E28" s="18" t="s">
        <v>1</v>
      </c>
      <c r="F28" s="322">
        <v>0</v>
      </c>
      <c r="G28" s="40"/>
      <c r="H28" s="46"/>
    </row>
    <row r="29" spans="1:8" s="2" customFormat="1" ht="16.8" customHeight="1">
      <c r="A29" s="40"/>
      <c r="B29" s="46"/>
      <c r="C29" s="321" t="s">
        <v>127</v>
      </c>
      <c r="D29" s="321" t="s">
        <v>259</v>
      </c>
      <c r="E29" s="18" t="s">
        <v>1</v>
      </c>
      <c r="F29" s="322">
        <v>0</v>
      </c>
      <c r="G29" s="40"/>
      <c r="H29" s="46"/>
    </row>
    <row r="30" spans="1:8" s="2" customFormat="1" ht="16.8" customHeight="1">
      <c r="A30" s="40"/>
      <c r="B30" s="46"/>
      <c r="C30" s="321" t="s">
        <v>260</v>
      </c>
      <c r="D30" s="321" t="s">
        <v>261</v>
      </c>
      <c r="E30" s="18" t="s">
        <v>1</v>
      </c>
      <c r="F30" s="322">
        <v>0</v>
      </c>
      <c r="G30" s="40"/>
      <c r="H30" s="46"/>
    </row>
    <row r="31" spans="1:8" s="2" customFormat="1" ht="16.8" customHeight="1">
      <c r="A31" s="40"/>
      <c r="B31" s="46"/>
      <c r="C31" s="321" t="s">
        <v>123</v>
      </c>
      <c r="D31" s="321" t="s">
        <v>256</v>
      </c>
      <c r="E31" s="18" t="s">
        <v>1</v>
      </c>
      <c r="F31" s="322">
        <v>5</v>
      </c>
      <c r="G31" s="40"/>
      <c r="H31" s="46"/>
    </row>
    <row r="32" spans="1:8" s="2" customFormat="1" ht="16.8" customHeight="1">
      <c r="A32" s="40"/>
      <c r="B32" s="46"/>
      <c r="C32" s="323" t="s">
        <v>1127</v>
      </c>
      <c r="D32" s="40"/>
      <c r="E32" s="40"/>
      <c r="F32" s="40"/>
      <c r="G32" s="40"/>
      <c r="H32" s="46"/>
    </row>
    <row r="33" spans="1:8" s="2" customFormat="1" ht="16.8" customHeight="1">
      <c r="A33" s="40"/>
      <c r="B33" s="46"/>
      <c r="C33" s="321" t="s">
        <v>247</v>
      </c>
      <c r="D33" s="321" t="s">
        <v>248</v>
      </c>
      <c r="E33" s="18" t="s">
        <v>249</v>
      </c>
      <c r="F33" s="322">
        <v>30.798</v>
      </c>
      <c r="G33" s="40"/>
      <c r="H33" s="46"/>
    </row>
    <row r="34" spans="1:8" s="2" customFormat="1" ht="16.8" customHeight="1">
      <c r="A34" s="40"/>
      <c r="B34" s="46"/>
      <c r="C34" s="321" t="s">
        <v>362</v>
      </c>
      <c r="D34" s="321" t="s">
        <v>363</v>
      </c>
      <c r="E34" s="18" t="s">
        <v>249</v>
      </c>
      <c r="F34" s="322">
        <v>642.442</v>
      </c>
      <c r="G34" s="40"/>
      <c r="H34" s="46"/>
    </row>
    <row r="35" spans="1:8" s="2" customFormat="1" ht="16.8" customHeight="1">
      <c r="A35" s="40"/>
      <c r="B35" s="46"/>
      <c r="C35" s="321" t="s">
        <v>416</v>
      </c>
      <c r="D35" s="321" t="s">
        <v>417</v>
      </c>
      <c r="E35" s="18" t="s">
        <v>334</v>
      </c>
      <c r="F35" s="322">
        <v>48.614</v>
      </c>
      <c r="G35" s="40"/>
      <c r="H35" s="46"/>
    </row>
    <row r="36" spans="1:8" s="2" customFormat="1" ht="16.8" customHeight="1">
      <c r="A36" s="40"/>
      <c r="B36" s="46"/>
      <c r="C36" s="321" t="s">
        <v>441</v>
      </c>
      <c r="D36" s="321" t="s">
        <v>442</v>
      </c>
      <c r="E36" s="18" t="s">
        <v>334</v>
      </c>
      <c r="F36" s="322">
        <v>21.643</v>
      </c>
      <c r="G36" s="40"/>
      <c r="H36" s="46"/>
    </row>
    <row r="37" spans="1:8" s="2" customFormat="1" ht="12">
      <c r="A37" s="40"/>
      <c r="B37" s="46"/>
      <c r="C37" s="321" t="s">
        <v>553</v>
      </c>
      <c r="D37" s="321" t="s">
        <v>554</v>
      </c>
      <c r="E37" s="18" t="s">
        <v>294</v>
      </c>
      <c r="F37" s="322">
        <v>5</v>
      </c>
      <c r="G37" s="40"/>
      <c r="H37" s="46"/>
    </row>
    <row r="38" spans="1:8" s="2" customFormat="1" ht="16.8" customHeight="1">
      <c r="A38" s="40"/>
      <c r="B38" s="46"/>
      <c r="C38" s="321" t="s">
        <v>702</v>
      </c>
      <c r="D38" s="321" t="s">
        <v>703</v>
      </c>
      <c r="E38" s="18" t="s">
        <v>294</v>
      </c>
      <c r="F38" s="322">
        <v>180.36</v>
      </c>
      <c r="G38" s="40"/>
      <c r="H38" s="46"/>
    </row>
    <row r="39" spans="1:8" s="2" customFormat="1" ht="16.8" customHeight="1">
      <c r="A39" s="40"/>
      <c r="B39" s="46"/>
      <c r="C39" s="321" t="s">
        <v>760</v>
      </c>
      <c r="D39" s="321" t="s">
        <v>761</v>
      </c>
      <c r="E39" s="18" t="s">
        <v>514</v>
      </c>
      <c r="F39" s="322">
        <v>4</v>
      </c>
      <c r="G39" s="40"/>
      <c r="H39" s="46"/>
    </row>
    <row r="40" spans="1:8" s="2" customFormat="1" ht="16.8" customHeight="1">
      <c r="A40" s="40"/>
      <c r="B40" s="46"/>
      <c r="C40" s="321" t="s">
        <v>557</v>
      </c>
      <c r="D40" s="321" t="s">
        <v>558</v>
      </c>
      <c r="E40" s="18" t="s">
        <v>294</v>
      </c>
      <c r="F40" s="322">
        <v>5</v>
      </c>
      <c r="G40" s="40"/>
      <c r="H40" s="46"/>
    </row>
    <row r="41" spans="1:8" s="2" customFormat="1" ht="16.8" customHeight="1">
      <c r="A41" s="40"/>
      <c r="B41" s="46"/>
      <c r="C41" s="317" t="s">
        <v>121</v>
      </c>
      <c r="D41" s="318" t="s">
        <v>1</v>
      </c>
      <c r="E41" s="319" t="s">
        <v>1</v>
      </c>
      <c r="F41" s="320">
        <v>0</v>
      </c>
      <c r="G41" s="40"/>
      <c r="H41" s="46"/>
    </row>
    <row r="42" spans="1:8" s="2" customFormat="1" ht="16.8" customHeight="1">
      <c r="A42" s="40"/>
      <c r="B42" s="46"/>
      <c r="C42" s="321" t="s">
        <v>121</v>
      </c>
      <c r="D42" s="321" t="s">
        <v>258</v>
      </c>
      <c r="E42" s="18" t="s">
        <v>1</v>
      </c>
      <c r="F42" s="322">
        <v>0</v>
      </c>
      <c r="G42" s="40"/>
      <c r="H42" s="46"/>
    </row>
    <row r="43" spans="1:8" s="2" customFormat="1" ht="16.8" customHeight="1">
      <c r="A43" s="40"/>
      <c r="B43" s="46"/>
      <c r="C43" s="323" t="s">
        <v>1127</v>
      </c>
      <c r="D43" s="40"/>
      <c r="E43" s="40"/>
      <c r="F43" s="40"/>
      <c r="G43" s="40"/>
      <c r="H43" s="46"/>
    </row>
    <row r="44" spans="1:8" s="2" customFormat="1" ht="16.8" customHeight="1">
      <c r="A44" s="40"/>
      <c r="B44" s="46"/>
      <c r="C44" s="321" t="s">
        <v>247</v>
      </c>
      <c r="D44" s="321" t="s">
        <v>248</v>
      </c>
      <c r="E44" s="18" t="s">
        <v>249</v>
      </c>
      <c r="F44" s="322">
        <v>30.798</v>
      </c>
      <c r="G44" s="40"/>
      <c r="H44" s="46"/>
    </row>
    <row r="45" spans="1:8" s="2" customFormat="1" ht="16.8" customHeight="1">
      <c r="A45" s="40"/>
      <c r="B45" s="46"/>
      <c r="C45" s="321" t="s">
        <v>280</v>
      </c>
      <c r="D45" s="321" t="s">
        <v>281</v>
      </c>
      <c r="E45" s="18" t="s">
        <v>249</v>
      </c>
      <c r="F45" s="322">
        <v>13.688</v>
      </c>
      <c r="G45" s="40"/>
      <c r="H45" s="46"/>
    </row>
    <row r="46" spans="1:8" s="2" customFormat="1" ht="12">
      <c r="A46" s="40"/>
      <c r="B46" s="46"/>
      <c r="C46" s="321" t="s">
        <v>332</v>
      </c>
      <c r="D46" s="321" t="s">
        <v>333</v>
      </c>
      <c r="E46" s="18" t="s">
        <v>334</v>
      </c>
      <c r="F46" s="322">
        <v>86.609</v>
      </c>
      <c r="G46" s="40"/>
      <c r="H46" s="46"/>
    </row>
    <row r="47" spans="1:8" s="2" customFormat="1" ht="12">
      <c r="A47" s="40"/>
      <c r="B47" s="46"/>
      <c r="C47" s="321" t="s">
        <v>371</v>
      </c>
      <c r="D47" s="321" t="s">
        <v>372</v>
      </c>
      <c r="E47" s="18" t="s">
        <v>334</v>
      </c>
      <c r="F47" s="322">
        <v>80.621</v>
      </c>
      <c r="G47" s="40"/>
      <c r="H47" s="46"/>
    </row>
    <row r="48" spans="1:8" s="2" customFormat="1" ht="16.8" customHeight="1">
      <c r="A48" s="40"/>
      <c r="B48" s="46"/>
      <c r="C48" s="317" t="s">
        <v>127</v>
      </c>
      <c r="D48" s="318" t="s">
        <v>1</v>
      </c>
      <c r="E48" s="319" t="s">
        <v>1</v>
      </c>
      <c r="F48" s="320">
        <v>0</v>
      </c>
      <c r="G48" s="40"/>
      <c r="H48" s="46"/>
    </row>
    <row r="49" spans="1:8" s="2" customFormat="1" ht="16.8" customHeight="1">
      <c r="A49" s="40"/>
      <c r="B49" s="46"/>
      <c r="C49" s="321" t="s">
        <v>127</v>
      </c>
      <c r="D49" s="321" t="s">
        <v>259</v>
      </c>
      <c r="E49" s="18" t="s">
        <v>1</v>
      </c>
      <c r="F49" s="322">
        <v>0</v>
      </c>
      <c r="G49" s="40"/>
      <c r="H49" s="46"/>
    </row>
    <row r="50" spans="1:8" s="2" customFormat="1" ht="16.8" customHeight="1">
      <c r="A50" s="40"/>
      <c r="B50" s="46"/>
      <c r="C50" s="323" t="s">
        <v>1127</v>
      </c>
      <c r="D50" s="40"/>
      <c r="E50" s="40"/>
      <c r="F50" s="40"/>
      <c r="G50" s="40"/>
      <c r="H50" s="46"/>
    </row>
    <row r="51" spans="1:8" s="2" customFormat="1" ht="16.8" customHeight="1">
      <c r="A51" s="40"/>
      <c r="B51" s="46"/>
      <c r="C51" s="321" t="s">
        <v>247</v>
      </c>
      <c r="D51" s="321" t="s">
        <v>248</v>
      </c>
      <c r="E51" s="18" t="s">
        <v>249</v>
      </c>
      <c r="F51" s="322">
        <v>30.798</v>
      </c>
      <c r="G51" s="40"/>
      <c r="H51" s="46"/>
    </row>
    <row r="52" spans="1:8" s="2" customFormat="1" ht="16.8" customHeight="1">
      <c r="A52" s="40"/>
      <c r="B52" s="46"/>
      <c r="C52" s="321" t="s">
        <v>324</v>
      </c>
      <c r="D52" s="321" t="s">
        <v>325</v>
      </c>
      <c r="E52" s="18" t="s">
        <v>249</v>
      </c>
      <c r="F52" s="322">
        <v>5.7</v>
      </c>
      <c r="G52" s="40"/>
      <c r="H52" s="46"/>
    </row>
    <row r="53" spans="1:8" s="2" customFormat="1" ht="12">
      <c r="A53" s="40"/>
      <c r="B53" s="46"/>
      <c r="C53" s="321" t="s">
        <v>332</v>
      </c>
      <c r="D53" s="321" t="s">
        <v>333</v>
      </c>
      <c r="E53" s="18" t="s">
        <v>334</v>
      </c>
      <c r="F53" s="322">
        <v>86.609</v>
      </c>
      <c r="G53" s="40"/>
      <c r="H53" s="46"/>
    </row>
    <row r="54" spans="1:8" s="2" customFormat="1" ht="12">
      <c r="A54" s="40"/>
      <c r="B54" s="46"/>
      <c r="C54" s="321" t="s">
        <v>371</v>
      </c>
      <c r="D54" s="321" t="s">
        <v>372</v>
      </c>
      <c r="E54" s="18" t="s">
        <v>334</v>
      </c>
      <c r="F54" s="322">
        <v>80.621</v>
      </c>
      <c r="G54" s="40"/>
      <c r="H54" s="46"/>
    </row>
    <row r="55" spans="1:8" s="2" customFormat="1" ht="16.8" customHeight="1">
      <c r="A55" s="40"/>
      <c r="B55" s="46"/>
      <c r="C55" s="317" t="s">
        <v>119</v>
      </c>
      <c r="D55" s="318" t="s">
        <v>1</v>
      </c>
      <c r="E55" s="319" t="s">
        <v>1</v>
      </c>
      <c r="F55" s="320">
        <v>5</v>
      </c>
      <c r="G55" s="40"/>
      <c r="H55" s="46"/>
    </row>
    <row r="56" spans="1:8" s="2" customFormat="1" ht="16.8" customHeight="1">
      <c r="A56" s="40"/>
      <c r="B56" s="46"/>
      <c r="C56" s="321" t="s">
        <v>119</v>
      </c>
      <c r="D56" s="321" t="s">
        <v>257</v>
      </c>
      <c r="E56" s="18" t="s">
        <v>1</v>
      </c>
      <c r="F56" s="322">
        <v>5</v>
      </c>
      <c r="G56" s="40"/>
      <c r="H56" s="46"/>
    </row>
    <row r="57" spans="1:8" s="2" customFormat="1" ht="16.8" customHeight="1">
      <c r="A57" s="40"/>
      <c r="B57" s="46"/>
      <c r="C57" s="323" t="s">
        <v>1127</v>
      </c>
      <c r="D57" s="40"/>
      <c r="E57" s="40"/>
      <c r="F57" s="40"/>
      <c r="G57" s="40"/>
      <c r="H57" s="46"/>
    </row>
    <row r="58" spans="1:8" s="2" customFormat="1" ht="16.8" customHeight="1">
      <c r="A58" s="40"/>
      <c r="B58" s="46"/>
      <c r="C58" s="321" t="s">
        <v>247</v>
      </c>
      <c r="D58" s="321" t="s">
        <v>248</v>
      </c>
      <c r="E58" s="18" t="s">
        <v>249</v>
      </c>
      <c r="F58" s="322">
        <v>30.798</v>
      </c>
      <c r="G58" s="40"/>
      <c r="H58" s="46"/>
    </row>
    <row r="59" spans="1:8" s="2" customFormat="1" ht="12">
      <c r="A59" s="40"/>
      <c r="B59" s="46"/>
      <c r="C59" s="321" t="s">
        <v>276</v>
      </c>
      <c r="D59" s="321" t="s">
        <v>277</v>
      </c>
      <c r="E59" s="18" t="s">
        <v>249</v>
      </c>
      <c r="F59" s="322">
        <v>129.4</v>
      </c>
      <c r="G59" s="40"/>
      <c r="H59" s="46"/>
    </row>
    <row r="60" spans="1:8" s="2" customFormat="1" ht="12">
      <c r="A60" s="40"/>
      <c r="B60" s="46"/>
      <c r="C60" s="321" t="s">
        <v>332</v>
      </c>
      <c r="D60" s="321" t="s">
        <v>333</v>
      </c>
      <c r="E60" s="18" t="s">
        <v>334</v>
      </c>
      <c r="F60" s="322">
        <v>86.609</v>
      </c>
      <c r="G60" s="40"/>
      <c r="H60" s="46"/>
    </row>
    <row r="61" spans="1:8" s="2" customFormat="1" ht="12">
      <c r="A61" s="40"/>
      <c r="B61" s="46"/>
      <c r="C61" s="321" t="s">
        <v>371</v>
      </c>
      <c r="D61" s="321" t="s">
        <v>372</v>
      </c>
      <c r="E61" s="18" t="s">
        <v>334</v>
      </c>
      <c r="F61" s="322">
        <v>80.621</v>
      </c>
      <c r="G61" s="40"/>
      <c r="H61" s="46"/>
    </row>
    <row r="62" spans="1:8" s="2" customFormat="1" ht="16.8" customHeight="1">
      <c r="A62" s="40"/>
      <c r="B62" s="46"/>
      <c r="C62" s="317" t="s">
        <v>260</v>
      </c>
      <c r="D62" s="318" t="s">
        <v>1</v>
      </c>
      <c r="E62" s="319" t="s">
        <v>1</v>
      </c>
      <c r="F62" s="320">
        <v>0</v>
      </c>
      <c r="G62" s="40"/>
      <c r="H62" s="46"/>
    </row>
    <row r="63" spans="1:8" s="2" customFormat="1" ht="16.8" customHeight="1">
      <c r="A63" s="40"/>
      <c r="B63" s="46"/>
      <c r="C63" s="321" t="s">
        <v>260</v>
      </c>
      <c r="D63" s="321" t="s">
        <v>261</v>
      </c>
      <c r="E63" s="18" t="s">
        <v>1</v>
      </c>
      <c r="F63" s="322">
        <v>0</v>
      </c>
      <c r="G63" s="40"/>
      <c r="H63" s="46"/>
    </row>
    <row r="64" spans="1:8" s="2" customFormat="1" ht="16.8" customHeight="1">
      <c r="A64" s="40"/>
      <c r="B64" s="46"/>
      <c r="C64" s="317" t="s">
        <v>130</v>
      </c>
      <c r="D64" s="318" t="s">
        <v>1</v>
      </c>
      <c r="E64" s="319" t="s">
        <v>1</v>
      </c>
      <c r="F64" s="320">
        <v>3</v>
      </c>
      <c r="G64" s="40"/>
      <c r="H64" s="46"/>
    </row>
    <row r="65" spans="1:8" s="2" customFormat="1" ht="16.8" customHeight="1">
      <c r="A65" s="40"/>
      <c r="B65" s="46"/>
      <c r="C65" s="321" t="s">
        <v>125</v>
      </c>
      <c r="D65" s="321" t="s">
        <v>262</v>
      </c>
      <c r="E65" s="18" t="s">
        <v>1</v>
      </c>
      <c r="F65" s="322">
        <v>3</v>
      </c>
      <c r="G65" s="40"/>
      <c r="H65" s="46"/>
    </row>
    <row r="66" spans="1:8" s="2" customFormat="1" ht="16.8" customHeight="1">
      <c r="A66" s="40"/>
      <c r="B66" s="46"/>
      <c r="C66" s="321" t="s">
        <v>129</v>
      </c>
      <c r="D66" s="321" t="s">
        <v>263</v>
      </c>
      <c r="E66" s="18" t="s">
        <v>1</v>
      </c>
      <c r="F66" s="322">
        <v>0</v>
      </c>
      <c r="G66" s="40"/>
      <c r="H66" s="46"/>
    </row>
    <row r="67" spans="1:8" s="2" customFormat="1" ht="16.8" customHeight="1">
      <c r="A67" s="40"/>
      <c r="B67" s="46"/>
      <c r="C67" s="321" t="s">
        <v>130</v>
      </c>
      <c r="D67" s="321" t="s">
        <v>256</v>
      </c>
      <c r="E67" s="18" t="s">
        <v>1</v>
      </c>
      <c r="F67" s="322">
        <v>3</v>
      </c>
      <c r="G67" s="40"/>
      <c r="H67" s="46"/>
    </row>
    <row r="68" spans="1:8" s="2" customFormat="1" ht="16.8" customHeight="1">
      <c r="A68" s="40"/>
      <c r="B68" s="46"/>
      <c r="C68" s="323" t="s">
        <v>1127</v>
      </c>
      <c r="D68" s="40"/>
      <c r="E68" s="40"/>
      <c r="F68" s="40"/>
      <c r="G68" s="40"/>
      <c r="H68" s="46"/>
    </row>
    <row r="69" spans="1:8" s="2" customFormat="1" ht="16.8" customHeight="1">
      <c r="A69" s="40"/>
      <c r="B69" s="46"/>
      <c r="C69" s="321" t="s">
        <v>247</v>
      </c>
      <c r="D69" s="321" t="s">
        <v>248</v>
      </c>
      <c r="E69" s="18" t="s">
        <v>249</v>
      </c>
      <c r="F69" s="322">
        <v>30.798</v>
      </c>
      <c r="G69" s="40"/>
      <c r="H69" s="46"/>
    </row>
    <row r="70" spans="1:8" s="2" customFormat="1" ht="16.8" customHeight="1">
      <c r="A70" s="40"/>
      <c r="B70" s="46"/>
      <c r="C70" s="321" t="s">
        <v>362</v>
      </c>
      <c r="D70" s="321" t="s">
        <v>363</v>
      </c>
      <c r="E70" s="18" t="s">
        <v>249</v>
      </c>
      <c r="F70" s="322">
        <v>642.442</v>
      </c>
      <c r="G70" s="40"/>
      <c r="H70" s="46"/>
    </row>
    <row r="71" spans="1:8" s="2" customFormat="1" ht="16.8" customHeight="1">
      <c r="A71" s="40"/>
      <c r="B71" s="46"/>
      <c r="C71" s="321" t="s">
        <v>416</v>
      </c>
      <c r="D71" s="321" t="s">
        <v>417</v>
      </c>
      <c r="E71" s="18" t="s">
        <v>334</v>
      </c>
      <c r="F71" s="322">
        <v>48.614</v>
      </c>
      <c r="G71" s="40"/>
      <c r="H71" s="46"/>
    </row>
    <row r="72" spans="1:8" s="2" customFormat="1" ht="16.8" customHeight="1">
      <c r="A72" s="40"/>
      <c r="B72" s="46"/>
      <c r="C72" s="321" t="s">
        <v>441</v>
      </c>
      <c r="D72" s="321" t="s">
        <v>442</v>
      </c>
      <c r="E72" s="18" t="s">
        <v>334</v>
      </c>
      <c r="F72" s="322">
        <v>21.643</v>
      </c>
      <c r="G72" s="40"/>
      <c r="H72" s="46"/>
    </row>
    <row r="73" spans="1:8" s="2" customFormat="1" ht="12">
      <c r="A73" s="40"/>
      <c r="B73" s="46"/>
      <c r="C73" s="321" t="s">
        <v>561</v>
      </c>
      <c r="D73" s="321" t="s">
        <v>562</v>
      </c>
      <c r="E73" s="18" t="s">
        <v>294</v>
      </c>
      <c r="F73" s="322">
        <v>3</v>
      </c>
      <c r="G73" s="40"/>
      <c r="H73" s="46"/>
    </row>
    <row r="74" spans="1:8" s="2" customFormat="1" ht="16.8" customHeight="1">
      <c r="A74" s="40"/>
      <c r="B74" s="46"/>
      <c r="C74" s="321" t="s">
        <v>702</v>
      </c>
      <c r="D74" s="321" t="s">
        <v>703</v>
      </c>
      <c r="E74" s="18" t="s">
        <v>294</v>
      </c>
      <c r="F74" s="322">
        <v>180.36</v>
      </c>
      <c r="G74" s="40"/>
      <c r="H74" s="46"/>
    </row>
    <row r="75" spans="1:8" s="2" customFormat="1" ht="16.8" customHeight="1">
      <c r="A75" s="40"/>
      <c r="B75" s="46"/>
      <c r="C75" s="321" t="s">
        <v>760</v>
      </c>
      <c r="D75" s="321" t="s">
        <v>761</v>
      </c>
      <c r="E75" s="18" t="s">
        <v>514</v>
      </c>
      <c r="F75" s="322">
        <v>4</v>
      </c>
      <c r="G75" s="40"/>
      <c r="H75" s="46"/>
    </row>
    <row r="76" spans="1:8" s="2" customFormat="1" ht="16.8" customHeight="1">
      <c r="A76" s="40"/>
      <c r="B76" s="46"/>
      <c r="C76" s="321" t="s">
        <v>565</v>
      </c>
      <c r="D76" s="321" t="s">
        <v>566</v>
      </c>
      <c r="E76" s="18" t="s">
        <v>294</v>
      </c>
      <c r="F76" s="322">
        <v>3</v>
      </c>
      <c r="G76" s="40"/>
      <c r="H76" s="46"/>
    </row>
    <row r="77" spans="1:8" s="2" customFormat="1" ht="16.8" customHeight="1">
      <c r="A77" s="40"/>
      <c r="B77" s="46"/>
      <c r="C77" s="317" t="s">
        <v>129</v>
      </c>
      <c r="D77" s="318" t="s">
        <v>1</v>
      </c>
      <c r="E77" s="319" t="s">
        <v>1</v>
      </c>
      <c r="F77" s="320">
        <v>0</v>
      </c>
      <c r="G77" s="40"/>
      <c r="H77" s="46"/>
    </row>
    <row r="78" spans="1:8" s="2" customFormat="1" ht="16.8" customHeight="1">
      <c r="A78" s="40"/>
      <c r="B78" s="46"/>
      <c r="C78" s="321" t="s">
        <v>129</v>
      </c>
      <c r="D78" s="321" t="s">
        <v>263</v>
      </c>
      <c r="E78" s="18" t="s">
        <v>1</v>
      </c>
      <c r="F78" s="322">
        <v>0</v>
      </c>
      <c r="G78" s="40"/>
      <c r="H78" s="46"/>
    </row>
    <row r="79" spans="1:8" s="2" customFormat="1" ht="16.8" customHeight="1">
      <c r="A79" s="40"/>
      <c r="B79" s="46"/>
      <c r="C79" s="323" t="s">
        <v>1127</v>
      </c>
      <c r="D79" s="40"/>
      <c r="E79" s="40"/>
      <c r="F79" s="40"/>
      <c r="G79" s="40"/>
      <c r="H79" s="46"/>
    </row>
    <row r="80" spans="1:8" s="2" customFormat="1" ht="16.8" customHeight="1">
      <c r="A80" s="40"/>
      <c r="B80" s="46"/>
      <c r="C80" s="321" t="s">
        <v>247</v>
      </c>
      <c r="D80" s="321" t="s">
        <v>248</v>
      </c>
      <c r="E80" s="18" t="s">
        <v>249</v>
      </c>
      <c r="F80" s="322">
        <v>30.798</v>
      </c>
      <c r="G80" s="40"/>
      <c r="H80" s="46"/>
    </row>
    <row r="81" spans="1:8" s="2" customFormat="1" ht="16.8" customHeight="1">
      <c r="A81" s="40"/>
      <c r="B81" s="46"/>
      <c r="C81" s="321" t="s">
        <v>280</v>
      </c>
      <c r="D81" s="321" t="s">
        <v>281</v>
      </c>
      <c r="E81" s="18" t="s">
        <v>249</v>
      </c>
      <c r="F81" s="322">
        <v>13.688</v>
      </c>
      <c r="G81" s="40"/>
      <c r="H81" s="46"/>
    </row>
    <row r="82" spans="1:8" s="2" customFormat="1" ht="12">
      <c r="A82" s="40"/>
      <c r="B82" s="46"/>
      <c r="C82" s="321" t="s">
        <v>332</v>
      </c>
      <c r="D82" s="321" t="s">
        <v>333</v>
      </c>
      <c r="E82" s="18" t="s">
        <v>334</v>
      </c>
      <c r="F82" s="322">
        <v>86.609</v>
      </c>
      <c r="G82" s="40"/>
      <c r="H82" s="46"/>
    </row>
    <row r="83" spans="1:8" s="2" customFormat="1" ht="12">
      <c r="A83" s="40"/>
      <c r="B83" s="46"/>
      <c r="C83" s="321" t="s">
        <v>371</v>
      </c>
      <c r="D83" s="321" t="s">
        <v>372</v>
      </c>
      <c r="E83" s="18" t="s">
        <v>334</v>
      </c>
      <c r="F83" s="322">
        <v>80.621</v>
      </c>
      <c r="G83" s="40"/>
      <c r="H83" s="46"/>
    </row>
    <row r="84" spans="1:8" s="2" customFormat="1" ht="16.8" customHeight="1">
      <c r="A84" s="40"/>
      <c r="B84" s="46"/>
      <c r="C84" s="317" t="s">
        <v>125</v>
      </c>
      <c r="D84" s="318" t="s">
        <v>1</v>
      </c>
      <c r="E84" s="319" t="s">
        <v>1</v>
      </c>
      <c r="F84" s="320">
        <v>3</v>
      </c>
      <c r="G84" s="40"/>
      <c r="H84" s="46"/>
    </row>
    <row r="85" spans="1:8" s="2" customFormat="1" ht="16.8" customHeight="1">
      <c r="A85" s="40"/>
      <c r="B85" s="46"/>
      <c r="C85" s="321" t="s">
        <v>125</v>
      </c>
      <c r="D85" s="321" t="s">
        <v>262</v>
      </c>
      <c r="E85" s="18" t="s">
        <v>1</v>
      </c>
      <c r="F85" s="322">
        <v>3</v>
      </c>
      <c r="G85" s="40"/>
      <c r="H85" s="46"/>
    </row>
    <row r="86" spans="1:8" s="2" customFormat="1" ht="16.8" customHeight="1">
      <c r="A86" s="40"/>
      <c r="B86" s="46"/>
      <c r="C86" s="323" t="s">
        <v>1127</v>
      </c>
      <c r="D86" s="40"/>
      <c r="E86" s="40"/>
      <c r="F86" s="40"/>
      <c r="G86" s="40"/>
      <c r="H86" s="46"/>
    </row>
    <row r="87" spans="1:8" s="2" customFormat="1" ht="16.8" customHeight="1">
      <c r="A87" s="40"/>
      <c r="B87" s="46"/>
      <c r="C87" s="321" t="s">
        <v>247</v>
      </c>
      <c r="D87" s="321" t="s">
        <v>248</v>
      </c>
      <c r="E87" s="18" t="s">
        <v>249</v>
      </c>
      <c r="F87" s="322">
        <v>30.798</v>
      </c>
      <c r="G87" s="40"/>
      <c r="H87" s="46"/>
    </row>
    <row r="88" spans="1:8" s="2" customFormat="1" ht="12">
      <c r="A88" s="40"/>
      <c r="B88" s="46"/>
      <c r="C88" s="321" t="s">
        <v>276</v>
      </c>
      <c r="D88" s="321" t="s">
        <v>277</v>
      </c>
      <c r="E88" s="18" t="s">
        <v>249</v>
      </c>
      <c r="F88" s="322">
        <v>129.4</v>
      </c>
      <c r="G88" s="40"/>
      <c r="H88" s="46"/>
    </row>
    <row r="89" spans="1:8" s="2" customFormat="1" ht="12">
      <c r="A89" s="40"/>
      <c r="B89" s="46"/>
      <c r="C89" s="321" t="s">
        <v>332</v>
      </c>
      <c r="D89" s="321" t="s">
        <v>333</v>
      </c>
      <c r="E89" s="18" t="s">
        <v>334</v>
      </c>
      <c r="F89" s="322">
        <v>86.609</v>
      </c>
      <c r="G89" s="40"/>
      <c r="H89" s="46"/>
    </row>
    <row r="90" spans="1:8" s="2" customFormat="1" ht="12">
      <c r="A90" s="40"/>
      <c r="B90" s="46"/>
      <c r="C90" s="321" t="s">
        <v>371</v>
      </c>
      <c r="D90" s="321" t="s">
        <v>372</v>
      </c>
      <c r="E90" s="18" t="s">
        <v>334</v>
      </c>
      <c r="F90" s="322">
        <v>80.621</v>
      </c>
      <c r="G90" s="40"/>
      <c r="H90" s="46"/>
    </row>
    <row r="91" spans="1:8" s="2" customFormat="1" ht="16.8" customHeight="1">
      <c r="A91" s="40"/>
      <c r="B91" s="46"/>
      <c r="C91" s="317" t="s">
        <v>117</v>
      </c>
      <c r="D91" s="318" t="s">
        <v>1</v>
      </c>
      <c r="E91" s="319" t="s">
        <v>1</v>
      </c>
      <c r="F91" s="320">
        <v>172.36</v>
      </c>
      <c r="G91" s="40"/>
      <c r="H91" s="46"/>
    </row>
    <row r="92" spans="1:8" s="2" customFormat="1" ht="16.8" customHeight="1">
      <c r="A92" s="40"/>
      <c r="B92" s="46"/>
      <c r="C92" s="321" t="s">
        <v>110</v>
      </c>
      <c r="D92" s="321" t="s">
        <v>253</v>
      </c>
      <c r="E92" s="18" t="s">
        <v>1</v>
      </c>
      <c r="F92" s="322">
        <v>153.75</v>
      </c>
      <c r="G92" s="40"/>
      <c r="H92" s="46"/>
    </row>
    <row r="93" spans="1:8" s="2" customFormat="1" ht="16.8" customHeight="1">
      <c r="A93" s="40"/>
      <c r="B93" s="46"/>
      <c r="C93" s="321" t="s">
        <v>112</v>
      </c>
      <c r="D93" s="321" t="s">
        <v>254</v>
      </c>
      <c r="E93" s="18" t="s">
        <v>1</v>
      </c>
      <c r="F93" s="322">
        <v>17.11</v>
      </c>
      <c r="G93" s="40"/>
      <c r="H93" s="46"/>
    </row>
    <row r="94" spans="1:8" s="2" customFormat="1" ht="16.8" customHeight="1">
      <c r="A94" s="40"/>
      <c r="B94" s="46"/>
      <c r="C94" s="321" t="s">
        <v>115</v>
      </c>
      <c r="D94" s="321" t="s">
        <v>255</v>
      </c>
      <c r="E94" s="18" t="s">
        <v>1</v>
      </c>
      <c r="F94" s="322">
        <v>1.5</v>
      </c>
      <c r="G94" s="40"/>
      <c r="H94" s="46"/>
    </row>
    <row r="95" spans="1:8" s="2" customFormat="1" ht="16.8" customHeight="1">
      <c r="A95" s="40"/>
      <c r="B95" s="46"/>
      <c r="C95" s="321" t="s">
        <v>117</v>
      </c>
      <c r="D95" s="321" t="s">
        <v>256</v>
      </c>
      <c r="E95" s="18" t="s">
        <v>1</v>
      </c>
      <c r="F95" s="322">
        <v>172.36</v>
      </c>
      <c r="G95" s="40"/>
      <c r="H95" s="46"/>
    </row>
    <row r="96" spans="1:8" s="2" customFormat="1" ht="16.8" customHeight="1">
      <c r="A96" s="40"/>
      <c r="B96" s="46"/>
      <c r="C96" s="323" t="s">
        <v>1127</v>
      </c>
      <c r="D96" s="40"/>
      <c r="E96" s="40"/>
      <c r="F96" s="40"/>
      <c r="G96" s="40"/>
      <c r="H96" s="46"/>
    </row>
    <row r="97" spans="1:8" s="2" customFormat="1" ht="16.8" customHeight="1">
      <c r="A97" s="40"/>
      <c r="B97" s="46"/>
      <c r="C97" s="321" t="s">
        <v>247</v>
      </c>
      <c r="D97" s="321" t="s">
        <v>248</v>
      </c>
      <c r="E97" s="18" t="s">
        <v>249</v>
      </c>
      <c r="F97" s="322">
        <v>30.798</v>
      </c>
      <c r="G97" s="40"/>
      <c r="H97" s="46"/>
    </row>
    <row r="98" spans="1:8" s="2" customFormat="1" ht="16.8" customHeight="1">
      <c r="A98" s="40"/>
      <c r="B98" s="46"/>
      <c r="C98" s="321" t="s">
        <v>298</v>
      </c>
      <c r="D98" s="321" t="s">
        <v>299</v>
      </c>
      <c r="E98" s="18" t="s">
        <v>300</v>
      </c>
      <c r="F98" s="322">
        <v>114.907</v>
      </c>
      <c r="G98" s="40"/>
      <c r="H98" s="46"/>
    </row>
    <row r="99" spans="1:8" s="2" customFormat="1" ht="16.8" customHeight="1">
      <c r="A99" s="40"/>
      <c r="B99" s="46"/>
      <c r="C99" s="321" t="s">
        <v>303</v>
      </c>
      <c r="D99" s="321" t="s">
        <v>304</v>
      </c>
      <c r="E99" s="18" t="s">
        <v>305</v>
      </c>
      <c r="F99" s="322">
        <v>14.363</v>
      </c>
      <c r="G99" s="40"/>
      <c r="H99" s="46"/>
    </row>
    <row r="100" spans="1:8" s="2" customFormat="1" ht="16.8" customHeight="1">
      <c r="A100" s="40"/>
      <c r="B100" s="46"/>
      <c r="C100" s="321" t="s">
        <v>362</v>
      </c>
      <c r="D100" s="321" t="s">
        <v>363</v>
      </c>
      <c r="E100" s="18" t="s">
        <v>249</v>
      </c>
      <c r="F100" s="322">
        <v>642.442</v>
      </c>
      <c r="G100" s="40"/>
      <c r="H100" s="46"/>
    </row>
    <row r="101" spans="1:8" s="2" customFormat="1" ht="16.8" customHeight="1">
      <c r="A101" s="40"/>
      <c r="B101" s="46"/>
      <c r="C101" s="321" t="s">
        <v>416</v>
      </c>
      <c r="D101" s="321" t="s">
        <v>417</v>
      </c>
      <c r="E101" s="18" t="s">
        <v>334</v>
      </c>
      <c r="F101" s="322">
        <v>48.614</v>
      </c>
      <c r="G101" s="40"/>
      <c r="H101" s="46"/>
    </row>
    <row r="102" spans="1:8" s="2" customFormat="1" ht="16.8" customHeight="1">
      <c r="A102" s="40"/>
      <c r="B102" s="46"/>
      <c r="C102" s="321" t="s">
        <v>441</v>
      </c>
      <c r="D102" s="321" t="s">
        <v>442</v>
      </c>
      <c r="E102" s="18" t="s">
        <v>334</v>
      </c>
      <c r="F102" s="322">
        <v>21.643</v>
      </c>
      <c r="G102" s="40"/>
      <c r="H102" s="46"/>
    </row>
    <row r="103" spans="1:8" s="2" customFormat="1" ht="16.8" customHeight="1">
      <c r="A103" s="40"/>
      <c r="B103" s="46"/>
      <c r="C103" s="321" t="s">
        <v>504</v>
      </c>
      <c r="D103" s="321" t="s">
        <v>505</v>
      </c>
      <c r="E103" s="18" t="s">
        <v>294</v>
      </c>
      <c r="F103" s="322">
        <v>172.36</v>
      </c>
      <c r="G103" s="40"/>
      <c r="H103" s="46"/>
    </row>
    <row r="104" spans="1:8" s="2" customFormat="1" ht="16.8" customHeight="1">
      <c r="A104" s="40"/>
      <c r="B104" s="46"/>
      <c r="C104" s="321" t="s">
        <v>667</v>
      </c>
      <c r="D104" s="321" t="s">
        <v>668</v>
      </c>
      <c r="E104" s="18" t="s">
        <v>294</v>
      </c>
      <c r="F104" s="322">
        <v>171.36</v>
      </c>
      <c r="G104" s="40"/>
      <c r="H104" s="46"/>
    </row>
    <row r="105" spans="1:8" s="2" customFormat="1" ht="16.8" customHeight="1">
      <c r="A105" s="40"/>
      <c r="B105" s="46"/>
      <c r="C105" s="321" t="s">
        <v>672</v>
      </c>
      <c r="D105" s="321" t="s">
        <v>673</v>
      </c>
      <c r="E105" s="18" t="s">
        <v>294</v>
      </c>
      <c r="F105" s="322">
        <v>172.36</v>
      </c>
      <c r="G105" s="40"/>
      <c r="H105" s="46"/>
    </row>
    <row r="106" spans="1:8" s="2" customFormat="1" ht="16.8" customHeight="1">
      <c r="A106" s="40"/>
      <c r="B106" s="46"/>
      <c r="C106" s="321" t="s">
        <v>676</v>
      </c>
      <c r="D106" s="321" t="s">
        <v>677</v>
      </c>
      <c r="E106" s="18" t="s">
        <v>294</v>
      </c>
      <c r="F106" s="322">
        <v>172.36</v>
      </c>
      <c r="G106" s="40"/>
      <c r="H106" s="46"/>
    </row>
    <row r="107" spans="1:8" s="2" customFormat="1" ht="16.8" customHeight="1">
      <c r="A107" s="40"/>
      <c r="B107" s="46"/>
      <c r="C107" s="321" t="s">
        <v>702</v>
      </c>
      <c r="D107" s="321" t="s">
        <v>703</v>
      </c>
      <c r="E107" s="18" t="s">
        <v>294</v>
      </c>
      <c r="F107" s="322">
        <v>180.36</v>
      </c>
      <c r="G107" s="40"/>
      <c r="H107" s="46"/>
    </row>
    <row r="108" spans="1:8" s="2" customFormat="1" ht="16.8" customHeight="1">
      <c r="A108" s="40"/>
      <c r="B108" s="46"/>
      <c r="C108" s="321" t="s">
        <v>711</v>
      </c>
      <c r="D108" s="321" t="s">
        <v>712</v>
      </c>
      <c r="E108" s="18" t="s">
        <v>294</v>
      </c>
      <c r="F108" s="322">
        <v>171.36</v>
      </c>
      <c r="G108" s="40"/>
      <c r="H108" s="46"/>
    </row>
    <row r="109" spans="1:8" s="2" customFormat="1" ht="16.8" customHeight="1">
      <c r="A109" s="40"/>
      <c r="B109" s="46"/>
      <c r="C109" s="321" t="s">
        <v>760</v>
      </c>
      <c r="D109" s="321" t="s">
        <v>761</v>
      </c>
      <c r="E109" s="18" t="s">
        <v>514</v>
      </c>
      <c r="F109" s="322">
        <v>4</v>
      </c>
      <c r="G109" s="40"/>
      <c r="H109" s="46"/>
    </row>
    <row r="110" spans="1:8" s="2" customFormat="1" ht="16.8" customHeight="1">
      <c r="A110" s="40"/>
      <c r="B110" s="46"/>
      <c r="C110" s="321" t="s">
        <v>508</v>
      </c>
      <c r="D110" s="321" t="s">
        <v>509</v>
      </c>
      <c r="E110" s="18" t="s">
        <v>294</v>
      </c>
      <c r="F110" s="322">
        <v>172.36</v>
      </c>
      <c r="G110" s="40"/>
      <c r="H110" s="46"/>
    </row>
    <row r="111" spans="1:8" s="2" customFormat="1" ht="16.8" customHeight="1">
      <c r="A111" s="40"/>
      <c r="B111" s="46"/>
      <c r="C111" s="317" t="s">
        <v>112</v>
      </c>
      <c r="D111" s="318" t="s">
        <v>1</v>
      </c>
      <c r="E111" s="319" t="s">
        <v>1</v>
      </c>
      <c r="F111" s="320">
        <v>17.11</v>
      </c>
      <c r="G111" s="40"/>
      <c r="H111" s="46"/>
    </row>
    <row r="112" spans="1:8" s="2" customFormat="1" ht="16.8" customHeight="1">
      <c r="A112" s="40"/>
      <c r="B112" s="46"/>
      <c r="C112" s="321" t="s">
        <v>112</v>
      </c>
      <c r="D112" s="321" t="s">
        <v>254</v>
      </c>
      <c r="E112" s="18" t="s">
        <v>1</v>
      </c>
      <c r="F112" s="322">
        <v>17.11</v>
      </c>
      <c r="G112" s="40"/>
      <c r="H112" s="46"/>
    </row>
    <row r="113" spans="1:8" s="2" customFormat="1" ht="16.8" customHeight="1">
      <c r="A113" s="40"/>
      <c r="B113" s="46"/>
      <c r="C113" s="323" t="s">
        <v>1127</v>
      </c>
      <c r="D113" s="40"/>
      <c r="E113" s="40"/>
      <c r="F113" s="40"/>
      <c r="G113" s="40"/>
      <c r="H113" s="46"/>
    </row>
    <row r="114" spans="1:8" s="2" customFormat="1" ht="16.8" customHeight="1">
      <c r="A114" s="40"/>
      <c r="B114" s="46"/>
      <c r="C114" s="321" t="s">
        <v>247</v>
      </c>
      <c r="D114" s="321" t="s">
        <v>248</v>
      </c>
      <c r="E114" s="18" t="s">
        <v>249</v>
      </c>
      <c r="F114" s="322">
        <v>30.798</v>
      </c>
      <c r="G114" s="40"/>
      <c r="H114" s="46"/>
    </row>
    <row r="115" spans="1:8" s="2" customFormat="1" ht="16.8" customHeight="1">
      <c r="A115" s="40"/>
      <c r="B115" s="46"/>
      <c r="C115" s="321" t="s">
        <v>280</v>
      </c>
      <c r="D115" s="321" t="s">
        <v>281</v>
      </c>
      <c r="E115" s="18" t="s">
        <v>249</v>
      </c>
      <c r="F115" s="322">
        <v>13.688</v>
      </c>
      <c r="G115" s="40"/>
      <c r="H115" s="46"/>
    </row>
    <row r="116" spans="1:8" s="2" customFormat="1" ht="12">
      <c r="A116" s="40"/>
      <c r="B116" s="46"/>
      <c r="C116" s="321" t="s">
        <v>332</v>
      </c>
      <c r="D116" s="321" t="s">
        <v>333</v>
      </c>
      <c r="E116" s="18" t="s">
        <v>334</v>
      </c>
      <c r="F116" s="322">
        <v>86.609</v>
      </c>
      <c r="G116" s="40"/>
      <c r="H116" s="46"/>
    </row>
    <row r="117" spans="1:8" s="2" customFormat="1" ht="12">
      <c r="A117" s="40"/>
      <c r="B117" s="46"/>
      <c r="C117" s="321" t="s">
        <v>371</v>
      </c>
      <c r="D117" s="321" t="s">
        <v>372</v>
      </c>
      <c r="E117" s="18" t="s">
        <v>334</v>
      </c>
      <c r="F117" s="322">
        <v>80.621</v>
      </c>
      <c r="G117" s="40"/>
      <c r="H117" s="46"/>
    </row>
    <row r="118" spans="1:8" s="2" customFormat="1" ht="16.8" customHeight="1">
      <c r="A118" s="40"/>
      <c r="B118" s="46"/>
      <c r="C118" s="317" t="s">
        <v>115</v>
      </c>
      <c r="D118" s="318" t="s">
        <v>1</v>
      </c>
      <c r="E118" s="319" t="s">
        <v>1</v>
      </c>
      <c r="F118" s="320">
        <v>1.5</v>
      </c>
      <c r="G118" s="40"/>
      <c r="H118" s="46"/>
    </row>
    <row r="119" spans="1:8" s="2" customFormat="1" ht="16.8" customHeight="1">
      <c r="A119" s="40"/>
      <c r="B119" s="46"/>
      <c r="C119" s="321" t="s">
        <v>115</v>
      </c>
      <c r="D119" s="321" t="s">
        <v>255</v>
      </c>
      <c r="E119" s="18" t="s">
        <v>1</v>
      </c>
      <c r="F119" s="322">
        <v>1.5</v>
      </c>
      <c r="G119" s="40"/>
      <c r="H119" s="46"/>
    </row>
    <row r="120" spans="1:8" s="2" customFormat="1" ht="16.8" customHeight="1">
      <c r="A120" s="40"/>
      <c r="B120" s="46"/>
      <c r="C120" s="323" t="s">
        <v>1127</v>
      </c>
      <c r="D120" s="40"/>
      <c r="E120" s="40"/>
      <c r="F120" s="40"/>
      <c r="G120" s="40"/>
      <c r="H120" s="46"/>
    </row>
    <row r="121" spans="1:8" s="2" customFormat="1" ht="16.8" customHeight="1">
      <c r="A121" s="40"/>
      <c r="B121" s="46"/>
      <c r="C121" s="321" t="s">
        <v>247</v>
      </c>
      <c r="D121" s="321" t="s">
        <v>248</v>
      </c>
      <c r="E121" s="18" t="s">
        <v>249</v>
      </c>
      <c r="F121" s="322">
        <v>30.798</v>
      </c>
      <c r="G121" s="40"/>
      <c r="H121" s="46"/>
    </row>
    <row r="122" spans="1:8" s="2" customFormat="1" ht="16.8" customHeight="1">
      <c r="A122" s="40"/>
      <c r="B122" s="46"/>
      <c r="C122" s="321" t="s">
        <v>324</v>
      </c>
      <c r="D122" s="321" t="s">
        <v>325</v>
      </c>
      <c r="E122" s="18" t="s">
        <v>249</v>
      </c>
      <c r="F122" s="322">
        <v>5.7</v>
      </c>
      <c r="G122" s="40"/>
      <c r="H122" s="46"/>
    </row>
    <row r="123" spans="1:8" s="2" customFormat="1" ht="12">
      <c r="A123" s="40"/>
      <c r="B123" s="46"/>
      <c r="C123" s="321" t="s">
        <v>332</v>
      </c>
      <c r="D123" s="321" t="s">
        <v>333</v>
      </c>
      <c r="E123" s="18" t="s">
        <v>334</v>
      </c>
      <c r="F123" s="322">
        <v>86.609</v>
      </c>
      <c r="G123" s="40"/>
      <c r="H123" s="46"/>
    </row>
    <row r="124" spans="1:8" s="2" customFormat="1" ht="12">
      <c r="A124" s="40"/>
      <c r="B124" s="46"/>
      <c r="C124" s="321" t="s">
        <v>371</v>
      </c>
      <c r="D124" s="321" t="s">
        <v>372</v>
      </c>
      <c r="E124" s="18" t="s">
        <v>334</v>
      </c>
      <c r="F124" s="322">
        <v>80.621</v>
      </c>
      <c r="G124" s="40"/>
      <c r="H124" s="46"/>
    </row>
    <row r="125" spans="1:8" s="2" customFormat="1" ht="16.8" customHeight="1">
      <c r="A125" s="40"/>
      <c r="B125" s="46"/>
      <c r="C125" s="317" t="s">
        <v>110</v>
      </c>
      <c r="D125" s="318" t="s">
        <v>1</v>
      </c>
      <c r="E125" s="319" t="s">
        <v>1</v>
      </c>
      <c r="F125" s="320">
        <v>153.75</v>
      </c>
      <c r="G125" s="40"/>
      <c r="H125" s="46"/>
    </row>
    <row r="126" spans="1:8" s="2" customFormat="1" ht="16.8" customHeight="1">
      <c r="A126" s="40"/>
      <c r="B126" s="46"/>
      <c r="C126" s="321" t="s">
        <v>110</v>
      </c>
      <c r="D126" s="321" t="s">
        <v>253</v>
      </c>
      <c r="E126" s="18" t="s">
        <v>1</v>
      </c>
      <c r="F126" s="322">
        <v>153.75</v>
      </c>
      <c r="G126" s="40"/>
      <c r="H126" s="46"/>
    </row>
    <row r="127" spans="1:8" s="2" customFormat="1" ht="16.8" customHeight="1">
      <c r="A127" s="40"/>
      <c r="B127" s="46"/>
      <c r="C127" s="323" t="s">
        <v>1127</v>
      </c>
      <c r="D127" s="40"/>
      <c r="E127" s="40"/>
      <c r="F127" s="40"/>
      <c r="G127" s="40"/>
      <c r="H127" s="46"/>
    </row>
    <row r="128" spans="1:8" s="2" customFormat="1" ht="16.8" customHeight="1">
      <c r="A128" s="40"/>
      <c r="B128" s="46"/>
      <c r="C128" s="321" t="s">
        <v>247</v>
      </c>
      <c r="D128" s="321" t="s">
        <v>248</v>
      </c>
      <c r="E128" s="18" t="s">
        <v>249</v>
      </c>
      <c r="F128" s="322">
        <v>30.798</v>
      </c>
      <c r="G128" s="40"/>
      <c r="H128" s="46"/>
    </row>
    <row r="129" spans="1:8" s="2" customFormat="1" ht="12">
      <c r="A129" s="40"/>
      <c r="B129" s="46"/>
      <c r="C129" s="321" t="s">
        <v>276</v>
      </c>
      <c r="D129" s="321" t="s">
        <v>277</v>
      </c>
      <c r="E129" s="18" t="s">
        <v>249</v>
      </c>
      <c r="F129" s="322">
        <v>129.4</v>
      </c>
      <c r="G129" s="40"/>
      <c r="H129" s="46"/>
    </row>
    <row r="130" spans="1:8" s="2" customFormat="1" ht="12">
      <c r="A130" s="40"/>
      <c r="B130" s="46"/>
      <c r="C130" s="321" t="s">
        <v>332</v>
      </c>
      <c r="D130" s="321" t="s">
        <v>333</v>
      </c>
      <c r="E130" s="18" t="s">
        <v>334</v>
      </c>
      <c r="F130" s="322">
        <v>86.609</v>
      </c>
      <c r="G130" s="40"/>
      <c r="H130" s="46"/>
    </row>
    <row r="131" spans="1:8" s="2" customFormat="1" ht="12">
      <c r="A131" s="40"/>
      <c r="B131" s="46"/>
      <c r="C131" s="321" t="s">
        <v>371</v>
      </c>
      <c r="D131" s="321" t="s">
        <v>372</v>
      </c>
      <c r="E131" s="18" t="s">
        <v>334</v>
      </c>
      <c r="F131" s="322">
        <v>80.621</v>
      </c>
      <c r="G131" s="40"/>
      <c r="H131" s="46"/>
    </row>
    <row r="132" spans="1:8" s="2" customFormat="1" ht="16.8" customHeight="1">
      <c r="A132" s="40"/>
      <c r="B132" s="46"/>
      <c r="C132" s="317" t="s">
        <v>146</v>
      </c>
      <c r="D132" s="318" t="s">
        <v>1</v>
      </c>
      <c r="E132" s="319" t="s">
        <v>1</v>
      </c>
      <c r="F132" s="320">
        <v>30.798</v>
      </c>
      <c r="G132" s="40"/>
      <c r="H132" s="46"/>
    </row>
    <row r="133" spans="1:8" s="2" customFormat="1" ht="16.8" customHeight="1">
      <c r="A133" s="40"/>
      <c r="B133" s="46"/>
      <c r="C133" s="321" t="s">
        <v>146</v>
      </c>
      <c r="D133" s="321" t="s">
        <v>275</v>
      </c>
      <c r="E133" s="18" t="s">
        <v>1</v>
      </c>
      <c r="F133" s="322">
        <v>30.798</v>
      </c>
      <c r="G133" s="40"/>
      <c r="H133" s="46"/>
    </row>
    <row r="134" spans="1:8" s="2" customFormat="1" ht="16.8" customHeight="1">
      <c r="A134" s="40"/>
      <c r="B134" s="46"/>
      <c r="C134" s="323" t="s">
        <v>1127</v>
      </c>
      <c r="D134" s="40"/>
      <c r="E134" s="40"/>
      <c r="F134" s="40"/>
      <c r="G134" s="40"/>
      <c r="H134" s="46"/>
    </row>
    <row r="135" spans="1:8" s="2" customFormat="1" ht="16.8" customHeight="1">
      <c r="A135" s="40"/>
      <c r="B135" s="46"/>
      <c r="C135" s="321" t="s">
        <v>247</v>
      </c>
      <c r="D135" s="321" t="s">
        <v>248</v>
      </c>
      <c r="E135" s="18" t="s">
        <v>249</v>
      </c>
      <c r="F135" s="322">
        <v>30.798</v>
      </c>
      <c r="G135" s="40"/>
      <c r="H135" s="46"/>
    </row>
    <row r="136" spans="1:8" s="2" customFormat="1" ht="16.8" customHeight="1">
      <c r="A136" s="40"/>
      <c r="B136" s="46"/>
      <c r="C136" s="321" t="s">
        <v>499</v>
      </c>
      <c r="D136" s="321" t="s">
        <v>500</v>
      </c>
      <c r="E136" s="18" t="s">
        <v>249</v>
      </c>
      <c r="F136" s="322">
        <v>30.798</v>
      </c>
      <c r="G136" s="40"/>
      <c r="H136" s="46"/>
    </row>
    <row r="137" spans="1:8" s="2" customFormat="1" ht="12">
      <c r="A137" s="40"/>
      <c r="B137" s="46"/>
      <c r="C137" s="321" t="s">
        <v>734</v>
      </c>
      <c r="D137" s="321" t="s">
        <v>735</v>
      </c>
      <c r="E137" s="18" t="s">
        <v>249</v>
      </c>
      <c r="F137" s="322">
        <v>30.798</v>
      </c>
      <c r="G137" s="40"/>
      <c r="H137" s="46"/>
    </row>
    <row r="138" spans="1:8" s="2" customFormat="1" ht="16.8" customHeight="1">
      <c r="A138" s="40"/>
      <c r="B138" s="46"/>
      <c r="C138" s="317" t="s">
        <v>271</v>
      </c>
      <c r="D138" s="318" t="s">
        <v>1</v>
      </c>
      <c r="E138" s="319" t="s">
        <v>1</v>
      </c>
      <c r="F138" s="320">
        <v>7.124</v>
      </c>
      <c r="G138" s="40"/>
      <c r="H138" s="46"/>
    </row>
    <row r="139" spans="1:8" s="2" customFormat="1" ht="16.8" customHeight="1">
      <c r="A139" s="40"/>
      <c r="B139" s="46"/>
      <c r="C139" s="321" t="s">
        <v>139</v>
      </c>
      <c r="D139" s="321" t="s">
        <v>268</v>
      </c>
      <c r="E139" s="18" t="s">
        <v>1</v>
      </c>
      <c r="F139" s="322">
        <v>7.124</v>
      </c>
      <c r="G139" s="40"/>
      <c r="H139" s="46"/>
    </row>
    <row r="140" spans="1:8" s="2" customFormat="1" ht="16.8" customHeight="1">
      <c r="A140" s="40"/>
      <c r="B140" s="46"/>
      <c r="C140" s="321" t="s">
        <v>141</v>
      </c>
      <c r="D140" s="321" t="s">
        <v>269</v>
      </c>
      <c r="E140" s="18" t="s">
        <v>1</v>
      </c>
      <c r="F140" s="322">
        <v>0</v>
      </c>
      <c r="G140" s="40"/>
      <c r="H140" s="46"/>
    </row>
    <row r="141" spans="1:8" s="2" customFormat="1" ht="16.8" customHeight="1">
      <c r="A141" s="40"/>
      <c r="B141" s="46"/>
      <c r="C141" s="321" t="s">
        <v>142</v>
      </c>
      <c r="D141" s="321" t="s">
        <v>270</v>
      </c>
      <c r="E141" s="18" t="s">
        <v>1</v>
      </c>
      <c r="F141" s="322">
        <v>0</v>
      </c>
      <c r="G141" s="40"/>
      <c r="H141" s="46"/>
    </row>
    <row r="142" spans="1:8" s="2" customFormat="1" ht="16.8" customHeight="1">
      <c r="A142" s="40"/>
      <c r="B142" s="46"/>
      <c r="C142" s="321" t="s">
        <v>271</v>
      </c>
      <c r="D142" s="321" t="s">
        <v>256</v>
      </c>
      <c r="E142" s="18" t="s">
        <v>1</v>
      </c>
      <c r="F142" s="322">
        <v>7.124</v>
      </c>
      <c r="G142" s="40"/>
      <c r="H142" s="46"/>
    </row>
    <row r="143" spans="1:8" s="2" customFormat="1" ht="16.8" customHeight="1">
      <c r="A143" s="40"/>
      <c r="B143" s="46"/>
      <c r="C143" s="317" t="s">
        <v>141</v>
      </c>
      <c r="D143" s="318" t="s">
        <v>1</v>
      </c>
      <c r="E143" s="319" t="s">
        <v>1</v>
      </c>
      <c r="F143" s="320">
        <v>0</v>
      </c>
      <c r="G143" s="40"/>
      <c r="H143" s="46"/>
    </row>
    <row r="144" spans="1:8" s="2" customFormat="1" ht="16.8" customHeight="1">
      <c r="A144" s="40"/>
      <c r="B144" s="46"/>
      <c r="C144" s="321" t="s">
        <v>141</v>
      </c>
      <c r="D144" s="321" t="s">
        <v>269</v>
      </c>
      <c r="E144" s="18" t="s">
        <v>1</v>
      </c>
      <c r="F144" s="322">
        <v>0</v>
      </c>
      <c r="G144" s="40"/>
      <c r="H144" s="46"/>
    </row>
    <row r="145" spans="1:8" s="2" customFormat="1" ht="16.8" customHeight="1">
      <c r="A145" s="40"/>
      <c r="B145" s="46"/>
      <c r="C145" s="323" t="s">
        <v>1127</v>
      </c>
      <c r="D145" s="40"/>
      <c r="E145" s="40"/>
      <c r="F145" s="40"/>
      <c r="G145" s="40"/>
      <c r="H145" s="46"/>
    </row>
    <row r="146" spans="1:8" s="2" customFormat="1" ht="16.8" customHeight="1">
      <c r="A146" s="40"/>
      <c r="B146" s="46"/>
      <c r="C146" s="321" t="s">
        <v>247</v>
      </c>
      <c r="D146" s="321" t="s">
        <v>248</v>
      </c>
      <c r="E146" s="18" t="s">
        <v>249</v>
      </c>
      <c r="F146" s="322">
        <v>30.798</v>
      </c>
      <c r="G146" s="40"/>
      <c r="H146" s="46"/>
    </row>
    <row r="147" spans="1:8" s="2" customFormat="1" ht="12">
      <c r="A147" s="40"/>
      <c r="B147" s="46"/>
      <c r="C147" s="321" t="s">
        <v>332</v>
      </c>
      <c r="D147" s="321" t="s">
        <v>333</v>
      </c>
      <c r="E147" s="18" t="s">
        <v>334</v>
      </c>
      <c r="F147" s="322">
        <v>86.609</v>
      </c>
      <c r="G147" s="40"/>
      <c r="H147" s="46"/>
    </row>
    <row r="148" spans="1:8" s="2" customFormat="1" ht="16.8" customHeight="1">
      <c r="A148" s="40"/>
      <c r="B148" s="46"/>
      <c r="C148" s="317" t="s">
        <v>142</v>
      </c>
      <c r="D148" s="318" t="s">
        <v>1</v>
      </c>
      <c r="E148" s="319" t="s">
        <v>1</v>
      </c>
      <c r="F148" s="320">
        <v>0</v>
      </c>
      <c r="G148" s="40"/>
      <c r="H148" s="46"/>
    </row>
    <row r="149" spans="1:8" s="2" customFormat="1" ht="16.8" customHeight="1">
      <c r="A149" s="40"/>
      <c r="B149" s="46"/>
      <c r="C149" s="321" t="s">
        <v>142</v>
      </c>
      <c r="D149" s="321" t="s">
        <v>270</v>
      </c>
      <c r="E149" s="18" t="s">
        <v>1</v>
      </c>
      <c r="F149" s="322">
        <v>0</v>
      </c>
      <c r="G149" s="40"/>
      <c r="H149" s="46"/>
    </row>
    <row r="150" spans="1:8" s="2" customFormat="1" ht="16.8" customHeight="1">
      <c r="A150" s="40"/>
      <c r="B150" s="46"/>
      <c r="C150" s="323" t="s">
        <v>1127</v>
      </c>
      <c r="D150" s="40"/>
      <c r="E150" s="40"/>
      <c r="F150" s="40"/>
      <c r="G150" s="40"/>
      <c r="H150" s="46"/>
    </row>
    <row r="151" spans="1:8" s="2" customFormat="1" ht="16.8" customHeight="1">
      <c r="A151" s="40"/>
      <c r="B151" s="46"/>
      <c r="C151" s="321" t="s">
        <v>247</v>
      </c>
      <c r="D151" s="321" t="s">
        <v>248</v>
      </c>
      <c r="E151" s="18" t="s">
        <v>249</v>
      </c>
      <c r="F151" s="322">
        <v>30.798</v>
      </c>
      <c r="G151" s="40"/>
      <c r="H151" s="46"/>
    </row>
    <row r="152" spans="1:8" s="2" customFormat="1" ht="12">
      <c r="A152" s="40"/>
      <c r="B152" s="46"/>
      <c r="C152" s="321" t="s">
        <v>332</v>
      </c>
      <c r="D152" s="321" t="s">
        <v>333</v>
      </c>
      <c r="E152" s="18" t="s">
        <v>334</v>
      </c>
      <c r="F152" s="322">
        <v>86.609</v>
      </c>
      <c r="G152" s="40"/>
      <c r="H152" s="46"/>
    </row>
    <row r="153" spans="1:8" s="2" customFormat="1" ht="16.8" customHeight="1">
      <c r="A153" s="40"/>
      <c r="B153" s="46"/>
      <c r="C153" s="317" t="s">
        <v>139</v>
      </c>
      <c r="D153" s="318" t="s">
        <v>1</v>
      </c>
      <c r="E153" s="319" t="s">
        <v>1</v>
      </c>
      <c r="F153" s="320">
        <v>7.124</v>
      </c>
      <c r="G153" s="40"/>
      <c r="H153" s="46"/>
    </row>
    <row r="154" spans="1:8" s="2" customFormat="1" ht="16.8" customHeight="1">
      <c r="A154" s="40"/>
      <c r="B154" s="46"/>
      <c r="C154" s="321" t="s">
        <v>139</v>
      </c>
      <c r="D154" s="321" t="s">
        <v>268</v>
      </c>
      <c r="E154" s="18" t="s">
        <v>1</v>
      </c>
      <c r="F154" s="322">
        <v>7.124</v>
      </c>
      <c r="G154" s="40"/>
      <c r="H154" s="46"/>
    </row>
    <row r="155" spans="1:8" s="2" customFormat="1" ht="16.8" customHeight="1">
      <c r="A155" s="40"/>
      <c r="B155" s="46"/>
      <c r="C155" s="323" t="s">
        <v>1127</v>
      </c>
      <c r="D155" s="40"/>
      <c r="E155" s="40"/>
      <c r="F155" s="40"/>
      <c r="G155" s="40"/>
      <c r="H155" s="46"/>
    </row>
    <row r="156" spans="1:8" s="2" customFormat="1" ht="16.8" customHeight="1">
      <c r="A156" s="40"/>
      <c r="B156" s="46"/>
      <c r="C156" s="321" t="s">
        <v>247</v>
      </c>
      <c r="D156" s="321" t="s">
        <v>248</v>
      </c>
      <c r="E156" s="18" t="s">
        <v>249</v>
      </c>
      <c r="F156" s="322">
        <v>30.798</v>
      </c>
      <c r="G156" s="40"/>
      <c r="H156" s="46"/>
    </row>
    <row r="157" spans="1:8" s="2" customFormat="1" ht="12">
      <c r="A157" s="40"/>
      <c r="B157" s="46"/>
      <c r="C157" s="321" t="s">
        <v>332</v>
      </c>
      <c r="D157" s="321" t="s">
        <v>333</v>
      </c>
      <c r="E157" s="18" t="s">
        <v>334</v>
      </c>
      <c r="F157" s="322">
        <v>86.609</v>
      </c>
      <c r="G157" s="40"/>
      <c r="H157" s="46"/>
    </row>
    <row r="158" spans="1:8" s="2" customFormat="1" ht="16.8" customHeight="1">
      <c r="A158" s="40"/>
      <c r="B158" s="46"/>
      <c r="C158" s="317" t="s">
        <v>274</v>
      </c>
      <c r="D158" s="318" t="s">
        <v>1</v>
      </c>
      <c r="E158" s="319" t="s">
        <v>1</v>
      </c>
      <c r="F158" s="320">
        <v>4.274</v>
      </c>
      <c r="G158" s="40"/>
      <c r="H158" s="46"/>
    </row>
    <row r="159" spans="1:8" s="2" customFormat="1" ht="16.8" customHeight="1">
      <c r="A159" s="40"/>
      <c r="B159" s="46"/>
      <c r="C159" s="321" t="s">
        <v>143</v>
      </c>
      <c r="D159" s="321" t="s">
        <v>272</v>
      </c>
      <c r="E159" s="18" t="s">
        <v>1</v>
      </c>
      <c r="F159" s="322">
        <v>4.274</v>
      </c>
      <c r="G159" s="40"/>
      <c r="H159" s="46"/>
    </row>
    <row r="160" spans="1:8" s="2" customFormat="1" ht="16.8" customHeight="1">
      <c r="A160" s="40"/>
      <c r="B160" s="46"/>
      <c r="C160" s="321" t="s">
        <v>145</v>
      </c>
      <c r="D160" s="321" t="s">
        <v>273</v>
      </c>
      <c r="E160" s="18" t="s">
        <v>1</v>
      </c>
      <c r="F160" s="322">
        <v>0</v>
      </c>
      <c r="G160" s="40"/>
      <c r="H160" s="46"/>
    </row>
    <row r="161" spans="1:8" s="2" customFormat="1" ht="16.8" customHeight="1">
      <c r="A161" s="40"/>
      <c r="B161" s="46"/>
      <c r="C161" s="321" t="s">
        <v>274</v>
      </c>
      <c r="D161" s="321" t="s">
        <v>256</v>
      </c>
      <c r="E161" s="18" t="s">
        <v>1</v>
      </c>
      <c r="F161" s="322">
        <v>4.274</v>
      </c>
      <c r="G161" s="40"/>
      <c r="H161" s="46"/>
    </row>
    <row r="162" spans="1:8" s="2" customFormat="1" ht="16.8" customHeight="1">
      <c r="A162" s="40"/>
      <c r="B162" s="46"/>
      <c r="C162" s="317" t="s">
        <v>145</v>
      </c>
      <c r="D162" s="318" t="s">
        <v>1</v>
      </c>
      <c r="E162" s="319" t="s">
        <v>1</v>
      </c>
      <c r="F162" s="320">
        <v>0</v>
      </c>
      <c r="G162" s="40"/>
      <c r="H162" s="46"/>
    </row>
    <row r="163" spans="1:8" s="2" customFormat="1" ht="16.8" customHeight="1">
      <c r="A163" s="40"/>
      <c r="B163" s="46"/>
      <c r="C163" s="321" t="s">
        <v>145</v>
      </c>
      <c r="D163" s="321" t="s">
        <v>273</v>
      </c>
      <c r="E163" s="18" t="s">
        <v>1</v>
      </c>
      <c r="F163" s="322">
        <v>0</v>
      </c>
      <c r="G163" s="40"/>
      <c r="H163" s="46"/>
    </row>
    <row r="164" spans="1:8" s="2" customFormat="1" ht="16.8" customHeight="1">
      <c r="A164" s="40"/>
      <c r="B164" s="46"/>
      <c r="C164" s="323" t="s">
        <v>1127</v>
      </c>
      <c r="D164" s="40"/>
      <c r="E164" s="40"/>
      <c r="F164" s="40"/>
      <c r="G164" s="40"/>
      <c r="H164" s="46"/>
    </row>
    <row r="165" spans="1:8" s="2" customFormat="1" ht="16.8" customHeight="1">
      <c r="A165" s="40"/>
      <c r="B165" s="46"/>
      <c r="C165" s="321" t="s">
        <v>247</v>
      </c>
      <c r="D165" s="321" t="s">
        <v>248</v>
      </c>
      <c r="E165" s="18" t="s">
        <v>249</v>
      </c>
      <c r="F165" s="322">
        <v>30.798</v>
      </c>
      <c r="G165" s="40"/>
      <c r="H165" s="46"/>
    </row>
    <row r="166" spans="1:8" s="2" customFormat="1" ht="12">
      <c r="A166" s="40"/>
      <c r="B166" s="46"/>
      <c r="C166" s="321" t="s">
        <v>332</v>
      </c>
      <c r="D166" s="321" t="s">
        <v>333</v>
      </c>
      <c r="E166" s="18" t="s">
        <v>334</v>
      </c>
      <c r="F166" s="322">
        <v>86.609</v>
      </c>
      <c r="G166" s="40"/>
      <c r="H166" s="46"/>
    </row>
    <row r="167" spans="1:8" s="2" customFormat="1" ht="16.8" customHeight="1">
      <c r="A167" s="40"/>
      <c r="B167" s="46"/>
      <c r="C167" s="317" t="s">
        <v>143</v>
      </c>
      <c r="D167" s="318" t="s">
        <v>1</v>
      </c>
      <c r="E167" s="319" t="s">
        <v>1</v>
      </c>
      <c r="F167" s="320">
        <v>4.274</v>
      </c>
      <c r="G167" s="40"/>
      <c r="H167" s="46"/>
    </row>
    <row r="168" spans="1:8" s="2" customFormat="1" ht="16.8" customHeight="1">
      <c r="A168" s="40"/>
      <c r="B168" s="46"/>
      <c r="C168" s="321" t="s">
        <v>143</v>
      </c>
      <c r="D168" s="321" t="s">
        <v>272</v>
      </c>
      <c r="E168" s="18" t="s">
        <v>1</v>
      </c>
      <c r="F168" s="322">
        <v>4.274</v>
      </c>
      <c r="G168" s="40"/>
      <c r="H168" s="46"/>
    </row>
    <row r="169" spans="1:8" s="2" customFormat="1" ht="16.8" customHeight="1">
      <c r="A169" s="40"/>
      <c r="B169" s="46"/>
      <c r="C169" s="323" t="s">
        <v>1127</v>
      </c>
      <c r="D169" s="40"/>
      <c r="E169" s="40"/>
      <c r="F169" s="40"/>
      <c r="G169" s="40"/>
      <c r="H169" s="46"/>
    </row>
    <row r="170" spans="1:8" s="2" customFormat="1" ht="16.8" customHeight="1">
      <c r="A170" s="40"/>
      <c r="B170" s="46"/>
      <c r="C170" s="321" t="s">
        <v>247</v>
      </c>
      <c r="D170" s="321" t="s">
        <v>248</v>
      </c>
      <c r="E170" s="18" t="s">
        <v>249</v>
      </c>
      <c r="F170" s="322">
        <v>30.798</v>
      </c>
      <c r="G170" s="40"/>
      <c r="H170" s="46"/>
    </row>
    <row r="171" spans="1:8" s="2" customFormat="1" ht="12">
      <c r="A171" s="40"/>
      <c r="B171" s="46"/>
      <c r="C171" s="321" t="s">
        <v>332</v>
      </c>
      <c r="D171" s="321" t="s">
        <v>333</v>
      </c>
      <c r="E171" s="18" t="s">
        <v>334</v>
      </c>
      <c r="F171" s="322">
        <v>86.609</v>
      </c>
      <c r="G171" s="40"/>
      <c r="H171" s="46"/>
    </row>
    <row r="172" spans="1:8" s="2" customFormat="1" ht="16.8" customHeight="1">
      <c r="A172" s="40"/>
      <c r="B172" s="46"/>
      <c r="C172" s="317" t="s">
        <v>137</v>
      </c>
      <c r="D172" s="318" t="s">
        <v>1</v>
      </c>
      <c r="E172" s="319" t="s">
        <v>1</v>
      </c>
      <c r="F172" s="320">
        <v>245.511</v>
      </c>
      <c r="G172" s="40"/>
      <c r="H172" s="46"/>
    </row>
    <row r="173" spans="1:8" s="2" customFormat="1" ht="16.8" customHeight="1">
      <c r="A173" s="40"/>
      <c r="B173" s="46"/>
      <c r="C173" s="321" t="s">
        <v>131</v>
      </c>
      <c r="D173" s="321" t="s">
        <v>264</v>
      </c>
      <c r="E173" s="18" t="s">
        <v>1</v>
      </c>
      <c r="F173" s="322">
        <v>217.69</v>
      </c>
      <c r="G173" s="40"/>
      <c r="H173" s="46"/>
    </row>
    <row r="174" spans="1:8" s="2" customFormat="1" ht="16.8" customHeight="1">
      <c r="A174" s="40"/>
      <c r="B174" s="46"/>
      <c r="C174" s="321" t="s">
        <v>133</v>
      </c>
      <c r="D174" s="321" t="s">
        <v>265</v>
      </c>
      <c r="E174" s="18" t="s">
        <v>1</v>
      </c>
      <c r="F174" s="322">
        <v>23.98</v>
      </c>
      <c r="G174" s="40"/>
      <c r="H174" s="46"/>
    </row>
    <row r="175" spans="1:8" s="2" customFormat="1" ht="16.8" customHeight="1">
      <c r="A175" s="40"/>
      <c r="B175" s="46"/>
      <c r="C175" s="321" t="s">
        <v>135</v>
      </c>
      <c r="D175" s="321" t="s">
        <v>266</v>
      </c>
      <c r="E175" s="18" t="s">
        <v>1</v>
      </c>
      <c r="F175" s="322">
        <v>2.06</v>
      </c>
      <c r="G175" s="40"/>
      <c r="H175" s="46"/>
    </row>
    <row r="176" spans="1:8" s="2" customFormat="1" ht="16.8" customHeight="1">
      <c r="A176" s="40"/>
      <c r="B176" s="46"/>
      <c r="C176" s="321" t="s">
        <v>148</v>
      </c>
      <c r="D176" s="321" t="s">
        <v>267</v>
      </c>
      <c r="E176" s="18" t="s">
        <v>1</v>
      </c>
      <c r="F176" s="322">
        <v>1.781</v>
      </c>
      <c r="G176" s="40"/>
      <c r="H176" s="46"/>
    </row>
    <row r="177" spans="1:8" s="2" customFormat="1" ht="16.8" customHeight="1">
      <c r="A177" s="40"/>
      <c r="B177" s="46"/>
      <c r="C177" s="321" t="s">
        <v>137</v>
      </c>
      <c r="D177" s="321" t="s">
        <v>256</v>
      </c>
      <c r="E177" s="18" t="s">
        <v>1</v>
      </c>
      <c r="F177" s="322">
        <v>245.511</v>
      </c>
      <c r="G177" s="40"/>
      <c r="H177" s="46"/>
    </row>
    <row r="178" spans="1:8" s="2" customFormat="1" ht="16.8" customHeight="1">
      <c r="A178" s="40"/>
      <c r="B178" s="46"/>
      <c r="C178" s="323" t="s">
        <v>1127</v>
      </c>
      <c r="D178" s="40"/>
      <c r="E178" s="40"/>
      <c r="F178" s="40"/>
      <c r="G178" s="40"/>
      <c r="H178" s="46"/>
    </row>
    <row r="179" spans="1:8" s="2" customFormat="1" ht="16.8" customHeight="1">
      <c r="A179" s="40"/>
      <c r="B179" s="46"/>
      <c r="C179" s="321" t="s">
        <v>247</v>
      </c>
      <c r="D179" s="321" t="s">
        <v>248</v>
      </c>
      <c r="E179" s="18" t="s">
        <v>249</v>
      </c>
      <c r="F179" s="322">
        <v>30.798</v>
      </c>
      <c r="G179" s="40"/>
      <c r="H179" s="46"/>
    </row>
    <row r="180" spans="1:8" s="2" customFormat="1" ht="16.8" customHeight="1">
      <c r="A180" s="40"/>
      <c r="B180" s="46"/>
      <c r="C180" s="317" t="s">
        <v>133</v>
      </c>
      <c r="D180" s="318" t="s">
        <v>1</v>
      </c>
      <c r="E180" s="319" t="s">
        <v>1</v>
      </c>
      <c r="F180" s="320">
        <v>23.98</v>
      </c>
      <c r="G180" s="40"/>
      <c r="H180" s="46"/>
    </row>
    <row r="181" spans="1:8" s="2" customFormat="1" ht="16.8" customHeight="1">
      <c r="A181" s="40"/>
      <c r="B181" s="46"/>
      <c r="C181" s="321" t="s">
        <v>133</v>
      </c>
      <c r="D181" s="321" t="s">
        <v>265</v>
      </c>
      <c r="E181" s="18" t="s">
        <v>1</v>
      </c>
      <c r="F181" s="322">
        <v>23.98</v>
      </c>
      <c r="G181" s="40"/>
      <c r="H181" s="46"/>
    </row>
    <row r="182" spans="1:8" s="2" customFormat="1" ht="16.8" customHeight="1">
      <c r="A182" s="40"/>
      <c r="B182" s="46"/>
      <c r="C182" s="323" t="s">
        <v>1127</v>
      </c>
      <c r="D182" s="40"/>
      <c r="E182" s="40"/>
      <c r="F182" s="40"/>
      <c r="G182" s="40"/>
      <c r="H182" s="46"/>
    </row>
    <row r="183" spans="1:8" s="2" customFormat="1" ht="16.8" customHeight="1">
      <c r="A183" s="40"/>
      <c r="B183" s="46"/>
      <c r="C183" s="321" t="s">
        <v>247</v>
      </c>
      <c r="D183" s="321" t="s">
        <v>248</v>
      </c>
      <c r="E183" s="18" t="s">
        <v>249</v>
      </c>
      <c r="F183" s="322">
        <v>30.798</v>
      </c>
      <c r="G183" s="40"/>
      <c r="H183" s="46"/>
    </row>
    <row r="184" spans="1:8" s="2" customFormat="1" ht="12">
      <c r="A184" s="40"/>
      <c r="B184" s="46"/>
      <c r="C184" s="321" t="s">
        <v>332</v>
      </c>
      <c r="D184" s="321" t="s">
        <v>333</v>
      </c>
      <c r="E184" s="18" t="s">
        <v>334</v>
      </c>
      <c r="F184" s="322">
        <v>86.609</v>
      </c>
      <c r="G184" s="40"/>
      <c r="H184" s="46"/>
    </row>
    <row r="185" spans="1:8" s="2" customFormat="1" ht="16.8" customHeight="1">
      <c r="A185" s="40"/>
      <c r="B185" s="46"/>
      <c r="C185" s="317" t="s">
        <v>135</v>
      </c>
      <c r="D185" s="318" t="s">
        <v>1</v>
      </c>
      <c r="E185" s="319" t="s">
        <v>1</v>
      </c>
      <c r="F185" s="320">
        <v>2.06</v>
      </c>
      <c r="G185" s="40"/>
      <c r="H185" s="46"/>
    </row>
    <row r="186" spans="1:8" s="2" customFormat="1" ht="16.8" customHeight="1">
      <c r="A186" s="40"/>
      <c r="B186" s="46"/>
      <c r="C186" s="321" t="s">
        <v>135</v>
      </c>
      <c r="D186" s="321" t="s">
        <v>266</v>
      </c>
      <c r="E186" s="18" t="s">
        <v>1</v>
      </c>
      <c r="F186" s="322">
        <v>2.06</v>
      </c>
      <c r="G186" s="40"/>
      <c r="H186" s="46"/>
    </row>
    <row r="187" spans="1:8" s="2" customFormat="1" ht="16.8" customHeight="1">
      <c r="A187" s="40"/>
      <c r="B187" s="46"/>
      <c r="C187" s="323" t="s">
        <v>1127</v>
      </c>
      <c r="D187" s="40"/>
      <c r="E187" s="40"/>
      <c r="F187" s="40"/>
      <c r="G187" s="40"/>
      <c r="H187" s="46"/>
    </row>
    <row r="188" spans="1:8" s="2" customFormat="1" ht="16.8" customHeight="1">
      <c r="A188" s="40"/>
      <c r="B188" s="46"/>
      <c r="C188" s="321" t="s">
        <v>247</v>
      </c>
      <c r="D188" s="321" t="s">
        <v>248</v>
      </c>
      <c r="E188" s="18" t="s">
        <v>249</v>
      </c>
      <c r="F188" s="322">
        <v>30.798</v>
      </c>
      <c r="G188" s="40"/>
      <c r="H188" s="46"/>
    </row>
    <row r="189" spans="1:8" s="2" customFormat="1" ht="12">
      <c r="A189" s="40"/>
      <c r="B189" s="46"/>
      <c r="C189" s="321" t="s">
        <v>332</v>
      </c>
      <c r="D189" s="321" t="s">
        <v>333</v>
      </c>
      <c r="E189" s="18" t="s">
        <v>334</v>
      </c>
      <c r="F189" s="322">
        <v>86.609</v>
      </c>
      <c r="G189" s="40"/>
      <c r="H189" s="46"/>
    </row>
    <row r="190" spans="1:8" s="2" customFormat="1" ht="16.8" customHeight="1">
      <c r="A190" s="40"/>
      <c r="B190" s="46"/>
      <c r="C190" s="317" t="s">
        <v>131</v>
      </c>
      <c r="D190" s="318" t="s">
        <v>1</v>
      </c>
      <c r="E190" s="319" t="s">
        <v>1</v>
      </c>
      <c r="F190" s="320">
        <v>217.69</v>
      </c>
      <c r="G190" s="40"/>
      <c r="H190" s="46"/>
    </row>
    <row r="191" spans="1:8" s="2" customFormat="1" ht="16.8" customHeight="1">
      <c r="A191" s="40"/>
      <c r="B191" s="46"/>
      <c r="C191" s="321" t="s">
        <v>131</v>
      </c>
      <c r="D191" s="321" t="s">
        <v>264</v>
      </c>
      <c r="E191" s="18" t="s">
        <v>1</v>
      </c>
      <c r="F191" s="322">
        <v>217.69</v>
      </c>
      <c r="G191" s="40"/>
      <c r="H191" s="46"/>
    </row>
    <row r="192" spans="1:8" s="2" customFormat="1" ht="16.8" customHeight="1">
      <c r="A192" s="40"/>
      <c r="B192" s="46"/>
      <c r="C192" s="323" t="s">
        <v>1127</v>
      </c>
      <c r="D192" s="40"/>
      <c r="E192" s="40"/>
      <c r="F192" s="40"/>
      <c r="G192" s="40"/>
      <c r="H192" s="46"/>
    </row>
    <row r="193" spans="1:8" s="2" customFormat="1" ht="16.8" customHeight="1">
      <c r="A193" s="40"/>
      <c r="B193" s="46"/>
      <c r="C193" s="321" t="s">
        <v>247</v>
      </c>
      <c r="D193" s="321" t="s">
        <v>248</v>
      </c>
      <c r="E193" s="18" t="s">
        <v>249</v>
      </c>
      <c r="F193" s="322">
        <v>30.798</v>
      </c>
      <c r="G193" s="40"/>
      <c r="H193" s="46"/>
    </row>
    <row r="194" spans="1:8" s="2" customFormat="1" ht="12">
      <c r="A194" s="40"/>
      <c r="B194" s="46"/>
      <c r="C194" s="321" t="s">
        <v>332</v>
      </c>
      <c r="D194" s="321" t="s">
        <v>333</v>
      </c>
      <c r="E194" s="18" t="s">
        <v>334</v>
      </c>
      <c r="F194" s="322">
        <v>86.609</v>
      </c>
      <c r="G194" s="40"/>
      <c r="H194" s="46"/>
    </row>
    <row r="195" spans="1:8" s="2" customFormat="1" ht="16.8" customHeight="1">
      <c r="A195" s="40"/>
      <c r="B195" s="46"/>
      <c r="C195" s="317" t="s">
        <v>444</v>
      </c>
      <c r="D195" s="318" t="s">
        <v>1</v>
      </c>
      <c r="E195" s="319" t="s">
        <v>1</v>
      </c>
      <c r="F195" s="320">
        <v>21.643</v>
      </c>
      <c r="G195" s="40"/>
      <c r="H195" s="46"/>
    </row>
    <row r="196" spans="1:8" s="2" customFormat="1" ht="16.8" customHeight="1">
      <c r="A196" s="40"/>
      <c r="B196" s="46"/>
      <c r="C196" s="321" t="s">
        <v>444</v>
      </c>
      <c r="D196" s="321" t="s">
        <v>445</v>
      </c>
      <c r="E196" s="18" t="s">
        <v>1</v>
      </c>
      <c r="F196" s="322">
        <v>21.643</v>
      </c>
      <c r="G196" s="40"/>
      <c r="H196" s="46"/>
    </row>
    <row r="197" spans="1:8" s="2" customFormat="1" ht="16.8" customHeight="1">
      <c r="A197" s="40"/>
      <c r="B197" s="46"/>
      <c r="C197" s="317" t="s">
        <v>157</v>
      </c>
      <c r="D197" s="318" t="s">
        <v>1</v>
      </c>
      <c r="E197" s="319" t="s">
        <v>1</v>
      </c>
      <c r="F197" s="320">
        <v>12.6</v>
      </c>
      <c r="G197" s="40"/>
      <c r="H197" s="46"/>
    </row>
    <row r="198" spans="1:8" s="2" customFormat="1" ht="16.8" customHeight="1">
      <c r="A198" s="40"/>
      <c r="B198" s="46"/>
      <c r="C198" s="321" t="s">
        <v>157</v>
      </c>
      <c r="D198" s="321" t="s">
        <v>296</v>
      </c>
      <c r="E198" s="18" t="s">
        <v>1</v>
      </c>
      <c r="F198" s="322">
        <v>12.6</v>
      </c>
      <c r="G198" s="40"/>
      <c r="H198" s="46"/>
    </row>
    <row r="199" spans="1:8" s="2" customFormat="1" ht="16.8" customHeight="1">
      <c r="A199" s="40"/>
      <c r="B199" s="46"/>
      <c r="C199" s="323" t="s">
        <v>1127</v>
      </c>
      <c r="D199" s="40"/>
      <c r="E199" s="40"/>
      <c r="F199" s="40"/>
      <c r="G199" s="40"/>
      <c r="H199" s="46"/>
    </row>
    <row r="200" spans="1:8" s="2" customFormat="1" ht="16.8" customHeight="1">
      <c r="A200" s="40"/>
      <c r="B200" s="46"/>
      <c r="C200" s="321" t="s">
        <v>292</v>
      </c>
      <c r="D200" s="321" t="s">
        <v>293</v>
      </c>
      <c r="E200" s="18" t="s">
        <v>294</v>
      </c>
      <c r="F200" s="322">
        <v>12.6</v>
      </c>
      <c r="G200" s="40"/>
      <c r="H200" s="46"/>
    </row>
    <row r="201" spans="1:8" s="2" customFormat="1" ht="16.8" customHeight="1">
      <c r="A201" s="40"/>
      <c r="B201" s="46"/>
      <c r="C201" s="321" t="s">
        <v>716</v>
      </c>
      <c r="D201" s="321" t="s">
        <v>717</v>
      </c>
      <c r="E201" s="18" t="s">
        <v>294</v>
      </c>
      <c r="F201" s="322">
        <v>12.6</v>
      </c>
      <c r="G201" s="40"/>
      <c r="H201" s="46"/>
    </row>
    <row r="202" spans="1:8" s="2" customFormat="1" ht="16.8" customHeight="1">
      <c r="A202" s="40"/>
      <c r="B202" s="46"/>
      <c r="C202" s="321" t="s">
        <v>730</v>
      </c>
      <c r="D202" s="321" t="s">
        <v>731</v>
      </c>
      <c r="E202" s="18" t="s">
        <v>294</v>
      </c>
      <c r="F202" s="322">
        <v>12.6</v>
      </c>
      <c r="G202" s="40"/>
      <c r="H202" s="46"/>
    </row>
    <row r="203" spans="1:8" s="2" customFormat="1" ht="16.8" customHeight="1">
      <c r="A203" s="40"/>
      <c r="B203" s="46"/>
      <c r="C203" s="317" t="s">
        <v>191</v>
      </c>
      <c r="D203" s="318" t="s">
        <v>1</v>
      </c>
      <c r="E203" s="319" t="s">
        <v>1</v>
      </c>
      <c r="F203" s="320">
        <v>48.614</v>
      </c>
      <c r="G203" s="40"/>
      <c r="H203" s="46"/>
    </row>
    <row r="204" spans="1:8" s="2" customFormat="1" ht="16.8" customHeight="1">
      <c r="A204" s="40"/>
      <c r="B204" s="46"/>
      <c r="C204" s="321" t="s">
        <v>191</v>
      </c>
      <c r="D204" s="321" t="s">
        <v>419</v>
      </c>
      <c r="E204" s="18" t="s">
        <v>1</v>
      </c>
      <c r="F204" s="322">
        <v>48.614</v>
      </c>
      <c r="G204" s="40"/>
      <c r="H204" s="46"/>
    </row>
    <row r="205" spans="1:8" s="2" customFormat="1" ht="16.8" customHeight="1">
      <c r="A205" s="40"/>
      <c r="B205" s="46"/>
      <c r="C205" s="323" t="s">
        <v>1127</v>
      </c>
      <c r="D205" s="40"/>
      <c r="E205" s="40"/>
      <c r="F205" s="40"/>
      <c r="G205" s="40"/>
      <c r="H205" s="46"/>
    </row>
    <row r="206" spans="1:8" s="2" customFormat="1" ht="16.8" customHeight="1">
      <c r="A206" s="40"/>
      <c r="B206" s="46"/>
      <c r="C206" s="321" t="s">
        <v>416</v>
      </c>
      <c r="D206" s="321" t="s">
        <v>417</v>
      </c>
      <c r="E206" s="18" t="s">
        <v>334</v>
      </c>
      <c r="F206" s="322">
        <v>48.614</v>
      </c>
      <c r="G206" s="40"/>
      <c r="H206" s="46"/>
    </row>
    <row r="207" spans="1:8" s="2" customFormat="1" ht="16.8" customHeight="1">
      <c r="A207" s="40"/>
      <c r="B207" s="46"/>
      <c r="C207" s="321" t="s">
        <v>421</v>
      </c>
      <c r="D207" s="321" t="s">
        <v>422</v>
      </c>
      <c r="E207" s="18" t="s">
        <v>396</v>
      </c>
      <c r="F207" s="322">
        <v>97.228</v>
      </c>
      <c r="G207" s="40"/>
      <c r="H207" s="46"/>
    </row>
    <row r="208" spans="1:8" s="2" customFormat="1" ht="16.8" customHeight="1">
      <c r="A208" s="40"/>
      <c r="B208" s="46"/>
      <c r="C208" s="317" t="s">
        <v>152</v>
      </c>
      <c r="D208" s="318" t="s">
        <v>1</v>
      </c>
      <c r="E208" s="319" t="s">
        <v>1</v>
      </c>
      <c r="F208" s="320">
        <v>13.688</v>
      </c>
      <c r="G208" s="40"/>
      <c r="H208" s="46"/>
    </row>
    <row r="209" spans="1:8" s="2" customFormat="1" ht="16.8" customHeight="1">
      <c r="A209" s="40"/>
      <c r="B209" s="46"/>
      <c r="C209" s="321" t="s">
        <v>152</v>
      </c>
      <c r="D209" s="321" t="s">
        <v>283</v>
      </c>
      <c r="E209" s="18" t="s">
        <v>1</v>
      </c>
      <c r="F209" s="322">
        <v>13.688</v>
      </c>
      <c r="G209" s="40"/>
      <c r="H209" s="46"/>
    </row>
    <row r="210" spans="1:8" s="2" customFormat="1" ht="16.8" customHeight="1">
      <c r="A210" s="40"/>
      <c r="B210" s="46"/>
      <c r="C210" s="323" t="s">
        <v>1127</v>
      </c>
      <c r="D210" s="40"/>
      <c r="E210" s="40"/>
      <c r="F210" s="40"/>
      <c r="G210" s="40"/>
      <c r="H210" s="46"/>
    </row>
    <row r="211" spans="1:8" s="2" customFormat="1" ht="16.8" customHeight="1">
      <c r="A211" s="40"/>
      <c r="B211" s="46"/>
      <c r="C211" s="321" t="s">
        <v>280</v>
      </c>
      <c r="D211" s="321" t="s">
        <v>281</v>
      </c>
      <c r="E211" s="18" t="s">
        <v>249</v>
      </c>
      <c r="F211" s="322">
        <v>13.688</v>
      </c>
      <c r="G211" s="40"/>
      <c r="H211" s="46"/>
    </row>
    <row r="212" spans="1:8" s="2" customFormat="1" ht="16.8" customHeight="1">
      <c r="A212" s="40"/>
      <c r="B212" s="46"/>
      <c r="C212" s="321" t="s">
        <v>466</v>
      </c>
      <c r="D212" s="321" t="s">
        <v>467</v>
      </c>
      <c r="E212" s="18" t="s">
        <v>249</v>
      </c>
      <c r="F212" s="322">
        <v>272.488</v>
      </c>
      <c r="G212" s="40"/>
      <c r="H212" s="46"/>
    </row>
    <row r="213" spans="1:8" s="2" customFormat="1" ht="16.8" customHeight="1">
      <c r="A213" s="40"/>
      <c r="B213" s="46"/>
      <c r="C213" s="321" t="s">
        <v>809</v>
      </c>
      <c r="D213" s="321" t="s">
        <v>395</v>
      </c>
      <c r="E213" s="18" t="s">
        <v>396</v>
      </c>
      <c r="F213" s="322">
        <v>101.02</v>
      </c>
      <c r="G213" s="40"/>
      <c r="H213" s="46"/>
    </row>
    <row r="214" spans="1:8" s="2" customFormat="1" ht="16.8" customHeight="1">
      <c r="A214" s="40"/>
      <c r="B214" s="46"/>
      <c r="C214" s="317" t="s">
        <v>150</v>
      </c>
      <c r="D214" s="318" t="s">
        <v>1</v>
      </c>
      <c r="E214" s="319" t="s">
        <v>1</v>
      </c>
      <c r="F214" s="320">
        <v>129.4</v>
      </c>
      <c r="G214" s="40"/>
      <c r="H214" s="46"/>
    </row>
    <row r="215" spans="1:8" s="2" customFormat="1" ht="16.8" customHeight="1">
      <c r="A215" s="40"/>
      <c r="B215" s="46"/>
      <c r="C215" s="321" t="s">
        <v>150</v>
      </c>
      <c r="D215" s="321" t="s">
        <v>279</v>
      </c>
      <c r="E215" s="18" t="s">
        <v>1</v>
      </c>
      <c r="F215" s="322">
        <v>129.4</v>
      </c>
      <c r="G215" s="40"/>
      <c r="H215" s="46"/>
    </row>
    <row r="216" spans="1:8" s="2" customFormat="1" ht="16.8" customHeight="1">
      <c r="A216" s="40"/>
      <c r="B216" s="46"/>
      <c r="C216" s="323" t="s">
        <v>1127</v>
      </c>
      <c r="D216" s="40"/>
      <c r="E216" s="40"/>
      <c r="F216" s="40"/>
      <c r="G216" s="40"/>
      <c r="H216" s="46"/>
    </row>
    <row r="217" spans="1:8" s="2" customFormat="1" ht="12">
      <c r="A217" s="40"/>
      <c r="B217" s="46"/>
      <c r="C217" s="321" t="s">
        <v>276</v>
      </c>
      <c r="D217" s="321" t="s">
        <v>277</v>
      </c>
      <c r="E217" s="18" t="s">
        <v>249</v>
      </c>
      <c r="F217" s="322">
        <v>129.4</v>
      </c>
      <c r="G217" s="40"/>
      <c r="H217" s="46"/>
    </row>
    <row r="218" spans="1:8" s="2" customFormat="1" ht="12">
      <c r="A218" s="40"/>
      <c r="B218" s="46"/>
      <c r="C218" s="321" t="s">
        <v>284</v>
      </c>
      <c r="D218" s="321" t="s">
        <v>285</v>
      </c>
      <c r="E218" s="18" t="s">
        <v>249</v>
      </c>
      <c r="F218" s="322">
        <v>129.4</v>
      </c>
      <c r="G218" s="40"/>
      <c r="H218" s="46"/>
    </row>
    <row r="219" spans="1:8" s="2" customFormat="1" ht="16.8" customHeight="1">
      <c r="A219" s="40"/>
      <c r="B219" s="46"/>
      <c r="C219" s="321" t="s">
        <v>460</v>
      </c>
      <c r="D219" s="321" t="s">
        <v>461</v>
      </c>
      <c r="E219" s="18" t="s">
        <v>249</v>
      </c>
      <c r="F219" s="322">
        <v>129.4</v>
      </c>
      <c r="G219" s="40"/>
      <c r="H219" s="46"/>
    </row>
    <row r="220" spans="1:8" s="2" customFormat="1" ht="16.8" customHeight="1">
      <c r="A220" s="40"/>
      <c r="B220" s="46"/>
      <c r="C220" s="321" t="s">
        <v>466</v>
      </c>
      <c r="D220" s="321" t="s">
        <v>467</v>
      </c>
      <c r="E220" s="18" t="s">
        <v>249</v>
      </c>
      <c r="F220" s="322">
        <v>272.488</v>
      </c>
      <c r="G220" s="40"/>
      <c r="H220" s="46"/>
    </row>
    <row r="221" spans="1:8" s="2" customFormat="1" ht="16.8" customHeight="1">
      <c r="A221" s="40"/>
      <c r="B221" s="46"/>
      <c r="C221" s="321" t="s">
        <v>809</v>
      </c>
      <c r="D221" s="321" t="s">
        <v>395</v>
      </c>
      <c r="E221" s="18" t="s">
        <v>396</v>
      </c>
      <c r="F221" s="322">
        <v>101.02</v>
      </c>
      <c r="G221" s="40"/>
      <c r="H221" s="46"/>
    </row>
    <row r="222" spans="1:8" s="2" customFormat="1" ht="16.8" customHeight="1">
      <c r="A222" s="40"/>
      <c r="B222" s="46"/>
      <c r="C222" s="317" t="s">
        <v>154</v>
      </c>
      <c r="D222" s="318" t="s">
        <v>1</v>
      </c>
      <c r="E222" s="319" t="s">
        <v>1</v>
      </c>
      <c r="F222" s="320">
        <v>129.4</v>
      </c>
      <c r="G222" s="40"/>
      <c r="H222" s="46"/>
    </row>
    <row r="223" spans="1:8" s="2" customFormat="1" ht="16.8" customHeight="1">
      <c r="A223" s="40"/>
      <c r="B223" s="46"/>
      <c r="C223" s="321" t="s">
        <v>154</v>
      </c>
      <c r="D223" s="321" t="s">
        <v>150</v>
      </c>
      <c r="E223" s="18" t="s">
        <v>1</v>
      </c>
      <c r="F223" s="322">
        <v>129.4</v>
      </c>
      <c r="G223" s="40"/>
      <c r="H223" s="46"/>
    </row>
    <row r="224" spans="1:8" s="2" customFormat="1" ht="16.8" customHeight="1">
      <c r="A224" s="40"/>
      <c r="B224" s="46"/>
      <c r="C224" s="323" t="s">
        <v>1127</v>
      </c>
      <c r="D224" s="40"/>
      <c r="E224" s="40"/>
      <c r="F224" s="40"/>
      <c r="G224" s="40"/>
      <c r="H224" s="46"/>
    </row>
    <row r="225" spans="1:8" s="2" customFormat="1" ht="12">
      <c r="A225" s="40"/>
      <c r="B225" s="46"/>
      <c r="C225" s="321" t="s">
        <v>284</v>
      </c>
      <c r="D225" s="321" t="s">
        <v>285</v>
      </c>
      <c r="E225" s="18" t="s">
        <v>249</v>
      </c>
      <c r="F225" s="322">
        <v>129.4</v>
      </c>
      <c r="G225" s="40"/>
      <c r="H225" s="46"/>
    </row>
    <row r="226" spans="1:8" s="2" customFormat="1" ht="12">
      <c r="A226" s="40"/>
      <c r="B226" s="46"/>
      <c r="C226" s="321" t="s">
        <v>287</v>
      </c>
      <c r="D226" s="321" t="s">
        <v>288</v>
      </c>
      <c r="E226" s="18" t="s">
        <v>249</v>
      </c>
      <c r="F226" s="322">
        <v>1076.6</v>
      </c>
      <c r="G226" s="40"/>
      <c r="H226" s="46"/>
    </row>
    <row r="227" spans="1:8" s="2" customFormat="1" ht="16.8" customHeight="1">
      <c r="A227" s="40"/>
      <c r="B227" s="46"/>
      <c r="C227" s="321" t="s">
        <v>473</v>
      </c>
      <c r="D227" s="321" t="s">
        <v>474</v>
      </c>
      <c r="E227" s="18" t="s">
        <v>249</v>
      </c>
      <c r="F227" s="322">
        <v>258.8</v>
      </c>
      <c r="G227" s="40"/>
      <c r="H227" s="46"/>
    </row>
    <row r="228" spans="1:8" s="2" customFormat="1" ht="16.8" customHeight="1">
      <c r="A228" s="40"/>
      <c r="B228" s="46"/>
      <c r="C228" s="321" t="s">
        <v>479</v>
      </c>
      <c r="D228" s="321" t="s">
        <v>480</v>
      </c>
      <c r="E228" s="18" t="s">
        <v>249</v>
      </c>
      <c r="F228" s="322">
        <v>129.4</v>
      </c>
      <c r="G228" s="40"/>
      <c r="H228" s="46"/>
    </row>
    <row r="229" spans="1:8" s="2" customFormat="1" ht="16.8" customHeight="1">
      <c r="A229" s="40"/>
      <c r="B229" s="46"/>
      <c r="C229" s="321" t="s">
        <v>484</v>
      </c>
      <c r="D229" s="321" t="s">
        <v>485</v>
      </c>
      <c r="E229" s="18" t="s">
        <v>249</v>
      </c>
      <c r="F229" s="322">
        <v>129.4</v>
      </c>
      <c r="G229" s="40"/>
      <c r="H229" s="46"/>
    </row>
    <row r="230" spans="1:8" s="2" customFormat="1" ht="16.8" customHeight="1">
      <c r="A230" s="40"/>
      <c r="B230" s="46"/>
      <c r="C230" s="321" t="s">
        <v>489</v>
      </c>
      <c r="D230" s="321" t="s">
        <v>490</v>
      </c>
      <c r="E230" s="18" t="s">
        <v>249</v>
      </c>
      <c r="F230" s="322">
        <v>1206</v>
      </c>
      <c r="G230" s="40"/>
      <c r="H230" s="46"/>
    </row>
    <row r="231" spans="1:8" s="2" customFormat="1" ht="12">
      <c r="A231" s="40"/>
      <c r="B231" s="46"/>
      <c r="C231" s="321" t="s">
        <v>804</v>
      </c>
      <c r="D231" s="321" t="s">
        <v>805</v>
      </c>
      <c r="E231" s="18" t="s">
        <v>396</v>
      </c>
      <c r="F231" s="322">
        <v>183.333</v>
      </c>
      <c r="G231" s="40"/>
      <c r="H231" s="46"/>
    </row>
    <row r="232" spans="1:8" s="2" customFormat="1" ht="16.8" customHeight="1">
      <c r="A232" s="40"/>
      <c r="B232" s="46"/>
      <c r="C232" s="317" t="s">
        <v>155</v>
      </c>
      <c r="D232" s="318" t="s">
        <v>1</v>
      </c>
      <c r="E232" s="319" t="s">
        <v>1</v>
      </c>
      <c r="F232" s="320">
        <v>1076.6</v>
      </c>
      <c r="G232" s="40"/>
      <c r="H232" s="46"/>
    </row>
    <row r="233" spans="1:8" s="2" customFormat="1" ht="16.8" customHeight="1">
      <c r="A233" s="40"/>
      <c r="B233" s="46"/>
      <c r="C233" s="321" t="s">
        <v>155</v>
      </c>
      <c r="D233" s="321" t="s">
        <v>290</v>
      </c>
      <c r="E233" s="18" t="s">
        <v>1</v>
      </c>
      <c r="F233" s="322">
        <v>1076.6</v>
      </c>
      <c r="G233" s="40"/>
      <c r="H233" s="46"/>
    </row>
    <row r="234" spans="1:8" s="2" customFormat="1" ht="16.8" customHeight="1">
      <c r="A234" s="40"/>
      <c r="B234" s="46"/>
      <c r="C234" s="323" t="s">
        <v>1127</v>
      </c>
      <c r="D234" s="40"/>
      <c r="E234" s="40"/>
      <c r="F234" s="40"/>
      <c r="G234" s="40"/>
      <c r="H234" s="46"/>
    </row>
    <row r="235" spans="1:8" s="2" customFormat="1" ht="12">
      <c r="A235" s="40"/>
      <c r="B235" s="46"/>
      <c r="C235" s="321" t="s">
        <v>287</v>
      </c>
      <c r="D235" s="321" t="s">
        <v>288</v>
      </c>
      <c r="E235" s="18" t="s">
        <v>249</v>
      </c>
      <c r="F235" s="322">
        <v>1076.6</v>
      </c>
      <c r="G235" s="40"/>
      <c r="H235" s="46"/>
    </row>
    <row r="236" spans="1:8" s="2" customFormat="1" ht="16.8" customHeight="1">
      <c r="A236" s="40"/>
      <c r="B236" s="46"/>
      <c r="C236" s="321" t="s">
        <v>489</v>
      </c>
      <c r="D236" s="321" t="s">
        <v>490</v>
      </c>
      <c r="E236" s="18" t="s">
        <v>249</v>
      </c>
      <c r="F236" s="322">
        <v>1206</v>
      </c>
      <c r="G236" s="40"/>
      <c r="H236" s="46"/>
    </row>
    <row r="237" spans="1:8" s="2" customFormat="1" ht="12">
      <c r="A237" s="40"/>
      <c r="B237" s="46"/>
      <c r="C237" s="321" t="s">
        <v>804</v>
      </c>
      <c r="D237" s="321" t="s">
        <v>805</v>
      </c>
      <c r="E237" s="18" t="s">
        <v>396</v>
      </c>
      <c r="F237" s="322">
        <v>183.333</v>
      </c>
      <c r="G237" s="40"/>
      <c r="H237" s="46"/>
    </row>
    <row r="238" spans="1:8" s="2" customFormat="1" ht="16.8" customHeight="1">
      <c r="A238" s="40"/>
      <c r="B238" s="46"/>
      <c r="C238" s="317" t="s">
        <v>187</v>
      </c>
      <c r="D238" s="318" t="s">
        <v>1</v>
      </c>
      <c r="E238" s="319" t="s">
        <v>1</v>
      </c>
      <c r="F238" s="320">
        <v>161.242</v>
      </c>
      <c r="G238" s="40"/>
      <c r="H238" s="46"/>
    </row>
    <row r="239" spans="1:8" s="2" customFormat="1" ht="16.8" customHeight="1">
      <c r="A239" s="40"/>
      <c r="B239" s="46"/>
      <c r="C239" s="321" t="s">
        <v>187</v>
      </c>
      <c r="D239" s="321" t="s">
        <v>398</v>
      </c>
      <c r="E239" s="18" t="s">
        <v>1</v>
      </c>
      <c r="F239" s="322">
        <v>161.242</v>
      </c>
      <c r="G239" s="40"/>
      <c r="H239" s="46"/>
    </row>
    <row r="240" spans="1:8" s="2" customFormat="1" ht="16.8" customHeight="1">
      <c r="A240" s="40"/>
      <c r="B240" s="46"/>
      <c r="C240" s="323" t="s">
        <v>1127</v>
      </c>
      <c r="D240" s="40"/>
      <c r="E240" s="40"/>
      <c r="F240" s="40"/>
      <c r="G240" s="40"/>
      <c r="H240" s="46"/>
    </row>
    <row r="241" spans="1:8" s="2" customFormat="1" ht="16.8" customHeight="1">
      <c r="A241" s="40"/>
      <c r="B241" s="46"/>
      <c r="C241" s="321" t="s">
        <v>394</v>
      </c>
      <c r="D241" s="321" t="s">
        <v>395</v>
      </c>
      <c r="E241" s="18" t="s">
        <v>396</v>
      </c>
      <c r="F241" s="322">
        <v>322.484</v>
      </c>
      <c r="G241" s="40"/>
      <c r="H241" s="46"/>
    </row>
    <row r="242" spans="1:8" s="2" customFormat="1" ht="16.8" customHeight="1">
      <c r="A242" s="40"/>
      <c r="B242" s="46"/>
      <c r="C242" s="317" t="s">
        <v>184</v>
      </c>
      <c r="D242" s="318" t="s">
        <v>1</v>
      </c>
      <c r="E242" s="319" t="s">
        <v>1</v>
      </c>
      <c r="F242" s="320">
        <v>80.621</v>
      </c>
      <c r="G242" s="40"/>
      <c r="H242" s="46"/>
    </row>
    <row r="243" spans="1:8" s="2" customFormat="1" ht="16.8" customHeight="1">
      <c r="A243" s="40"/>
      <c r="B243" s="46"/>
      <c r="C243" s="321" t="s">
        <v>184</v>
      </c>
      <c r="D243" s="321" t="s">
        <v>378</v>
      </c>
      <c r="E243" s="18" t="s">
        <v>1</v>
      </c>
      <c r="F243" s="322">
        <v>80.621</v>
      </c>
      <c r="G243" s="40"/>
      <c r="H243" s="46"/>
    </row>
    <row r="244" spans="1:8" s="2" customFormat="1" ht="16.8" customHeight="1">
      <c r="A244" s="40"/>
      <c r="B244" s="46"/>
      <c r="C244" s="323" t="s">
        <v>1127</v>
      </c>
      <c r="D244" s="40"/>
      <c r="E244" s="40"/>
      <c r="F244" s="40"/>
      <c r="G244" s="40"/>
      <c r="H244" s="46"/>
    </row>
    <row r="245" spans="1:8" s="2" customFormat="1" ht="12">
      <c r="A245" s="40"/>
      <c r="B245" s="46"/>
      <c r="C245" s="321" t="s">
        <v>371</v>
      </c>
      <c r="D245" s="321" t="s">
        <v>372</v>
      </c>
      <c r="E245" s="18" t="s">
        <v>334</v>
      </c>
      <c r="F245" s="322">
        <v>80.621</v>
      </c>
      <c r="G245" s="40"/>
      <c r="H245" s="46"/>
    </row>
    <row r="246" spans="1:8" s="2" customFormat="1" ht="12">
      <c r="A246" s="40"/>
      <c r="B246" s="46"/>
      <c r="C246" s="321" t="s">
        <v>380</v>
      </c>
      <c r="D246" s="321" t="s">
        <v>381</v>
      </c>
      <c r="E246" s="18" t="s">
        <v>334</v>
      </c>
      <c r="F246" s="322">
        <v>483.726</v>
      </c>
      <c r="G246" s="40"/>
      <c r="H246" s="46"/>
    </row>
    <row r="247" spans="1:8" s="2" customFormat="1" ht="16.8" customHeight="1">
      <c r="A247" s="40"/>
      <c r="B247" s="46"/>
      <c r="C247" s="321" t="s">
        <v>394</v>
      </c>
      <c r="D247" s="321" t="s">
        <v>395</v>
      </c>
      <c r="E247" s="18" t="s">
        <v>396</v>
      </c>
      <c r="F247" s="322">
        <v>322.484</v>
      </c>
      <c r="G247" s="40"/>
      <c r="H247" s="46"/>
    </row>
    <row r="248" spans="1:8" s="2" customFormat="1" ht="16.8" customHeight="1">
      <c r="A248" s="40"/>
      <c r="B248" s="46"/>
      <c r="C248" s="317" t="s">
        <v>186</v>
      </c>
      <c r="D248" s="318" t="s">
        <v>1</v>
      </c>
      <c r="E248" s="319" t="s">
        <v>1</v>
      </c>
      <c r="F248" s="320">
        <v>80.621</v>
      </c>
      <c r="G248" s="40"/>
      <c r="H248" s="46"/>
    </row>
    <row r="249" spans="1:8" s="2" customFormat="1" ht="16.8" customHeight="1">
      <c r="A249" s="40"/>
      <c r="B249" s="46"/>
      <c r="C249" s="321" t="s">
        <v>1</v>
      </c>
      <c r="D249" s="321" t="s">
        <v>374</v>
      </c>
      <c r="E249" s="18" t="s">
        <v>1</v>
      </c>
      <c r="F249" s="322">
        <v>0</v>
      </c>
      <c r="G249" s="40"/>
      <c r="H249" s="46"/>
    </row>
    <row r="250" spans="1:8" s="2" customFormat="1" ht="16.8" customHeight="1">
      <c r="A250" s="40"/>
      <c r="B250" s="46"/>
      <c r="C250" s="321" t="s">
        <v>186</v>
      </c>
      <c r="D250" s="321" t="s">
        <v>387</v>
      </c>
      <c r="E250" s="18" t="s">
        <v>1</v>
      </c>
      <c r="F250" s="322">
        <v>80.621</v>
      </c>
      <c r="G250" s="40"/>
      <c r="H250" s="46"/>
    </row>
    <row r="251" spans="1:8" s="2" customFormat="1" ht="16.8" customHeight="1">
      <c r="A251" s="40"/>
      <c r="B251" s="46"/>
      <c r="C251" s="323" t="s">
        <v>1127</v>
      </c>
      <c r="D251" s="40"/>
      <c r="E251" s="40"/>
      <c r="F251" s="40"/>
      <c r="G251" s="40"/>
      <c r="H251" s="46"/>
    </row>
    <row r="252" spans="1:8" s="2" customFormat="1" ht="12">
      <c r="A252" s="40"/>
      <c r="B252" s="46"/>
      <c r="C252" s="321" t="s">
        <v>384</v>
      </c>
      <c r="D252" s="321" t="s">
        <v>385</v>
      </c>
      <c r="E252" s="18" t="s">
        <v>334</v>
      </c>
      <c r="F252" s="322">
        <v>80.621</v>
      </c>
      <c r="G252" s="40"/>
      <c r="H252" s="46"/>
    </row>
    <row r="253" spans="1:8" s="2" customFormat="1" ht="12">
      <c r="A253" s="40"/>
      <c r="B253" s="46"/>
      <c r="C253" s="321" t="s">
        <v>389</v>
      </c>
      <c r="D253" s="321" t="s">
        <v>390</v>
      </c>
      <c r="E253" s="18" t="s">
        <v>334</v>
      </c>
      <c r="F253" s="322">
        <v>483.726</v>
      </c>
      <c r="G253" s="40"/>
      <c r="H253" s="46"/>
    </row>
    <row r="254" spans="1:8" s="2" customFormat="1" ht="16.8" customHeight="1">
      <c r="A254" s="40"/>
      <c r="B254" s="46"/>
      <c r="C254" s="321" t="s">
        <v>394</v>
      </c>
      <c r="D254" s="321" t="s">
        <v>395</v>
      </c>
      <c r="E254" s="18" t="s">
        <v>396</v>
      </c>
      <c r="F254" s="322">
        <v>322.484</v>
      </c>
      <c r="G254" s="40"/>
      <c r="H254" s="46"/>
    </row>
    <row r="255" spans="1:8" s="2" customFormat="1" ht="16.8" customHeight="1">
      <c r="A255" s="40"/>
      <c r="B255" s="46"/>
      <c r="C255" s="317" t="s">
        <v>167</v>
      </c>
      <c r="D255" s="318" t="s">
        <v>1</v>
      </c>
      <c r="E255" s="319" t="s">
        <v>1</v>
      </c>
      <c r="F255" s="320">
        <v>5.7</v>
      </c>
      <c r="G255" s="40"/>
      <c r="H255" s="46"/>
    </row>
    <row r="256" spans="1:8" s="2" customFormat="1" ht="16.8" customHeight="1">
      <c r="A256" s="40"/>
      <c r="B256" s="46"/>
      <c r="C256" s="321" t="s">
        <v>165</v>
      </c>
      <c r="D256" s="321" t="s">
        <v>327</v>
      </c>
      <c r="E256" s="18" t="s">
        <v>1</v>
      </c>
      <c r="F256" s="322">
        <v>1.2</v>
      </c>
      <c r="G256" s="40"/>
      <c r="H256" s="46"/>
    </row>
    <row r="257" spans="1:8" s="2" customFormat="1" ht="16.8" customHeight="1">
      <c r="A257" s="40"/>
      <c r="B257" s="46"/>
      <c r="C257" s="321" t="s">
        <v>328</v>
      </c>
      <c r="D257" s="321" t="s">
        <v>329</v>
      </c>
      <c r="E257" s="18" t="s">
        <v>1</v>
      </c>
      <c r="F257" s="322">
        <v>4.5</v>
      </c>
      <c r="G257" s="40"/>
      <c r="H257" s="46"/>
    </row>
    <row r="258" spans="1:8" s="2" customFormat="1" ht="16.8" customHeight="1">
      <c r="A258" s="40"/>
      <c r="B258" s="46"/>
      <c r="C258" s="321" t="s">
        <v>167</v>
      </c>
      <c r="D258" s="321" t="s">
        <v>330</v>
      </c>
      <c r="E258" s="18" t="s">
        <v>1</v>
      </c>
      <c r="F258" s="322">
        <v>5.7</v>
      </c>
      <c r="G258" s="40"/>
      <c r="H258" s="46"/>
    </row>
    <row r="259" spans="1:8" s="2" customFormat="1" ht="16.8" customHeight="1">
      <c r="A259" s="40"/>
      <c r="B259" s="46"/>
      <c r="C259" s="323" t="s">
        <v>1127</v>
      </c>
      <c r="D259" s="40"/>
      <c r="E259" s="40"/>
      <c r="F259" s="40"/>
      <c r="G259" s="40"/>
      <c r="H259" s="46"/>
    </row>
    <row r="260" spans="1:8" s="2" customFormat="1" ht="16.8" customHeight="1">
      <c r="A260" s="40"/>
      <c r="B260" s="46"/>
      <c r="C260" s="321" t="s">
        <v>324</v>
      </c>
      <c r="D260" s="321" t="s">
        <v>325</v>
      </c>
      <c r="E260" s="18" t="s">
        <v>249</v>
      </c>
      <c r="F260" s="322">
        <v>5.7</v>
      </c>
      <c r="G260" s="40"/>
      <c r="H260" s="46"/>
    </row>
    <row r="261" spans="1:8" s="2" customFormat="1" ht="16.8" customHeight="1">
      <c r="A261" s="40"/>
      <c r="B261" s="46"/>
      <c r="C261" s="321" t="s">
        <v>426</v>
      </c>
      <c r="D261" s="321" t="s">
        <v>427</v>
      </c>
      <c r="E261" s="18" t="s">
        <v>249</v>
      </c>
      <c r="F261" s="322">
        <v>5.7</v>
      </c>
      <c r="G261" s="40"/>
      <c r="H261" s="46"/>
    </row>
    <row r="262" spans="1:8" s="2" customFormat="1" ht="16.8" customHeight="1">
      <c r="A262" s="40"/>
      <c r="B262" s="46"/>
      <c r="C262" s="321" t="s">
        <v>430</v>
      </c>
      <c r="D262" s="321" t="s">
        <v>431</v>
      </c>
      <c r="E262" s="18" t="s">
        <v>249</v>
      </c>
      <c r="F262" s="322">
        <v>5.7</v>
      </c>
      <c r="G262" s="40"/>
      <c r="H262" s="46"/>
    </row>
    <row r="263" spans="1:8" s="2" customFormat="1" ht="16.8" customHeight="1">
      <c r="A263" s="40"/>
      <c r="B263" s="46"/>
      <c r="C263" s="321" t="s">
        <v>434</v>
      </c>
      <c r="D263" s="321" t="s">
        <v>435</v>
      </c>
      <c r="E263" s="18" t="s">
        <v>436</v>
      </c>
      <c r="F263" s="322">
        <v>0.086</v>
      </c>
      <c r="G263" s="40"/>
      <c r="H263" s="46"/>
    </row>
    <row r="264" spans="1:8" s="2" customFormat="1" ht="16.8" customHeight="1">
      <c r="A264" s="40"/>
      <c r="B264" s="46"/>
      <c r="C264" s="317" t="s">
        <v>165</v>
      </c>
      <c r="D264" s="318" t="s">
        <v>1</v>
      </c>
      <c r="E264" s="319" t="s">
        <v>1</v>
      </c>
      <c r="F264" s="320">
        <v>1.2</v>
      </c>
      <c r="G264" s="40"/>
      <c r="H264" s="46"/>
    </row>
    <row r="265" spans="1:8" s="2" customFormat="1" ht="16.8" customHeight="1">
      <c r="A265" s="40"/>
      <c r="B265" s="46"/>
      <c r="C265" s="321" t="s">
        <v>165</v>
      </c>
      <c r="D265" s="321" t="s">
        <v>327</v>
      </c>
      <c r="E265" s="18" t="s">
        <v>1</v>
      </c>
      <c r="F265" s="322">
        <v>1.2</v>
      </c>
      <c r="G265" s="40"/>
      <c r="H265" s="46"/>
    </row>
    <row r="266" spans="1:8" s="2" customFormat="1" ht="16.8" customHeight="1">
      <c r="A266" s="40"/>
      <c r="B266" s="46"/>
      <c r="C266" s="323" t="s">
        <v>1127</v>
      </c>
      <c r="D266" s="40"/>
      <c r="E266" s="40"/>
      <c r="F266" s="40"/>
      <c r="G266" s="40"/>
      <c r="H266" s="46"/>
    </row>
    <row r="267" spans="1:8" s="2" customFormat="1" ht="16.8" customHeight="1">
      <c r="A267" s="40"/>
      <c r="B267" s="46"/>
      <c r="C267" s="321" t="s">
        <v>324</v>
      </c>
      <c r="D267" s="321" t="s">
        <v>325</v>
      </c>
      <c r="E267" s="18" t="s">
        <v>249</v>
      </c>
      <c r="F267" s="322">
        <v>5.7</v>
      </c>
      <c r="G267" s="40"/>
      <c r="H267" s="46"/>
    </row>
    <row r="268" spans="1:8" s="2" customFormat="1" ht="16.8" customHeight="1">
      <c r="A268" s="40"/>
      <c r="B268" s="46"/>
      <c r="C268" s="317" t="s">
        <v>328</v>
      </c>
      <c r="D268" s="318" t="s">
        <v>1</v>
      </c>
      <c r="E268" s="319" t="s">
        <v>1</v>
      </c>
      <c r="F268" s="320">
        <v>4.5</v>
      </c>
      <c r="G268" s="40"/>
      <c r="H268" s="46"/>
    </row>
    <row r="269" spans="1:8" s="2" customFormat="1" ht="16.8" customHeight="1">
      <c r="A269" s="40"/>
      <c r="B269" s="46"/>
      <c r="C269" s="321" t="s">
        <v>328</v>
      </c>
      <c r="D269" s="321" t="s">
        <v>329</v>
      </c>
      <c r="E269" s="18" t="s">
        <v>1</v>
      </c>
      <c r="F269" s="322">
        <v>4.5</v>
      </c>
      <c r="G269" s="40"/>
      <c r="H269" s="46"/>
    </row>
    <row r="270" spans="1:8" s="2" customFormat="1" ht="16.8" customHeight="1">
      <c r="A270" s="40"/>
      <c r="B270" s="46"/>
      <c r="C270" s="317" t="s">
        <v>178</v>
      </c>
      <c r="D270" s="318" t="s">
        <v>1</v>
      </c>
      <c r="E270" s="319" t="s">
        <v>1</v>
      </c>
      <c r="F270" s="320">
        <v>642.442</v>
      </c>
      <c r="G270" s="40"/>
      <c r="H270" s="46"/>
    </row>
    <row r="271" spans="1:8" s="2" customFormat="1" ht="16.8" customHeight="1">
      <c r="A271" s="40"/>
      <c r="B271" s="46"/>
      <c r="C271" s="321" t="s">
        <v>178</v>
      </c>
      <c r="D271" s="321" t="s">
        <v>365</v>
      </c>
      <c r="E271" s="18" t="s">
        <v>1</v>
      </c>
      <c r="F271" s="322">
        <v>642.442</v>
      </c>
      <c r="G271" s="40"/>
      <c r="H271" s="46"/>
    </row>
    <row r="272" spans="1:8" s="2" customFormat="1" ht="16.8" customHeight="1">
      <c r="A272" s="40"/>
      <c r="B272" s="46"/>
      <c r="C272" s="323" t="s">
        <v>1127</v>
      </c>
      <c r="D272" s="40"/>
      <c r="E272" s="40"/>
      <c r="F272" s="40"/>
      <c r="G272" s="40"/>
      <c r="H272" s="46"/>
    </row>
    <row r="273" spans="1:8" s="2" customFormat="1" ht="16.8" customHeight="1">
      <c r="A273" s="40"/>
      <c r="B273" s="46"/>
      <c r="C273" s="321" t="s">
        <v>362</v>
      </c>
      <c r="D273" s="321" t="s">
        <v>363</v>
      </c>
      <c r="E273" s="18" t="s">
        <v>249</v>
      </c>
      <c r="F273" s="322">
        <v>642.442</v>
      </c>
      <c r="G273" s="40"/>
      <c r="H273" s="46"/>
    </row>
    <row r="274" spans="1:8" s="2" customFormat="1" ht="16.8" customHeight="1">
      <c r="A274" s="40"/>
      <c r="B274" s="46"/>
      <c r="C274" s="321" t="s">
        <v>367</v>
      </c>
      <c r="D274" s="321" t="s">
        <v>368</v>
      </c>
      <c r="E274" s="18" t="s">
        <v>249</v>
      </c>
      <c r="F274" s="322">
        <v>642.442</v>
      </c>
      <c r="G274" s="40"/>
      <c r="H274" s="46"/>
    </row>
    <row r="275" spans="1:8" s="2" customFormat="1" ht="16.8" customHeight="1">
      <c r="A275" s="40"/>
      <c r="B275" s="46"/>
      <c r="C275" s="317" t="s">
        <v>471</v>
      </c>
      <c r="D275" s="318" t="s">
        <v>1</v>
      </c>
      <c r="E275" s="319" t="s">
        <v>1</v>
      </c>
      <c r="F275" s="320">
        <v>272.488</v>
      </c>
      <c r="G275" s="40"/>
      <c r="H275" s="46"/>
    </row>
    <row r="276" spans="1:8" s="2" customFormat="1" ht="16.8" customHeight="1">
      <c r="A276" s="40"/>
      <c r="B276" s="46"/>
      <c r="C276" s="321" t="s">
        <v>1</v>
      </c>
      <c r="D276" s="321" t="s">
        <v>469</v>
      </c>
      <c r="E276" s="18" t="s">
        <v>1</v>
      </c>
      <c r="F276" s="322">
        <v>258.8</v>
      </c>
      <c r="G276" s="40"/>
      <c r="H276" s="46"/>
    </row>
    <row r="277" spans="1:8" s="2" customFormat="1" ht="16.8" customHeight="1">
      <c r="A277" s="40"/>
      <c r="B277" s="46"/>
      <c r="C277" s="321" t="s">
        <v>1</v>
      </c>
      <c r="D277" s="321" t="s">
        <v>470</v>
      </c>
      <c r="E277" s="18" t="s">
        <v>1</v>
      </c>
      <c r="F277" s="322">
        <v>13.688</v>
      </c>
      <c r="G277" s="40"/>
      <c r="H277" s="46"/>
    </row>
    <row r="278" spans="1:8" s="2" customFormat="1" ht="16.8" customHeight="1">
      <c r="A278" s="40"/>
      <c r="B278" s="46"/>
      <c r="C278" s="321" t="s">
        <v>471</v>
      </c>
      <c r="D278" s="321" t="s">
        <v>256</v>
      </c>
      <c r="E278" s="18" t="s">
        <v>1</v>
      </c>
      <c r="F278" s="322">
        <v>272.488</v>
      </c>
      <c r="G278" s="40"/>
      <c r="H278" s="46"/>
    </row>
    <row r="279" spans="1:8" s="2" customFormat="1" ht="16.8" customHeight="1">
      <c r="A279" s="40"/>
      <c r="B279" s="46"/>
      <c r="C279" s="317" t="s">
        <v>463</v>
      </c>
      <c r="D279" s="318" t="s">
        <v>1</v>
      </c>
      <c r="E279" s="319" t="s">
        <v>1</v>
      </c>
      <c r="F279" s="320">
        <v>129.4</v>
      </c>
      <c r="G279" s="40"/>
      <c r="H279" s="46"/>
    </row>
    <row r="280" spans="1:8" s="2" customFormat="1" ht="16.8" customHeight="1">
      <c r="A280" s="40"/>
      <c r="B280" s="46"/>
      <c r="C280" s="321" t="s">
        <v>463</v>
      </c>
      <c r="D280" s="321" t="s">
        <v>464</v>
      </c>
      <c r="E280" s="18" t="s">
        <v>1</v>
      </c>
      <c r="F280" s="322">
        <v>129.4</v>
      </c>
      <c r="G280" s="40"/>
      <c r="H280" s="46"/>
    </row>
    <row r="281" spans="1:8" s="2" customFormat="1" ht="16.8" customHeight="1">
      <c r="A281" s="40"/>
      <c r="B281" s="46"/>
      <c r="C281" s="317" t="s">
        <v>487</v>
      </c>
      <c r="D281" s="318" t="s">
        <v>1</v>
      </c>
      <c r="E281" s="319" t="s">
        <v>1</v>
      </c>
      <c r="F281" s="320">
        <v>129.4</v>
      </c>
      <c r="G281" s="40"/>
      <c r="H281" s="46"/>
    </row>
    <row r="282" spans="1:8" s="2" customFormat="1" ht="16.8" customHeight="1">
      <c r="A282" s="40"/>
      <c r="B282" s="46"/>
      <c r="C282" s="321" t="s">
        <v>487</v>
      </c>
      <c r="D282" s="321" t="s">
        <v>154</v>
      </c>
      <c r="E282" s="18" t="s">
        <v>1</v>
      </c>
      <c r="F282" s="322">
        <v>129.4</v>
      </c>
      <c r="G282" s="40"/>
      <c r="H282" s="46"/>
    </row>
    <row r="283" spans="1:8" s="2" customFormat="1" ht="16.8" customHeight="1">
      <c r="A283" s="40"/>
      <c r="B283" s="46"/>
      <c r="C283" s="317" t="s">
        <v>193</v>
      </c>
      <c r="D283" s="318" t="s">
        <v>1</v>
      </c>
      <c r="E283" s="319" t="s">
        <v>1</v>
      </c>
      <c r="F283" s="320">
        <v>1206</v>
      </c>
      <c r="G283" s="40"/>
      <c r="H283" s="46"/>
    </row>
    <row r="284" spans="1:8" s="2" customFormat="1" ht="16.8" customHeight="1">
      <c r="A284" s="40"/>
      <c r="B284" s="46"/>
      <c r="C284" s="321" t="s">
        <v>193</v>
      </c>
      <c r="D284" s="321" t="s">
        <v>492</v>
      </c>
      <c r="E284" s="18" t="s">
        <v>1</v>
      </c>
      <c r="F284" s="322">
        <v>1206</v>
      </c>
      <c r="G284" s="40"/>
      <c r="H284" s="46"/>
    </row>
    <row r="285" spans="1:8" s="2" customFormat="1" ht="16.8" customHeight="1">
      <c r="A285" s="40"/>
      <c r="B285" s="46"/>
      <c r="C285" s="323" t="s">
        <v>1127</v>
      </c>
      <c r="D285" s="40"/>
      <c r="E285" s="40"/>
      <c r="F285" s="40"/>
      <c r="G285" s="40"/>
      <c r="H285" s="46"/>
    </row>
    <row r="286" spans="1:8" s="2" customFormat="1" ht="16.8" customHeight="1">
      <c r="A286" s="40"/>
      <c r="B286" s="46"/>
      <c r="C286" s="321" t="s">
        <v>489</v>
      </c>
      <c r="D286" s="321" t="s">
        <v>490</v>
      </c>
      <c r="E286" s="18" t="s">
        <v>249</v>
      </c>
      <c r="F286" s="322">
        <v>1206</v>
      </c>
      <c r="G286" s="40"/>
      <c r="H286" s="46"/>
    </row>
    <row r="287" spans="1:8" s="2" customFormat="1" ht="12">
      <c r="A287" s="40"/>
      <c r="B287" s="46"/>
      <c r="C287" s="321" t="s">
        <v>494</v>
      </c>
      <c r="D287" s="321" t="s">
        <v>495</v>
      </c>
      <c r="E287" s="18" t="s">
        <v>249</v>
      </c>
      <c r="F287" s="322">
        <v>1206</v>
      </c>
      <c r="G287" s="40"/>
      <c r="H287" s="46"/>
    </row>
    <row r="288" spans="1:8" s="2" customFormat="1" ht="16.8" customHeight="1">
      <c r="A288" s="40"/>
      <c r="B288" s="46"/>
      <c r="C288" s="317" t="s">
        <v>1128</v>
      </c>
      <c r="D288" s="318" t="s">
        <v>1</v>
      </c>
      <c r="E288" s="319" t="s">
        <v>1</v>
      </c>
      <c r="F288" s="320">
        <v>0</v>
      </c>
      <c r="G288" s="40"/>
      <c r="H288" s="46"/>
    </row>
    <row r="289" spans="1:8" s="2" customFormat="1" ht="16.8" customHeight="1">
      <c r="A289" s="40"/>
      <c r="B289" s="46"/>
      <c r="C289" s="321" t="s">
        <v>1128</v>
      </c>
      <c r="D289" s="321" t="s">
        <v>1129</v>
      </c>
      <c r="E289" s="18" t="s">
        <v>1</v>
      </c>
      <c r="F289" s="322">
        <v>0</v>
      </c>
      <c r="G289" s="40"/>
      <c r="H289" s="46"/>
    </row>
    <row r="290" spans="1:8" s="2" customFormat="1" ht="16.8" customHeight="1">
      <c r="A290" s="40"/>
      <c r="B290" s="46"/>
      <c r="C290" s="317" t="s">
        <v>148</v>
      </c>
      <c r="D290" s="318" t="s">
        <v>1</v>
      </c>
      <c r="E290" s="319" t="s">
        <v>1</v>
      </c>
      <c r="F290" s="320">
        <v>1.781</v>
      </c>
      <c r="G290" s="40"/>
      <c r="H290" s="46"/>
    </row>
    <row r="291" spans="1:8" s="2" customFormat="1" ht="16.8" customHeight="1">
      <c r="A291" s="40"/>
      <c r="B291" s="46"/>
      <c r="C291" s="321" t="s">
        <v>148</v>
      </c>
      <c r="D291" s="321" t="s">
        <v>267</v>
      </c>
      <c r="E291" s="18" t="s">
        <v>1</v>
      </c>
      <c r="F291" s="322">
        <v>1.781</v>
      </c>
      <c r="G291" s="40"/>
      <c r="H291" s="46"/>
    </row>
    <row r="292" spans="1:8" s="2" customFormat="1" ht="16.8" customHeight="1">
      <c r="A292" s="40"/>
      <c r="B292" s="46"/>
      <c r="C292" s="323" t="s">
        <v>1127</v>
      </c>
      <c r="D292" s="40"/>
      <c r="E292" s="40"/>
      <c r="F292" s="40"/>
      <c r="G292" s="40"/>
      <c r="H292" s="46"/>
    </row>
    <row r="293" spans="1:8" s="2" customFormat="1" ht="16.8" customHeight="1">
      <c r="A293" s="40"/>
      <c r="B293" s="46"/>
      <c r="C293" s="321" t="s">
        <v>247</v>
      </c>
      <c r="D293" s="321" t="s">
        <v>248</v>
      </c>
      <c r="E293" s="18" t="s">
        <v>249</v>
      </c>
      <c r="F293" s="322">
        <v>30.798</v>
      </c>
      <c r="G293" s="40"/>
      <c r="H293" s="46"/>
    </row>
    <row r="294" spans="1:8" s="2" customFormat="1" ht="16.8" customHeight="1">
      <c r="A294" s="40"/>
      <c r="B294" s="46"/>
      <c r="C294" s="321" t="s">
        <v>348</v>
      </c>
      <c r="D294" s="321" t="s">
        <v>349</v>
      </c>
      <c r="E294" s="18" t="s">
        <v>334</v>
      </c>
      <c r="F294" s="322">
        <v>50.816</v>
      </c>
      <c r="G294" s="40"/>
      <c r="H294" s="46"/>
    </row>
    <row r="295" spans="1:8" s="2" customFormat="1" ht="16.8" customHeight="1">
      <c r="A295" s="40"/>
      <c r="B295" s="46"/>
      <c r="C295" s="321" t="s">
        <v>362</v>
      </c>
      <c r="D295" s="321" t="s">
        <v>363</v>
      </c>
      <c r="E295" s="18" t="s">
        <v>249</v>
      </c>
      <c r="F295" s="322">
        <v>642.442</v>
      </c>
      <c r="G295" s="40"/>
      <c r="H295" s="46"/>
    </row>
    <row r="296" spans="1:8" s="2" customFormat="1" ht="16.8" customHeight="1">
      <c r="A296" s="40"/>
      <c r="B296" s="46"/>
      <c r="C296" s="317" t="s">
        <v>205</v>
      </c>
      <c r="D296" s="318" t="s">
        <v>1</v>
      </c>
      <c r="E296" s="319" t="s">
        <v>1</v>
      </c>
      <c r="F296" s="320">
        <v>4.083</v>
      </c>
      <c r="G296" s="40"/>
      <c r="H296" s="46"/>
    </row>
    <row r="297" spans="1:8" s="2" customFormat="1" ht="16.8" customHeight="1">
      <c r="A297" s="40"/>
      <c r="B297" s="46"/>
      <c r="C297" s="321" t="s">
        <v>205</v>
      </c>
      <c r="D297" s="321" t="s">
        <v>818</v>
      </c>
      <c r="E297" s="18" t="s">
        <v>1</v>
      </c>
      <c r="F297" s="322">
        <v>4.083</v>
      </c>
      <c r="G297" s="40"/>
      <c r="H297" s="46"/>
    </row>
    <row r="298" spans="1:8" s="2" customFormat="1" ht="16.8" customHeight="1">
      <c r="A298" s="40"/>
      <c r="B298" s="46"/>
      <c r="C298" s="323" t="s">
        <v>1127</v>
      </c>
      <c r="D298" s="40"/>
      <c r="E298" s="40"/>
      <c r="F298" s="40"/>
      <c r="G298" s="40"/>
      <c r="H298" s="46"/>
    </row>
    <row r="299" spans="1:8" s="2" customFormat="1" ht="16.8" customHeight="1">
      <c r="A299" s="40"/>
      <c r="B299" s="46"/>
      <c r="C299" s="321" t="s">
        <v>815</v>
      </c>
      <c r="D299" s="321" t="s">
        <v>816</v>
      </c>
      <c r="E299" s="18" t="s">
        <v>396</v>
      </c>
      <c r="F299" s="322">
        <v>4.083</v>
      </c>
      <c r="G299" s="40"/>
      <c r="H299" s="46"/>
    </row>
    <row r="300" spans="1:8" s="2" customFormat="1" ht="12">
      <c r="A300" s="40"/>
      <c r="B300" s="46"/>
      <c r="C300" s="321" t="s">
        <v>820</v>
      </c>
      <c r="D300" s="321" t="s">
        <v>821</v>
      </c>
      <c r="E300" s="18" t="s">
        <v>396</v>
      </c>
      <c r="F300" s="322">
        <v>4.083</v>
      </c>
      <c r="G300" s="40"/>
      <c r="H300" s="46"/>
    </row>
    <row r="301" spans="1:8" s="2" customFormat="1" ht="16.8" customHeight="1">
      <c r="A301" s="40"/>
      <c r="B301" s="46"/>
      <c r="C301" s="317" t="s">
        <v>201</v>
      </c>
      <c r="D301" s="318" t="s">
        <v>1</v>
      </c>
      <c r="E301" s="319" t="s">
        <v>1</v>
      </c>
      <c r="F301" s="320">
        <v>284.353</v>
      </c>
      <c r="G301" s="40"/>
      <c r="H301" s="46"/>
    </row>
    <row r="302" spans="1:8" s="2" customFormat="1" ht="16.8" customHeight="1">
      <c r="A302" s="40"/>
      <c r="B302" s="46"/>
      <c r="C302" s="321" t="s">
        <v>201</v>
      </c>
      <c r="D302" s="321" t="s">
        <v>779</v>
      </c>
      <c r="E302" s="18" t="s">
        <v>1</v>
      </c>
      <c r="F302" s="322">
        <v>284.353</v>
      </c>
      <c r="G302" s="40"/>
      <c r="H302" s="46"/>
    </row>
    <row r="303" spans="1:8" s="2" customFormat="1" ht="16.8" customHeight="1">
      <c r="A303" s="40"/>
      <c r="B303" s="46"/>
      <c r="C303" s="323" t="s">
        <v>1127</v>
      </c>
      <c r="D303" s="40"/>
      <c r="E303" s="40"/>
      <c r="F303" s="40"/>
      <c r="G303" s="40"/>
      <c r="H303" s="46"/>
    </row>
    <row r="304" spans="1:8" s="2" customFormat="1" ht="16.8" customHeight="1">
      <c r="A304" s="40"/>
      <c r="B304" s="46"/>
      <c r="C304" s="321" t="s">
        <v>776</v>
      </c>
      <c r="D304" s="321" t="s">
        <v>777</v>
      </c>
      <c r="E304" s="18" t="s">
        <v>396</v>
      </c>
      <c r="F304" s="322">
        <v>284.353</v>
      </c>
      <c r="G304" s="40"/>
      <c r="H304" s="46"/>
    </row>
    <row r="305" spans="1:8" s="2" customFormat="1" ht="16.8" customHeight="1">
      <c r="A305" s="40"/>
      <c r="B305" s="46"/>
      <c r="C305" s="321" t="s">
        <v>781</v>
      </c>
      <c r="D305" s="321" t="s">
        <v>782</v>
      </c>
      <c r="E305" s="18" t="s">
        <v>396</v>
      </c>
      <c r="F305" s="322">
        <v>4265.295</v>
      </c>
      <c r="G305" s="40"/>
      <c r="H305" s="46"/>
    </row>
    <row r="306" spans="1:8" s="2" customFormat="1" ht="16.8" customHeight="1">
      <c r="A306" s="40"/>
      <c r="B306" s="46"/>
      <c r="C306" s="317" t="s">
        <v>197</v>
      </c>
      <c r="D306" s="318" t="s">
        <v>1</v>
      </c>
      <c r="E306" s="319" t="s">
        <v>1</v>
      </c>
      <c r="F306" s="320">
        <v>101.02</v>
      </c>
      <c r="G306" s="40"/>
      <c r="H306" s="46"/>
    </row>
    <row r="307" spans="1:8" s="2" customFormat="1" ht="16.8" customHeight="1">
      <c r="A307" s="40"/>
      <c r="B307" s="46"/>
      <c r="C307" s="321" t="s">
        <v>197</v>
      </c>
      <c r="D307" s="321" t="s">
        <v>811</v>
      </c>
      <c r="E307" s="18" t="s">
        <v>1</v>
      </c>
      <c r="F307" s="322">
        <v>101.02</v>
      </c>
      <c r="G307" s="40"/>
      <c r="H307" s="46"/>
    </row>
    <row r="308" spans="1:8" s="2" customFormat="1" ht="16.8" customHeight="1">
      <c r="A308" s="40"/>
      <c r="B308" s="46"/>
      <c r="C308" s="323" t="s">
        <v>1127</v>
      </c>
      <c r="D308" s="40"/>
      <c r="E308" s="40"/>
      <c r="F308" s="40"/>
      <c r="G308" s="40"/>
      <c r="H308" s="46"/>
    </row>
    <row r="309" spans="1:8" s="2" customFormat="1" ht="16.8" customHeight="1">
      <c r="A309" s="40"/>
      <c r="B309" s="46"/>
      <c r="C309" s="321" t="s">
        <v>809</v>
      </c>
      <c r="D309" s="321" t="s">
        <v>395</v>
      </c>
      <c r="E309" s="18" t="s">
        <v>396</v>
      </c>
      <c r="F309" s="322">
        <v>101.02</v>
      </c>
      <c r="G309" s="40"/>
      <c r="H309" s="46"/>
    </row>
    <row r="310" spans="1:8" s="2" customFormat="1" ht="16.8" customHeight="1">
      <c r="A310" s="40"/>
      <c r="B310" s="46"/>
      <c r="C310" s="321" t="s">
        <v>776</v>
      </c>
      <c r="D310" s="321" t="s">
        <v>777</v>
      </c>
      <c r="E310" s="18" t="s">
        <v>396</v>
      </c>
      <c r="F310" s="322">
        <v>284.353</v>
      </c>
      <c r="G310" s="40"/>
      <c r="H310" s="46"/>
    </row>
    <row r="311" spans="1:8" s="2" customFormat="1" ht="16.8" customHeight="1">
      <c r="A311" s="40"/>
      <c r="B311" s="46"/>
      <c r="C311" s="317" t="s">
        <v>203</v>
      </c>
      <c r="D311" s="318" t="s">
        <v>1</v>
      </c>
      <c r="E311" s="319" t="s">
        <v>1</v>
      </c>
      <c r="F311" s="320">
        <v>11.328</v>
      </c>
      <c r="G311" s="40"/>
      <c r="H311" s="46"/>
    </row>
    <row r="312" spans="1:8" s="2" customFormat="1" ht="16.8" customHeight="1">
      <c r="A312" s="40"/>
      <c r="B312" s="46"/>
      <c r="C312" s="321" t="s">
        <v>203</v>
      </c>
      <c r="D312" s="321" t="s">
        <v>802</v>
      </c>
      <c r="E312" s="18" t="s">
        <v>1</v>
      </c>
      <c r="F312" s="322">
        <v>11.328</v>
      </c>
      <c r="G312" s="40"/>
      <c r="H312" s="46"/>
    </row>
    <row r="313" spans="1:8" s="2" customFormat="1" ht="16.8" customHeight="1">
      <c r="A313" s="40"/>
      <c r="B313" s="46"/>
      <c r="C313" s="323" t="s">
        <v>1127</v>
      </c>
      <c r="D313" s="40"/>
      <c r="E313" s="40"/>
      <c r="F313" s="40"/>
      <c r="G313" s="40"/>
      <c r="H313" s="46"/>
    </row>
    <row r="314" spans="1:8" s="2" customFormat="1" ht="12">
      <c r="A314" s="40"/>
      <c r="B314" s="46"/>
      <c r="C314" s="321" t="s">
        <v>799</v>
      </c>
      <c r="D314" s="321" t="s">
        <v>800</v>
      </c>
      <c r="E314" s="18" t="s">
        <v>396</v>
      </c>
      <c r="F314" s="322">
        <v>11.328</v>
      </c>
      <c r="G314" s="40"/>
      <c r="H314" s="46"/>
    </row>
    <row r="315" spans="1:8" s="2" customFormat="1" ht="16.8" customHeight="1">
      <c r="A315" s="40"/>
      <c r="B315" s="46"/>
      <c r="C315" s="321" t="s">
        <v>786</v>
      </c>
      <c r="D315" s="321" t="s">
        <v>787</v>
      </c>
      <c r="E315" s="18" t="s">
        <v>396</v>
      </c>
      <c r="F315" s="322">
        <v>11.328</v>
      </c>
      <c r="G315" s="40"/>
      <c r="H315" s="46"/>
    </row>
    <row r="316" spans="1:8" s="2" customFormat="1" ht="16.8" customHeight="1">
      <c r="A316" s="40"/>
      <c r="B316" s="46"/>
      <c r="C316" s="321" t="s">
        <v>790</v>
      </c>
      <c r="D316" s="321" t="s">
        <v>791</v>
      </c>
      <c r="E316" s="18" t="s">
        <v>396</v>
      </c>
      <c r="F316" s="322">
        <v>169.92</v>
      </c>
      <c r="G316" s="40"/>
      <c r="H316" s="46"/>
    </row>
    <row r="317" spans="1:8" s="2" customFormat="1" ht="16.8" customHeight="1">
      <c r="A317" s="40"/>
      <c r="B317" s="46"/>
      <c r="C317" s="321" t="s">
        <v>795</v>
      </c>
      <c r="D317" s="321" t="s">
        <v>796</v>
      </c>
      <c r="E317" s="18" t="s">
        <v>396</v>
      </c>
      <c r="F317" s="322">
        <v>11.328</v>
      </c>
      <c r="G317" s="40"/>
      <c r="H317" s="46"/>
    </row>
    <row r="318" spans="1:8" s="2" customFormat="1" ht="16.8" customHeight="1">
      <c r="A318" s="40"/>
      <c r="B318" s="46"/>
      <c r="C318" s="317" t="s">
        <v>199</v>
      </c>
      <c r="D318" s="318" t="s">
        <v>1</v>
      </c>
      <c r="E318" s="319" t="s">
        <v>1</v>
      </c>
      <c r="F318" s="320">
        <v>183.333</v>
      </c>
      <c r="G318" s="40"/>
      <c r="H318" s="46"/>
    </row>
    <row r="319" spans="1:8" s="2" customFormat="1" ht="12">
      <c r="A319" s="40"/>
      <c r="B319" s="46"/>
      <c r="C319" s="321" t="s">
        <v>199</v>
      </c>
      <c r="D319" s="321" t="s">
        <v>807</v>
      </c>
      <c r="E319" s="18" t="s">
        <v>1</v>
      </c>
      <c r="F319" s="322">
        <v>183.333</v>
      </c>
      <c r="G319" s="40"/>
      <c r="H319" s="46"/>
    </row>
    <row r="320" spans="1:8" s="2" customFormat="1" ht="16.8" customHeight="1">
      <c r="A320" s="40"/>
      <c r="B320" s="46"/>
      <c r="C320" s="323" t="s">
        <v>1127</v>
      </c>
      <c r="D320" s="40"/>
      <c r="E320" s="40"/>
      <c r="F320" s="40"/>
      <c r="G320" s="40"/>
      <c r="H320" s="46"/>
    </row>
    <row r="321" spans="1:8" s="2" customFormat="1" ht="12">
      <c r="A321" s="40"/>
      <c r="B321" s="46"/>
      <c r="C321" s="321" t="s">
        <v>804</v>
      </c>
      <c r="D321" s="321" t="s">
        <v>805</v>
      </c>
      <c r="E321" s="18" t="s">
        <v>396</v>
      </c>
      <c r="F321" s="322">
        <v>183.333</v>
      </c>
      <c r="G321" s="40"/>
      <c r="H321" s="46"/>
    </row>
    <row r="322" spans="1:8" s="2" customFormat="1" ht="16.8" customHeight="1">
      <c r="A322" s="40"/>
      <c r="B322" s="46"/>
      <c r="C322" s="321" t="s">
        <v>776</v>
      </c>
      <c r="D322" s="321" t="s">
        <v>777</v>
      </c>
      <c r="E322" s="18" t="s">
        <v>396</v>
      </c>
      <c r="F322" s="322">
        <v>284.353</v>
      </c>
      <c r="G322" s="40"/>
      <c r="H322" s="46"/>
    </row>
    <row r="323" spans="1:8" s="2" customFormat="1" ht="16.8" customHeight="1">
      <c r="A323" s="40"/>
      <c r="B323" s="46"/>
      <c r="C323" s="317" t="s">
        <v>195</v>
      </c>
      <c r="D323" s="318" t="s">
        <v>1</v>
      </c>
      <c r="E323" s="319" t="s">
        <v>1</v>
      </c>
      <c r="F323" s="320">
        <v>219.2</v>
      </c>
      <c r="G323" s="40"/>
      <c r="H323" s="46"/>
    </row>
    <row r="324" spans="1:8" s="2" customFormat="1" ht="16.8" customHeight="1">
      <c r="A324" s="40"/>
      <c r="B324" s="46"/>
      <c r="C324" s="321" t="s">
        <v>195</v>
      </c>
      <c r="D324" s="321" t="s">
        <v>723</v>
      </c>
      <c r="E324" s="18" t="s">
        <v>1</v>
      </c>
      <c r="F324" s="322">
        <v>219.2</v>
      </c>
      <c r="G324" s="40"/>
      <c r="H324" s="46"/>
    </row>
    <row r="325" spans="1:8" s="2" customFormat="1" ht="16.8" customHeight="1">
      <c r="A325" s="40"/>
      <c r="B325" s="46"/>
      <c r="C325" s="323" t="s">
        <v>1127</v>
      </c>
      <c r="D325" s="40"/>
      <c r="E325" s="40"/>
      <c r="F325" s="40"/>
      <c r="G325" s="40"/>
      <c r="H325" s="46"/>
    </row>
    <row r="326" spans="1:8" s="2" customFormat="1" ht="16.8" customHeight="1">
      <c r="A326" s="40"/>
      <c r="B326" s="46"/>
      <c r="C326" s="321" t="s">
        <v>720</v>
      </c>
      <c r="D326" s="321" t="s">
        <v>721</v>
      </c>
      <c r="E326" s="18" t="s">
        <v>294</v>
      </c>
      <c r="F326" s="322">
        <v>219.2</v>
      </c>
      <c r="G326" s="40"/>
      <c r="H326" s="46"/>
    </row>
    <row r="327" spans="1:8" s="2" customFormat="1" ht="16.8" customHeight="1">
      <c r="A327" s="40"/>
      <c r="B327" s="46"/>
      <c r="C327" s="321" t="s">
        <v>725</v>
      </c>
      <c r="D327" s="321" t="s">
        <v>726</v>
      </c>
      <c r="E327" s="18" t="s">
        <v>294</v>
      </c>
      <c r="F327" s="322">
        <v>438.4</v>
      </c>
      <c r="G327" s="40"/>
      <c r="H327" s="46"/>
    </row>
    <row r="328" spans="1:8" s="2" customFormat="1" ht="16.8" customHeight="1">
      <c r="A328" s="40"/>
      <c r="B328" s="46"/>
      <c r="C328" s="317" t="s">
        <v>338</v>
      </c>
      <c r="D328" s="318" t="s">
        <v>1</v>
      </c>
      <c r="E328" s="319" t="s">
        <v>1</v>
      </c>
      <c r="F328" s="320">
        <v>20.01</v>
      </c>
      <c r="G328" s="40"/>
      <c r="H328" s="46"/>
    </row>
    <row r="329" spans="1:8" s="2" customFormat="1" ht="12">
      <c r="A329" s="40"/>
      <c r="B329" s="46"/>
      <c r="C329" s="321" t="s">
        <v>338</v>
      </c>
      <c r="D329" s="321" t="s">
        <v>339</v>
      </c>
      <c r="E329" s="18" t="s">
        <v>1</v>
      </c>
      <c r="F329" s="322">
        <v>20.01</v>
      </c>
      <c r="G329" s="40"/>
      <c r="H329" s="46"/>
    </row>
    <row r="330" spans="1:8" s="2" customFormat="1" ht="16.8" customHeight="1">
      <c r="A330" s="40"/>
      <c r="B330" s="46"/>
      <c r="C330" s="317" t="s">
        <v>340</v>
      </c>
      <c r="D330" s="318" t="s">
        <v>1</v>
      </c>
      <c r="E330" s="319" t="s">
        <v>1</v>
      </c>
      <c r="F330" s="320">
        <v>1.76</v>
      </c>
      <c r="G330" s="40"/>
      <c r="H330" s="46"/>
    </row>
    <row r="331" spans="1:8" s="2" customFormat="1" ht="16.8" customHeight="1">
      <c r="A331" s="40"/>
      <c r="B331" s="46"/>
      <c r="C331" s="321" t="s">
        <v>340</v>
      </c>
      <c r="D331" s="321" t="s">
        <v>341</v>
      </c>
      <c r="E331" s="18" t="s">
        <v>1</v>
      </c>
      <c r="F331" s="322">
        <v>1.76</v>
      </c>
      <c r="G331" s="40"/>
      <c r="H331" s="46"/>
    </row>
    <row r="332" spans="1:8" s="2" customFormat="1" ht="16.8" customHeight="1">
      <c r="A332" s="40"/>
      <c r="B332" s="46"/>
      <c r="C332" s="317" t="s">
        <v>336</v>
      </c>
      <c r="D332" s="318" t="s">
        <v>1</v>
      </c>
      <c r="E332" s="319" t="s">
        <v>1</v>
      </c>
      <c r="F332" s="320">
        <v>151.448</v>
      </c>
      <c r="G332" s="40"/>
      <c r="H332" s="46"/>
    </row>
    <row r="333" spans="1:8" s="2" customFormat="1" ht="12">
      <c r="A333" s="40"/>
      <c r="B333" s="46"/>
      <c r="C333" s="321" t="s">
        <v>336</v>
      </c>
      <c r="D333" s="321" t="s">
        <v>337</v>
      </c>
      <c r="E333" s="18" t="s">
        <v>1</v>
      </c>
      <c r="F333" s="322">
        <v>151.448</v>
      </c>
      <c r="G333" s="40"/>
      <c r="H333" s="46"/>
    </row>
    <row r="334" spans="1:8" s="2" customFormat="1" ht="16.8" customHeight="1">
      <c r="A334" s="40"/>
      <c r="B334" s="46"/>
      <c r="C334" s="317" t="s">
        <v>173</v>
      </c>
      <c r="D334" s="318" t="s">
        <v>1</v>
      </c>
      <c r="E334" s="319" t="s">
        <v>1</v>
      </c>
      <c r="F334" s="320">
        <v>173.218</v>
      </c>
      <c r="G334" s="40"/>
      <c r="H334" s="46"/>
    </row>
    <row r="335" spans="1:8" s="2" customFormat="1" ht="16.8" customHeight="1">
      <c r="A335" s="40"/>
      <c r="B335" s="46"/>
      <c r="C335" s="321" t="s">
        <v>173</v>
      </c>
      <c r="D335" s="321" t="s">
        <v>342</v>
      </c>
      <c r="E335" s="18" t="s">
        <v>1</v>
      </c>
      <c r="F335" s="322">
        <v>173.218</v>
      </c>
      <c r="G335" s="40"/>
      <c r="H335" s="46"/>
    </row>
    <row r="336" spans="1:8" s="2" customFormat="1" ht="16.8" customHeight="1">
      <c r="A336" s="40"/>
      <c r="B336" s="46"/>
      <c r="C336" s="323" t="s">
        <v>1127</v>
      </c>
      <c r="D336" s="40"/>
      <c r="E336" s="40"/>
      <c r="F336" s="40"/>
      <c r="G336" s="40"/>
      <c r="H336" s="46"/>
    </row>
    <row r="337" spans="1:8" s="2" customFormat="1" ht="12">
      <c r="A337" s="40"/>
      <c r="B337" s="46"/>
      <c r="C337" s="321" t="s">
        <v>332</v>
      </c>
      <c r="D337" s="321" t="s">
        <v>333</v>
      </c>
      <c r="E337" s="18" t="s">
        <v>334</v>
      </c>
      <c r="F337" s="322">
        <v>86.609</v>
      </c>
      <c r="G337" s="40"/>
      <c r="H337" s="46"/>
    </row>
    <row r="338" spans="1:8" s="2" customFormat="1" ht="12">
      <c r="A338" s="40"/>
      <c r="B338" s="46"/>
      <c r="C338" s="321" t="s">
        <v>345</v>
      </c>
      <c r="D338" s="321" t="s">
        <v>346</v>
      </c>
      <c r="E338" s="18" t="s">
        <v>334</v>
      </c>
      <c r="F338" s="322">
        <v>86.609</v>
      </c>
      <c r="G338" s="40"/>
      <c r="H338" s="46"/>
    </row>
    <row r="339" spans="1:8" s="2" customFormat="1" ht="12">
      <c r="A339" s="40"/>
      <c r="B339" s="46"/>
      <c r="C339" s="321" t="s">
        <v>371</v>
      </c>
      <c r="D339" s="321" t="s">
        <v>372</v>
      </c>
      <c r="E339" s="18" t="s">
        <v>334</v>
      </c>
      <c r="F339" s="322">
        <v>80.621</v>
      </c>
      <c r="G339" s="40"/>
      <c r="H339" s="46"/>
    </row>
    <row r="340" spans="1:8" s="2" customFormat="1" ht="12">
      <c r="A340" s="40"/>
      <c r="B340" s="46"/>
      <c r="C340" s="321" t="s">
        <v>384</v>
      </c>
      <c r="D340" s="321" t="s">
        <v>385</v>
      </c>
      <c r="E340" s="18" t="s">
        <v>334</v>
      </c>
      <c r="F340" s="322">
        <v>80.621</v>
      </c>
      <c r="G340" s="40"/>
      <c r="H340" s="46"/>
    </row>
    <row r="341" spans="1:8" s="2" customFormat="1" ht="16.8" customHeight="1">
      <c r="A341" s="40"/>
      <c r="B341" s="46"/>
      <c r="C341" s="317" t="s">
        <v>171</v>
      </c>
      <c r="D341" s="318" t="s">
        <v>1</v>
      </c>
      <c r="E341" s="319" t="s">
        <v>1</v>
      </c>
      <c r="F341" s="320">
        <v>1.76</v>
      </c>
      <c r="G341" s="40"/>
      <c r="H341" s="46"/>
    </row>
    <row r="342" spans="1:8" s="2" customFormat="1" ht="16.8" customHeight="1">
      <c r="A342" s="40"/>
      <c r="B342" s="46"/>
      <c r="C342" s="321" t="s">
        <v>340</v>
      </c>
      <c r="D342" s="321" t="s">
        <v>341</v>
      </c>
      <c r="E342" s="18" t="s">
        <v>1</v>
      </c>
      <c r="F342" s="322">
        <v>1.76</v>
      </c>
      <c r="G342" s="40"/>
      <c r="H342" s="46"/>
    </row>
    <row r="343" spans="1:8" s="2" customFormat="1" ht="16.8" customHeight="1">
      <c r="A343" s="40"/>
      <c r="B343" s="46"/>
      <c r="C343" s="321" t="s">
        <v>171</v>
      </c>
      <c r="D343" s="321" t="s">
        <v>256</v>
      </c>
      <c r="E343" s="18" t="s">
        <v>1</v>
      </c>
      <c r="F343" s="322">
        <v>1.76</v>
      </c>
      <c r="G343" s="40"/>
      <c r="H343" s="46"/>
    </row>
    <row r="344" spans="1:8" s="2" customFormat="1" ht="16.8" customHeight="1">
      <c r="A344" s="40"/>
      <c r="B344" s="46"/>
      <c r="C344" s="323" t="s">
        <v>1127</v>
      </c>
      <c r="D344" s="40"/>
      <c r="E344" s="40"/>
      <c r="F344" s="40"/>
      <c r="G344" s="40"/>
      <c r="H344" s="46"/>
    </row>
    <row r="345" spans="1:8" s="2" customFormat="1" ht="12">
      <c r="A345" s="40"/>
      <c r="B345" s="46"/>
      <c r="C345" s="321" t="s">
        <v>332</v>
      </c>
      <c r="D345" s="321" t="s">
        <v>333</v>
      </c>
      <c r="E345" s="18" t="s">
        <v>334</v>
      </c>
      <c r="F345" s="322">
        <v>86.609</v>
      </c>
      <c r="G345" s="40"/>
      <c r="H345" s="46"/>
    </row>
    <row r="346" spans="1:8" s="2" customFormat="1" ht="16.8" customHeight="1">
      <c r="A346" s="40"/>
      <c r="B346" s="46"/>
      <c r="C346" s="321" t="s">
        <v>401</v>
      </c>
      <c r="D346" s="321" t="s">
        <v>402</v>
      </c>
      <c r="E346" s="18" t="s">
        <v>334</v>
      </c>
      <c r="F346" s="322">
        <v>112.382</v>
      </c>
      <c r="G346" s="40"/>
      <c r="H346" s="46"/>
    </row>
    <row r="347" spans="1:8" s="2" customFormat="1" ht="16.8" customHeight="1">
      <c r="A347" s="40"/>
      <c r="B347" s="46"/>
      <c r="C347" s="317" t="s">
        <v>169</v>
      </c>
      <c r="D347" s="318" t="s">
        <v>1</v>
      </c>
      <c r="E347" s="319" t="s">
        <v>1</v>
      </c>
      <c r="F347" s="320">
        <v>171.458</v>
      </c>
      <c r="G347" s="40"/>
      <c r="H347" s="46"/>
    </row>
    <row r="348" spans="1:8" s="2" customFormat="1" ht="12">
      <c r="A348" s="40"/>
      <c r="B348" s="46"/>
      <c r="C348" s="321" t="s">
        <v>336</v>
      </c>
      <c r="D348" s="321" t="s">
        <v>337</v>
      </c>
      <c r="E348" s="18" t="s">
        <v>1</v>
      </c>
      <c r="F348" s="322">
        <v>151.448</v>
      </c>
      <c r="G348" s="40"/>
      <c r="H348" s="46"/>
    </row>
    <row r="349" spans="1:8" s="2" customFormat="1" ht="12">
      <c r="A349" s="40"/>
      <c r="B349" s="46"/>
      <c r="C349" s="321" t="s">
        <v>338</v>
      </c>
      <c r="D349" s="321" t="s">
        <v>339</v>
      </c>
      <c r="E349" s="18" t="s">
        <v>1</v>
      </c>
      <c r="F349" s="322">
        <v>20.01</v>
      </c>
      <c r="G349" s="40"/>
      <c r="H349" s="46"/>
    </row>
    <row r="350" spans="1:8" s="2" customFormat="1" ht="16.8" customHeight="1">
      <c r="A350" s="40"/>
      <c r="B350" s="46"/>
      <c r="C350" s="321" t="s">
        <v>169</v>
      </c>
      <c r="D350" s="321" t="s">
        <v>256</v>
      </c>
      <c r="E350" s="18" t="s">
        <v>1</v>
      </c>
      <c r="F350" s="322">
        <v>171.458</v>
      </c>
      <c r="G350" s="40"/>
      <c r="H350" s="46"/>
    </row>
    <row r="351" spans="1:8" s="2" customFormat="1" ht="16.8" customHeight="1">
      <c r="A351" s="40"/>
      <c r="B351" s="46"/>
      <c r="C351" s="323" t="s">
        <v>1127</v>
      </c>
      <c r="D351" s="40"/>
      <c r="E351" s="40"/>
      <c r="F351" s="40"/>
      <c r="G351" s="40"/>
      <c r="H351" s="46"/>
    </row>
    <row r="352" spans="1:8" s="2" customFormat="1" ht="12">
      <c r="A352" s="40"/>
      <c r="B352" s="46"/>
      <c r="C352" s="321" t="s">
        <v>332</v>
      </c>
      <c r="D352" s="321" t="s">
        <v>333</v>
      </c>
      <c r="E352" s="18" t="s">
        <v>334</v>
      </c>
      <c r="F352" s="322">
        <v>86.609</v>
      </c>
      <c r="G352" s="40"/>
      <c r="H352" s="46"/>
    </row>
    <row r="353" spans="1:8" s="2" customFormat="1" ht="12">
      <c r="A353" s="40"/>
      <c r="B353" s="46"/>
      <c r="C353" s="321" t="s">
        <v>371</v>
      </c>
      <c r="D353" s="321" t="s">
        <v>372</v>
      </c>
      <c r="E353" s="18" t="s">
        <v>334</v>
      </c>
      <c r="F353" s="322">
        <v>80.621</v>
      </c>
      <c r="G353" s="40"/>
      <c r="H353" s="46"/>
    </row>
    <row r="354" spans="1:8" s="2" customFormat="1" ht="12">
      <c r="A354" s="40"/>
      <c r="B354" s="46"/>
      <c r="C354" s="321" t="s">
        <v>384</v>
      </c>
      <c r="D354" s="321" t="s">
        <v>385</v>
      </c>
      <c r="E354" s="18" t="s">
        <v>334</v>
      </c>
      <c r="F354" s="322">
        <v>80.621</v>
      </c>
      <c r="G354" s="40"/>
      <c r="H354" s="46"/>
    </row>
    <row r="355" spans="1:8" s="2" customFormat="1" ht="16.8" customHeight="1">
      <c r="A355" s="40"/>
      <c r="B355" s="46"/>
      <c r="C355" s="321" t="s">
        <v>401</v>
      </c>
      <c r="D355" s="321" t="s">
        <v>402</v>
      </c>
      <c r="E355" s="18" t="s">
        <v>334</v>
      </c>
      <c r="F355" s="322">
        <v>112.382</v>
      </c>
      <c r="G355" s="40"/>
      <c r="H355" s="46"/>
    </row>
    <row r="356" spans="1:8" s="2" customFormat="1" ht="16.8" customHeight="1">
      <c r="A356" s="40"/>
      <c r="B356" s="46"/>
      <c r="C356" s="317" t="s">
        <v>175</v>
      </c>
      <c r="D356" s="318" t="s">
        <v>1</v>
      </c>
      <c r="E356" s="319" t="s">
        <v>1</v>
      </c>
      <c r="F356" s="320">
        <v>86.609</v>
      </c>
      <c r="G356" s="40"/>
      <c r="H356" s="46"/>
    </row>
    <row r="357" spans="1:8" s="2" customFormat="1" ht="16.8" customHeight="1">
      <c r="A357" s="40"/>
      <c r="B357" s="46"/>
      <c r="C357" s="321" t="s">
        <v>175</v>
      </c>
      <c r="D357" s="321" t="s">
        <v>343</v>
      </c>
      <c r="E357" s="18" t="s">
        <v>1</v>
      </c>
      <c r="F357" s="322">
        <v>86.609</v>
      </c>
      <c r="G357" s="40"/>
      <c r="H357" s="46"/>
    </row>
    <row r="358" spans="1:8" s="2" customFormat="1" ht="16.8" customHeight="1">
      <c r="A358" s="40"/>
      <c r="B358" s="46"/>
      <c r="C358" s="323" t="s">
        <v>1127</v>
      </c>
      <c r="D358" s="40"/>
      <c r="E358" s="40"/>
      <c r="F358" s="40"/>
      <c r="G358" s="40"/>
      <c r="H358" s="46"/>
    </row>
    <row r="359" spans="1:8" s="2" customFormat="1" ht="12">
      <c r="A359" s="40"/>
      <c r="B359" s="46"/>
      <c r="C359" s="321" t="s">
        <v>332</v>
      </c>
      <c r="D359" s="321" t="s">
        <v>333</v>
      </c>
      <c r="E359" s="18" t="s">
        <v>334</v>
      </c>
      <c r="F359" s="322">
        <v>86.609</v>
      </c>
      <c r="G359" s="40"/>
      <c r="H359" s="46"/>
    </row>
    <row r="360" spans="1:8" s="2" customFormat="1" ht="12">
      <c r="A360" s="40"/>
      <c r="B360" s="46"/>
      <c r="C360" s="321" t="s">
        <v>371</v>
      </c>
      <c r="D360" s="321" t="s">
        <v>372</v>
      </c>
      <c r="E360" s="18" t="s">
        <v>334</v>
      </c>
      <c r="F360" s="322">
        <v>80.621</v>
      </c>
      <c r="G360" s="40"/>
      <c r="H360" s="46"/>
    </row>
    <row r="361" spans="1:8" s="2" customFormat="1" ht="16.8" customHeight="1">
      <c r="A361" s="40"/>
      <c r="B361" s="46"/>
      <c r="C361" s="317" t="s">
        <v>177</v>
      </c>
      <c r="D361" s="318" t="s">
        <v>1</v>
      </c>
      <c r="E361" s="319" t="s">
        <v>1</v>
      </c>
      <c r="F361" s="320">
        <v>86.609</v>
      </c>
      <c r="G361" s="40"/>
      <c r="H361" s="46"/>
    </row>
    <row r="362" spans="1:8" s="2" customFormat="1" ht="16.8" customHeight="1">
      <c r="A362" s="40"/>
      <c r="B362" s="46"/>
      <c r="C362" s="321" t="s">
        <v>177</v>
      </c>
      <c r="D362" s="321" t="s">
        <v>343</v>
      </c>
      <c r="E362" s="18" t="s">
        <v>1</v>
      </c>
      <c r="F362" s="322">
        <v>86.609</v>
      </c>
      <c r="G362" s="40"/>
      <c r="H362" s="46"/>
    </row>
    <row r="363" spans="1:8" s="2" customFormat="1" ht="16.8" customHeight="1">
      <c r="A363" s="40"/>
      <c r="B363" s="46"/>
      <c r="C363" s="323" t="s">
        <v>1127</v>
      </c>
      <c r="D363" s="40"/>
      <c r="E363" s="40"/>
      <c r="F363" s="40"/>
      <c r="G363" s="40"/>
      <c r="H363" s="46"/>
    </row>
    <row r="364" spans="1:8" s="2" customFormat="1" ht="12">
      <c r="A364" s="40"/>
      <c r="B364" s="46"/>
      <c r="C364" s="321" t="s">
        <v>345</v>
      </c>
      <c r="D364" s="321" t="s">
        <v>346</v>
      </c>
      <c r="E364" s="18" t="s">
        <v>334</v>
      </c>
      <c r="F364" s="322">
        <v>86.609</v>
      </c>
      <c r="G364" s="40"/>
      <c r="H364" s="46"/>
    </row>
    <row r="365" spans="1:8" s="2" customFormat="1" ht="12">
      <c r="A365" s="40"/>
      <c r="B365" s="46"/>
      <c r="C365" s="321" t="s">
        <v>384</v>
      </c>
      <c r="D365" s="321" t="s">
        <v>385</v>
      </c>
      <c r="E365" s="18" t="s">
        <v>334</v>
      </c>
      <c r="F365" s="322">
        <v>80.621</v>
      </c>
      <c r="G365" s="40"/>
      <c r="H365" s="46"/>
    </row>
    <row r="366" spans="1:8" s="2" customFormat="1" ht="16.8" customHeight="1">
      <c r="A366" s="40"/>
      <c r="B366" s="46"/>
      <c r="C366" s="317" t="s">
        <v>209</v>
      </c>
      <c r="D366" s="318" t="s">
        <v>1</v>
      </c>
      <c r="E366" s="319" t="s">
        <v>1</v>
      </c>
      <c r="F366" s="320">
        <v>10.816</v>
      </c>
      <c r="G366" s="40"/>
      <c r="H366" s="46"/>
    </row>
    <row r="367" spans="1:8" s="2" customFormat="1" ht="16.8" customHeight="1">
      <c r="A367" s="40"/>
      <c r="B367" s="46"/>
      <c r="C367" s="321" t="s">
        <v>1</v>
      </c>
      <c r="D367" s="321" t="s">
        <v>374</v>
      </c>
      <c r="E367" s="18" t="s">
        <v>1</v>
      </c>
      <c r="F367" s="322">
        <v>0</v>
      </c>
      <c r="G367" s="40"/>
      <c r="H367" s="46"/>
    </row>
    <row r="368" spans="1:8" s="2" customFormat="1" ht="16.8" customHeight="1">
      <c r="A368" s="40"/>
      <c r="B368" s="46"/>
      <c r="C368" s="321" t="s">
        <v>209</v>
      </c>
      <c r="D368" s="321" t="s">
        <v>375</v>
      </c>
      <c r="E368" s="18" t="s">
        <v>1</v>
      </c>
      <c r="F368" s="322">
        <v>10.816</v>
      </c>
      <c r="G368" s="40"/>
      <c r="H368" s="46"/>
    </row>
    <row r="369" spans="1:8" s="2" customFormat="1" ht="16.8" customHeight="1">
      <c r="A369" s="40"/>
      <c r="B369" s="46"/>
      <c r="C369" s="323" t="s">
        <v>1127</v>
      </c>
      <c r="D369" s="40"/>
      <c r="E369" s="40"/>
      <c r="F369" s="40"/>
      <c r="G369" s="40"/>
      <c r="H369" s="46"/>
    </row>
    <row r="370" spans="1:8" s="2" customFormat="1" ht="12">
      <c r="A370" s="40"/>
      <c r="B370" s="46"/>
      <c r="C370" s="321" t="s">
        <v>371</v>
      </c>
      <c r="D370" s="321" t="s">
        <v>372</v>
      </c>
      <c r="E370" s="18" t="s">
        <v>334</v>
      </c>
      <c r="F370" s="322">
        <v>80.621</v>
      </c>
      <c r="G370" s="40"/>
      <c r="H370" s="46"/>
    </row>
    <row r="371" spans="1:8" s="2" customFormat="1" ht="12">
      <c r="A371" s="40"/>
      <c r="B371" s="46"/>
      <c r="C371" s="321" t="s">
        <v>384</v>
      </c>
      <c r="D371" s="321" t="s">
        <v>385</v>
      </c>
      <c r="E371" s="18" t="s">
        <v>334</v>
      </c>
      <c r="F371" s="322">
        <v>80.621</v>
      </c>
      <c r="G371" s="40"/>
      <c r="H371" s="46"/>
    </row>
    <row r="372" spans="1:8" s="2" customFormat="1" ht="16.8" customHeight="1">
      <c r="A372" s="40"/>
      <c r="B372" s="46"/>
      <c r="C372" s="321" t="s">
        <v>401</v>
      </c>
      <c r="D372" s="321" t="s">
        <v>402</v>
      </c>
      <c r="E372" s="18" t="s">
        <v>334</v>
      </c>
      <c r="F372" s="322">
        <v>112.382</v>
      </c>
      <c r="G372" s="40"/>
      <c r="H372" s="46"/>
    </row>
    <row r="373" spans="1:8" s="2" customFormat="1" ht="16.8" customHeight="1">
      <c r="A373" s="40"/>
      <c r="B373" s="46"/>
      <c r="C373" s="317" t="s">
        <v>182</v>
      </c>
      <c r="D373" s="318" t="s">
        <v>1</v>
      </c>
      <c r="E373" s="319" t="s">
        <v>1</v>
      </c>
      <c r="F373" s="320">
        <v>0.599</v>
      </c>
      <c r="G373" s="40"/>
      <c r="H373" s="46"/>
    </row>
    <row r="374" spans="1:8" s="2" customFormat="1" ht="16.8" customHeight="1">
      <c r="A374" s="40"/>
      <c r="B374" s="46"/>
      <c r="C374" s="321" t="s">
        <v>182</v>
      </c>
      <c r="D374" s="321" t="s">
        <v>377</v>
      </c>
      <c r="E374" s="18" t="s">
        <v>1</v>
      </c>
      <c r="F374" s="322">
        <v>0.599</v>
      </c>
      <c r="G374" s="40"/>
      <c r="H374" s="46"/>
    </row>
    <row r="375" spans="1:8" s="2" customFormat="1" ht="16.8" customHeight="1">
      <c r="A375" s="40"/>
      <c r="B375" s="46"/>
      <c r="C375" s="323" t="s">
        <v>1127</v>
      </c>
      <c r="D375" s="40"/>
      <c r="E375" s="40"/>
      <c r="F375" s="40"/>
      <c r="G375" s="40"/>
      <c r="H375" s="46"/>
    </row>
    <row r="376" spans="1:8" s="2" customFormat="1" ht="12">
      <c r="A376" s="40"/>
      <c r="B376" s="46"/>
      <c r="C376" s="321" t="s">
        <v>371</v>
      </c>
      <c r="D376" s="321" t="s">
        <v>372</v>
      </c>
      <c r="E376" s="18" t="s">
        <v>334</v>
      </c>
      <c r="F376" s="322">
        <v>80.621</v>
      </c>
      <c r="G376" s="40"/>
      <c r="H376" s="46"/>
    </row>
    <row r="377" spans="1:8" s="2" customFormat="1" ht="12">
      <c r="A377" s="40"/>
      <c r="B377" s="46"/>
      <c r="C377" s="321" t="s">
        <v>384</v>
      </c>
      <c r="D377" s="321" t="s">
        <v>385</v>
      </c>
      <c r="E377" s="18" t="s">
        <v>334</v>
      </c>
      <c r="F377" s="322">
        <v>80.621</v>
      </c>
      <c r="G377" s="40"/>
      <c r="H377" s="46"/>
    </row>
    <row r="378" spans="1:8" s="2" customFormat="1" ht="16.8" customHeight="1">
      <c r="A378" s="40"/>
      <c r="B378" s="46"/>
      <c r="C378" s="321" t="s">
        <v>401</v>
      </c>
      <c r="D378" s="321" t="s">
        <v>402</v>
      </c>
      <c r="E378" s="18" t="s">
        <v>334</v>
      </c>
      <c r="F378" s="322">
        <v>112.382</v>
      </c>
      <c r="G378" s="40"/>
      <c r="H378" s="46"/>
    </row>
    <row r="379" spans="1:8" s="2" customFormat="1" ht="16.8" customHeight="1">
      <c r="A379" s="40"/>
      <c r="B379" s="46"/>
      <c r="C379" s="317" t="s">
        <v>180</v>
      </c>
      <c r="D379" s="318" t="s">
        <v>1</v>
      </c>
      <c r="E379" s="319" t="s">
        <v>1</v>
      </c>
      <c r="F379" s="320">
        <v>71.053</v>
      </c>
      <c r="G379" s="40"/>
      <c r="H379" s="46"/>
    </row>
    <row r="380" spans="1:8" s="2" customFormat="1" ht="12">
      <c r="A380" s="40"/>
      <c r="B380" s="46"/>
      <c r="C380" s="321" t="s">
        <v>180</v>
      </c>
      <c r="D380" s="321" t="s">
        <v>376</v>
      </c>
      <c r="E380" s="18" t="s">
        <v>1</v>
      </c>
      <c r="F380" s="322">
        <v>71.053</v>
      </c>
      <c r="G380" s="40"/>
      <c r="H380" s="46"/>
    </row>
    <row r="381" spans="1:8" s="2" customFormat="1" ht="16.8" customHeight="1">
      <c r="A381" s="40"/>
      <c r="B381" s="46"/>
      <c r="C381" s="323" t="s">
        <v>1127</v>
      </c>
      <c r="D381" s="40"/>
      <c r="E381" s="40"/>
      <c r="F381" s="40"/>
      <c r="G381" s="40"/>
      <c r="H381" s="46"/>
    </row>
    <row r="382" spans="1:8" s="2" customFormat="1" ht="12">
      <c r="A382" s="40"/>
      <c r="B382" s="46"/>
      <c r="C382" s="321" t="s">
        <v>371</v>
      </c>
      <c r="D382" s="321" t="s">
        <v>372</v>
      </c>
      <c r="E382" s="18" t="s">
        <v>334</v>
      </c>
      <c r="F382" s="322">
        <v>80.621</v>
      </c>
      <c r="G382" s="40"/>
      <c r="H382" s="46"/>
    </row>
    <row r="383" spans="1:8" s="2" customFormat="1" ht="16.8" customHeight="1">
      <c r="A383" s="40"/>
      <c r="B383" s="46"/>
      <c r="C383" s="321" t="s">
        <v>401</v>
      </c>
      <c r="D383" s="321" t="s">
        <v>402</v>
      </c>
      <c r="E383" s="18" t="s">
        <v>334</v>
      </c>
      <c r="F383" s="322">
        <v>112.382</v>
      </c>
      <c r="G383" s="40"/>
      <c r="H383" s="46"/>
    </row>
    <row r="384" spans="1:8" s="2" customFormat="1" ht="16.8" customHeight="1">
      <c r="A384" s="40"/>
      <c r="B384" s="46"/>
      <c r="C384" s="317" t="s">
        <v>163</v>
      </c>
      <c r="D384" s="318" t="s">
        <v>1</v>
      </c>
      <c r="E384" s="319" t="s">
        <v>1</v>
      </c>
      <c r="F384" s="320">
        <v>8</v>
      </c>
      <c r="G384" s="40"/>
      <c r="H384" s="46"/>
    </row>
    <row r="385" spans="1:8" s="2" customFormat="1" ht="16.8" customHeight="1">
      <c r="A385" s="40"/>
      <c r="B385" s="46"/>
      <c r="C385" s="321" t="s">
        <v>163</v>
      </c>
      <c r="D385" s="321" t="s">
        <v>322</v>
      </c>
      <c r="E385" s="18" t="s">
        <v>1</v>
      </c>
      <c r="F385" s="322">
        <v>8</v>
      </c>
      <c r="G385" s="40"/>
      <c r="H385" s="46"/>
    </row>
    <row r="386" spans="1:8" s="2" customFormat="1" ht="16.8" customHeight="1">
      <c r="A386" s="40"/>
      <c r="B386" s="46"/>
      <c r="C386" s="323" t="s">
        <v>1127</v>
      </c>
      <c r="D386" s="40"/>
      <c r="E386" s="40"/>
      <c r="F386" s="40"/>
      <c r="G386" s="40"/>
      <c r="H386" s="46"/>
    </row>
    <row r="387" spans="1:8" s="2" customFormat="1" ht="16.8" customHeight="1">
      <c r="A387" s="40"/>
      <c r="B387" s="46"/>
      <c r="C387" s="321" t="s">
        <v>319</v>
      </c>
      <c r="D387" s="321" t="s">
        <v>320</v>
      </c>
      <c r="E387" s="18" t="s">
        <v>294</v>
      </c>
      <c r="F387" s="322">
        <v>8</v>
      </c>
      <c r="G387" s="40"/>
      <c r="H387" s="46"/>
    </row>
    <row r="388" spans="1:8" s="2" customFormat="1" ht="16.8" customHeight="1">
      <c r="A388" s="40"/>
      <c r="B388" s="46"/>
      <c r="C388" s="321" t="s">
        <v>348</v>
      </c>
      <c r="D388" s="321" t="s">
        <v>349</v>
      </c>
      <c r="E388" s="18" t="s">
        <v>334</v>
      </c>
      <c r="F388" s="322">
        <v>50.816</v>
      </c>
      <c r="G388" s="40"/>
      <c r="H388" s="46"/>
    </row>
    <row r="389" spans="1:8" s="2" customFormat="1" ht="16.8" customHeight="1">
      <c r="A389" s="40"/>
      <c r="B389" s="46"/>
      <c r="C389" s="317" t="s">
        <v>159</v>
      </c>
      <c r="D389" s="318" t="s">
        <v>1</v>
      </c>
      <c r="E389" s="319" t="s">
        <v>1</v>
      </c>
      <c r="F389" s="320">
        <v>16</v>
      </c>
      <c r="G389" s="40"/>
      <c r="H389" s="46"/>
    </row>
    <row r="390" spans="1:8" s="2" customFormat="1" ht="16.8" customHeight="1">
      <c r="A390" s="40"/>
      <c r="B390" s="46"/>
      <c r="C390" s="321" t="s">
        <v>159</v>
      </c>
      <c r="D390" s="321" t="s">
        <v>317</v>
      </c>
      <c r="E390" s="18" t="s">
        <v>1</v>
      </c>
      <c r="F390" s="322">
        <v>16</v>
      </c>
      <c r="G390" s="40"/>
      <c r="H390" s="46"/>
    </row>
    <row r="391" spans="1:8" s="2" customFormat="1" ht="16.8" customHeight="1">
      <c r="A391" s="40"/>
      <c r="B391" s="46"/>
      <c r="C391" s="323" t="s">
        <v>1127</v>
      </c>
      <c r="D391" s="40"/>
      <c r="E391" s="40"/>
      <c r="F391" s="40"/>
      <c r="G391" s="40"/>
      <c r="H391" s="46"/>
    </row>
    <row r="392" spans="1:8" s="2" customFormat="1" ht="16.8" customHeight="1">
      <c r="A392" s="40"/>
      <c r="B392" s="46"/>
      <c r="C392" s="321" t="s">
        <v>314</v>
      </c>
      <c r="D392" s="321" t="s">
        <v>315</v>
      </c>
      <c r="E392" s="18" t="s">
        <v>294</v>
      </c>
      <c r="F392" s="322">
        <v>16</v>
      </c>
      <c r="G392" s="40"/>
      <c r="H392" s="46"/>
    </row>
    <row r="393" spans="1:8" s="2" customFormat="1" ht="16.8" customHeight="1">
      <c r="A393" s="40"/>
      <c r="B393" s="46"/>
      <c r="C393" s="321" t="s">
        <v>348</v>
      </c>
      <c r="D393" s="321" t="s">
        <v>349</v>
      </c>
      <c r="E393" s="18" t="s">
        <v>334</v>
      </c>
      <c r="F393" s="322">
        <v>50.816</v>
      </c>
      <c r="G393" s="40"/>
      <c r="H393" s="46"/>
    </row>
    <row r="394" spans="1:8" s="2" customFormat="1" ht="16.8" customHeight="1">
      <c r="A394" s="40"/>
      <c r="B394" s="46"/>
      <c r="C394" s="317" t="s">
        <v>161</v>
      </c>
      <c r="D394" s="318" t="s">
        <v>1</v>
      </c>
      <c r="E394" s="319" t="s">
        <v>1</v>
      </c>
      <c r="F394" s="320">
        <v>1.6</v>
      </c>
      <c r="G394" s="40"/>
      <c r="H394" s="46"/>
    </row>
    <row r="395" spans="1:8" s="2" customFormat="1" ht="16.8" customHeight="1">
      <c r="A395" s="40"/>
      <c r="B395" s="46"/>
      <c r="C395" s="321" t="s">
        <v>161</v>
      </c>
      <c r="D395" s="321" t="s">
        <v>312</v>
      </c>
      <c r="E395" s="18" t="s">
        <v>1</v>
      </c>
      <c r="F395" s="322">
        <v>1.6</v>
      </c>
      <c r="G395" s="40"/>
      <c r="H395" s="46"/>
    </row>
    <row r="396" spans="1:8" s="2" customFormat="1" ht="16.8" customHeight="1">
      <c r="A396" s="40"/>
      <c r="B396" s="46"/>
      <c r="C396" s="323" t="s">
        <v>1127</v>
      </c>
      <c r="D396" s="40"/>
      <c r="E396" s="40"/>
      <c r="F396" s="40"/>
      <c r="G396" s="40"/>
      <c r="H396" s="46"/>
    </row>
    <row r="397" spans="1:8" s="2" customFormat="1" ht="16.8" customHeight="1">
      <c r="A397" s="40"/>
      <c r="B397" s="46"/>
      <c r="C397" s="321" t="s">
        <v>309</v>
      </c>
      <c r="D397" s="321" t="s">
        <v>310</v>
      </c>
      <c r="E397" s="18" t="s">
        <v>294</v>
      </c>
      <c r="F397" s="322">
        <v>1.6</v>
      </c>
      <c r="G397" s="40"/>
      <c r="H397" s="46"/>
    </row>
    <row r="398" spans="1:8" s="2" customFormat="1" ht="16.8" customHeight="1">
      <c r="A398" s="40"/>
      <c r="B398" s="46"/>
      <c r="C398" s="321" t="s">
        <v>348</v>
      </c>
      <c r="D398" s="321" t="s">
        <v>349</v>
      </c>
      <c r="E398" s="18" t="s">
        <v>334</v>
      </c>
      <c r="F398" s="322">
        <v>50.816</v>
      </c>
      <c r="G398" s="40"/>
      <c r="H398" s="46"/>
    </row>
    <row r="399" spans="1:8" s="2" customFormat="1" ht="16.8" customHeight="1">
      <c r="A399" s="40"/>
      <c r="B399" s="46"/>
      <c r="C399" s="317" t="s">
        <v>407</v>
      </c>
      <c r="D399" s="318" t="s">
        <v>1</v>
      </c>
      <c r="E399" s="319" t="s">
        <v>1</v>
      </c>
      <c r="F399" s="320">
        <v>112.382</v>
      </c>
      <c r="G399" s="40"/>
      <c r="H399" s="46"/>
    </row>
    <row r="400" spans="1:8" s="2" customFormat="1" ht="16.8" customHeight="1">
      <c r="A400" s="40"/>
      <c r="B400" s="46"/>
      <c r="C400" s="321" t="s">
        <v>189</v>
      </c>
      <c r="D400" s="321" t="s">
        <v>404</v>
      </c>
      <c r="E400" s="18" t="s">
        <v>1</v>
      </c>
      <c r="F400" s="322">
        <v>111.221</v>
      </c>
      <c r="G400" s="40"/>
      <c r="H400" s="46"/>
    </row>
    <row r="401" spans="1:8" s="2" customFormat="1" ht="16.8" customHeight="1">
      <c r="A401" s="40"/>
      <c r="B401" s="46"/>
      <c r="C401" s="321" t="s">
        <v>405</v>
      </c>
      <c r="D401" s="321" t="s">
        <v>406</v>
      </c>
      <c r="E401" s="18" t="s">
        <v>1</v>
      </c>
      <c r="F401" s="322">
        <v>1.161</v>
      </c>
      <c r="G401" s="40"/>
      <c r="H401" s="46"/>
    </row>
    <row r="402" spans="1:8" s="2" customFormat="1" ht="16.8" customHeight="1">
      <c r="A402" s="40"/>
      <c r="B402" s="46"/>
      <c r="C402" s="321" t="s">
        <v>407</v>
      </c>
      <c r="D402" s="321" t="s">
        <v>330</v>
      </c>
      <c r="E402" s="18" t="s">
        <v>1</v>
      </c>
      <c r="F402" s="322">
        <v>112.382</v>
      </c>
      <c r="G402" s="40"/>
      <c r="H402" s="46"/>
    </row>
    <row r="403" spans="1:8" s="2" customFormat="1" ht="16.8" customHeight="1">
      <c r="A403" s="40"/>
      <c r="B403" s="46"/>
      <c r="C403" s="317" t="s">
        <v>405</v>
      </c>
      <c r="D403" s="318" t="s">
        <v>1</v>
      </c>
      <c r="E403" s="319" t="s">
        <v>1</v>
      </c>
      <c r="F403" s="320">
        <v>1.161</v>
      </c>
      <c r="G403" s="40"/>
      <c r="H403" s="46"/>
    </row>
    <row r="404" spans="1:8" s="2" customFormat="1" ht="16.8" customHeight="1">
      <c r="A404" s="40"/>
      <c r="B404" s="46"/>
      <c r="C404" s="321" t="s">
        <v>405</v>
      </c>
      <c r="D404" s="321" t="s">
        <v>406</v>
      </c>
      <c r="E404" s="18" t="s">
        <v>1</v>
      </c>
      <c r="F404" s="322">
        <v>1.161</v>
      </c>
      <c r="G404" s="40"/>
      <c r="H404" s="46"/>
    </row>
    <row r="405" spans="1:8" s="2" customFormat="1" ht="16.8" customHeight="1">
      <c r="A405" s="40"/>
      <c r="B405" s="46"/>
      <c r="C405" s="317" t="s">
        <v>189</v>
      </c>
      <c r="D405" s="318" t="s">
        <v>1</v>
      </c>
      <c r="E405" s="319" t="s">
        <v>1</v>
      </c>
      <c r="F405" s="320">
        <v>111.221</v>
      </c>
      <c r="G405" s="40"/>
      <c r="H405" s="46"/>
    </row>
    <row r="406" spans="1:8" s="2" customFormat="1" ht="16.8" customHeight="1">
      <c r="A406" s="40"/>
      <c r="B406" s="46"/>
      <c r="C406" s="321" t="s">
        <v>189</v>
      </c>
      <c r="D406" s="321" t="s">
        <v>404</v>
      </c>
      <c r="E406" s="18" t="s">
        <v>1</v>
      </c>
      <c r="F406" s="322">
        <v>111.221</v>
      </c>
      <c r="G406" s="40"/>
      <c r="H406" s="46"/>
    </row>
    <row r="407" spans="1:8" s="2" customFormat="1" ht="16.8" customHeight="1">
      <c r="A407" s="40"/>
      <c r="B407" s="46"/>
      <c r="C407" s="323" t="s">
        <v>1127</v>
      </c>
      <c r="D407" s="40"/>
      <c r="E407" s="40"/>
      <c r="F407" s="40"/>
      <c r="G407" s="40"/>
      <c r="H407" s="46"/>
    </row>
    <row r="408" spans="1:8" s="2" customFormat="1" ht="16.8" customHeight="1">
      <c r="A408" s="40"/>
      <c r="B408" s="46"/>
      <c r="C408" s="321" t="s">
        <v>401</v>
      </c>
      <c r="D408" s="321" t="s">
        <v>402</v>
      </c>
      <c r="E408" s="18" t="s">
        <v>334</v>
      </c>
      <c r="F408" s="322">
        <v>112.382</v>
      </c>
      <c r="G408" s="40"/>
      <c r="H408" s="46"/>
    </row>
    <row r="409" spans="1:8" s="2" customFormat="1" ht="16.8" customHeight="1">
      <c r="A409" s="40"/>
      <c r="B409" s="46"/>
      <c r="C409" s="321" t="s">
        <v>410</v>
      </c>
      <c r="D409" s="321" t="s">
        <v>411</v>
      </c>
      <c r="E409" s="18" t="s">
        <v>396</v>
      </c>
      <c r="F409" s="322">
        <v>222.442</v>
      </c>
      <c r="G409" s="40"/>
      <c r="H409" s="46"/>
    </row>
    <row r="410" spans="1:8" s="2" customFormat="1" ht="26.4" customHeight="1">
      <c r="A410" s="40"/>
      <c r="B410" s="46"/>
      <c r="C410" s="316" t="s">
        <v>1130</v>
      </c>
      <c r="D410" s="316" t="s">
        <v>100</v>
      </c>
      <c r="E410" s="40"/>
      <c r="F410" s="40"/>
      <c r="G410" s="40"/>
      <c r="H410" s="46"/>
    </row>
    <row r="411" spans="1:8" s="2" customFormat="1" ht="16.8" customHeight="1">
      <c r="A411" s="40"/>
      <c r="B411" s="46"/>
      <c r="C411" s="317" t="s">
        <v>497</v>
      </c>
      <c r="D411" s="318" t="s">
        <v>1</v>
      </c>
      <c r="E411" s="319" t="s">
        <v>1</v>
      </c>
      <c r="F411" s="320">
        <v>18.56</v>
      </c>
      <c r="G411" s="40"/>
      <c r="H411" s="46"/>
    </row>
    <row r="412" spans="1:8" s="2" customFormat="1" ht="16.8" customHeight="1">
      <c r="A412" s="40"/>
      <c r="B412" s="46"/>
      <c r="C412" s="321" t="s">
        <v>497</v>
      </c>
      <c r="D412" s="321" t="s">
        <v>193</v>
      </c>
      <c r="E412" s="18" t="s">
        <v>1</v>
      </c>
      <c r="F412" s="322">
        <v>18.56</v>
      </c>
      <c r="G412" s="40"/>
      <c r="H412" s="46"/>
    </row>
    <row r="413" spans="1:8" s="2" customFormat="1" ht="16.8" customHeight="1">
      <c r="A413" s="40"/>
      <c r="B413" s="46"/>
      <c r="C413" s="317" t="s">
        <v>476</v>
      </c>
      <c r="D413" s="318" t="s">
        <v>1</v>
      </c>
      <c r="E413" s="319" t="s">
        <v>1</v>
      </c>
      <c r="F413" s="320">
        <v>37.12</v>
      </c>
      <c r="G413" s="40"/>
      <c r="H413" s="46"/>
    </row>
    <row r="414" spans="1:8" s="2" customFormat="1" ht="16.8" customHeight="1">
      <c r="A414" s="40"/>
      <c r="B414" s="46"/>
      <c r="C414" s="321" t="s">
        <v>476</v>
      </c>
      <c r="D414" s="321" t="s">
        <v>477</v>
      </c>
      <c r="E414" s="18" t="s">
        <v>1</v>
      </c>
      <c r="F414" s="322">
        <v>37.12</v>
      </c>
      <c r="G414" s="40"/>
      <c r="H414" s="46"/>
    </row>
    <row r="415" spans="1:8" s="2" customFormat="1" ht="16.8" customHeight="1">
      <c r="A415" s="40"/>
      <c r="B415" s="46"/>
      <c r="C415" s="317" t="s">
        <v>207</v>
      </c>
      <c r="D415" s="318" t="s">
        <v>1</v>
      </c>
      <c r="E415" s="319" t="s">
        <v>1</v>
      </c>
      <c r="F415" s="320">
        <v>0</v>
      </c>
      <c r="G415" s="40"/>
      <c r="H415" s="46"/>
    </row>
    <row r="416" spans="1:8" s="2" customFormat="1" ht="16.8" customHeight="1">
      <c r="A416" s="40"/>
      <c r="B416" s="46"/>
      <c r="C416" s="321" t="s">
        <v>357</v>
      </c>
      <c r="D416" s="321" t="s">
        <v>926</v>
      </c>
      <c r="E416" s="18" t="s">
        <v>1</v>
      </c>
      <c r="F416" s="322">
        <v>0</v>
      </c>
      <c r="G416" s="40"/>
      <c r="H416" s="46"/>
    </row>
    <row r="417" spans="1:8" s="2" customFormat="1" ht="16.8" customHeight="1">
      <c r="A417" s="40"/>
      <c r="B417" s="46"/>
      <c r="C417" s="321" t="s">
        <v>359</v>
      </c>
      <c r="D417" s="321" t="s">
        <v>927</v>
      </c>
      <c r="E417" s="18" t="s">
        <v>1</v>
      </c>
      <c r="F417" s="322">
        <v>0</v>
      </c>
      <c r="G417" s="40"/>
      <c r="H417" s="46"/>
    </row>
    <row r="418" spans="1:8" s="2" customFormat="1" ht="16.8" customHeight="1">
      <c r="A418" s="40"/>
      <c r="B418" s="46"/>
      <c r="C418" s="321" t="s">
        <v>207</v>
      </c>
      <c r="D418" s="321" t="s">
        <v>330</v>
      </c>
      <c r="E418" s="18" t="s">
        <v>1</v>
      </c>
      <c r="F418" s="322">
        <v>0</v>
      </c>
      <c r="G418" s="40"/>
      <c r="H418" s="46"/>
    </row>
    <row r="419" spans="1:8" s="2" customFormat="1" ht="16.8" customHeight="1">
      <c r="A419" s="40"/>
      <c r="B419" s="46"/>
      <c r="C419" s="323" t="s">
        <v>1127</v>
      </c>
      <c r="D419" s="40"/>
      <c r="E419" s="40"/>
      <c r="F419" s="40"/>
      <c r="G419" s="40"/>
      <c r="H419" s="46"/>
    </row>
    <row r="420" spans="1:8" s="2" customFormat="1" ht="16.8" customHeight="1">
      <c r="A420" s="40"/>
      <c r="B420" s="46"/>
      <c r="C420" s="321" t="s">
        <v>354</v>
      </c>
      <c r="D420" s="321" t="s">
        <v>355</v>
      </c>
      <c r="E420" s="18" t="s">
        <v>334</v>
      </c>
      <c r="F420" s="322">
        <v>0</v>
      </c>
      <c r="G420" s="40"/>
      <c r="H420" s="46"/>
    </row>
    <row r="421" spans="1:8" s="2" customFormat="1" ht="12">
      <c r="A421" s="40"/>
      <c r="B421" s="46"/>
      <c r="C421" s="321" t="s">
        <v>799</v>
      </c>
      <c r="D421" s="321" t="s">
        <v>800</v>
      </c>
      <c r="E421" s="18" t="s">
        <v>396</v>
      </c>
      <c r="F421" s="322">
        <v>0</v>
      </c>
      <c r="G421" s="40"/>
      <c r="H421" s="46"/>
    </row>
    <row r="422" spans="1:8" s="2" customFormat="1" ht="16.8" customHeight="1">
      <c r="A422" s="40"/>
      <c r="B422" s="46"/>
      <c r="C422" s="317" t="s">
        <v>357</v>
      </c>
      <c r="D422" s="318" t="s">
        <v>1</v>
      </c>
      <c r="E422" s="319" t="s">
        <v>1</v>
      </c>
      <c r="F422" s="320">
        <v>0</v>
      </c>
      <c r="G422" s="40"/>
      <c r="H422" s="46"/>
    </row>
    <row r="423" spans="1:8" s="2" customFormat="1" ht="16.8" customHeight="1">
      <c r="A423" s="40"/>
      <c r="B423" s="46"/>
      <c r="C423" s="321" t="s">
        <v>357</v>
      </c>
      <c r="D423" s="321" t="s">
        <v>926</v>
      </c>
      <c r="E423" s="18" t="s">
        <v>1</v>
      </c>
      <c r="F423" s="322">
        <v>0</v>
      </c>
      <c r="G423" s="40"/>
      <c r="H423" s="46"/>
    </row>
    <row r="424" spans="1:8" s="2" customFormat="1" ht="16.8" customHeight="1">
      <c r="A424" s="40"/>
      <c r="B424" s="46"/>
      <c r="C424" s="317" t="s">
        <v>359</v>
      </c>
      <c r="D424" s="318" t="s">
        <v>1</v>
      </c>
      <c r="E424" s="319" t="s">
        <v>1</v>
      </c>
      <c r="F424" s="320">
        <v>0</v>
      </c>
      <c r="G424" s="40"/>
      <c r="H424" s="46"/>
    </row>
    <row r="425" spans="1:8" s="2" customFormat="1" ht="16.8" customHeight="1">
      <c r="A425" s="40"/>
      <c r="B425" s="46"/>
      <c r="C425" s="321" t="s">
        <v>359</v>
      </c>
      <c r="D425" s="321" t="s">
        <v>927</v>
      </c>
      <c r="E425" s="18" t="s">
        <v>1</v>
      </c>
      <c r="F425" s="322">
        <v>0</v>
      </c>
      <c r="G425" s="40"/>
      <c r="H425" s="46"/>
    </row>
    <row r="426" spans="1:8" s="2" customFormat="1" ht="16.8" customHeight="1">
      <c r="A426" s="40"/>
      <c r="B426" s="46"/>
      <c r="C426" s="317" t="s">
        <v>123</v>
      </c>
      <c r="D426" s="318" t="s">
        <v>1</v>
      </c>
      <c r="E426" s="319" t="s">
        <v>1</v>
      </c>
      <c r="F426" s="320">
        <v>33.8</v>
      </c>
      <c r="G426" s="40"/>
      <c r="H426" s="46"/>
    </row>
    <row r="427" spans="1:8" s="2" customFormat="1" ht="16.8" customHeight="1">
      <c r="A427" s="40"/>
      <c r="B427" s="46"/>
      <c r="C427" s="321" t="s">
        <v>119</v>
      </c>
      <c r="D427" s="321" t="s">
        <v>890</v>
      </c>
      <c r="E427" s="18" t="s">
        <v>1</v>
      </c>
      <c r="F427" s="322">
        <v>19.4</v>
      </c>
      <c r="G427" s="40"/>
      <c r="H427" s="46"/>
    </row>
    <row r="428" spans="1:8" s="2" customFormat="1" ht="16.8" customHeight="1">
      <c r="A428" s="40"/>
      <c r="B428" s="46"/>
      <c r="C428" s="321" t="s">
        <v>121</v>
      </c>
      <c r="D428" s="321" t="s">
        <v>891</v>
      </c>
      <c r="E428" s="18" t="s">
        <v>1</v>
      </c>
      <c r="F428" s="322">
        <v>0.6</v>
      </c>
      <c r="G428" s="40"/>
      <c r="H428" s="46"/>
    </row>
    <row r="429" spans="1:8" s="2" customFormat="1" ht="16.8" customHeight="1">
      <c r="A429" s="40"/>
      <c r="B429" s="46"/>
      <c r="C429" s="321" t="s">
        <v>127</v>
      </c>
      <c r="D429" s="321" t="s">
        <v>892</v>
      </c>
      <c r="E429" s="18" t="s">
        <v>1</v>
      </c>
      <c r="F429" s="322">
        <v>6</v>
      </c>
      <c r="G429" s="40"/>
      <c r="H429" s="46"/>
    </row>
    <row r="430" spans="1:8" s="2" customFormat="1" ht="16.8" customHeight="1">
      <c r="A430" s="40"/>
      <c r="B430" s="46"/>
      <c r="C430" s="321" t="s">
        <v>260</v>
      </c>
      <c r="D430" s="321" t="s">
        <v>893</v>
      </c>
      <c r="E430" s="18" t="s">
        <v>1</v>
      </c>
      <c r="F430" s="322">
        <v>7.8</v>
      </c>
      <c r="G430" s="40"/>
      <c r="H430" s="46"/>
    </row>
    <row r="431" spans="1:8" s="2" customFormat="1" ht="16.8" customHeight="1">
      <c r="A431" s="40"/>
      <c r="B431" s="46"/>
      <c r="C431" s="321" t="s">
        <v>123</v>
      </c>
      <c r="D431" s="321" t="s">
        <v>256</v>
      </c>
      <c r="E431" s="18" t="s">
        <v>1</v>
      </c>
      <c r="F431" s="322">
        <v>33.8</v>
      </c>
      <c r="G431" s="40"/>
      <c r="H431" s="46"/>
    </row>
    <row r="432" spans="1:8" s="2" customFormat="1" ht="16.8" customHeight="1">
      <c r="A432" s="40"/>
      <c r="B432" s="46"/>
      <c r="C432" s="323" t="s">
        <v>1127</v>
      </c>
      <c r="D432" s="40"/>
      <c r="E432" s="40"/>
      <c r="F432" s="40"/>
      <c r="G432" s="40"/>
      <c r="H432" s="46"/>
    </row>
    <row r="433" spans="1:8" s="2" customFormat="1" ht="16.8" customHeight="1">
      <c r="A433" s="40"/>
      <c r="B433" s="46"/>
      <c r="C433" s="321" t="s">
        <v>247</v>
      </c>
      <c r="D433" s="321" t="s">
        <v>248</v>
      </c>
      <c r="E433" s="18" t="s">
        <v>249</v>
      </c>
      <c r="F433" s="322">
        <v>2.16</v>
      </c>
      <c r="G433" s="40"/>
      <c r="H433" s="46"/>
    </row>
    <row r="434" spans="1:8" s="2" customFormat="1" ht="16.8" customHeight="1">
      <c r="A434" s="40"/>
      <c r="B434" s="46"/>
      <c r="C434" s="321" t="s">
        <v>362</v>
      </c>
      <c r="D434" s="321" t="s">
        <v>363</v>
      </c>
      <c r="E434" s="18" t="s">
        <v>249</v>
      </c>
      <c r="F434" s="322">
        <v>136.068</v>
      </c>
      <c r="G434" s="40"/>
      <c r="H434" s="46"/>
    </row>
    <row r="435" spans="1:8" s="2" customFormat="1" ht="16.8" customHeight="1">
      <c r="A435" s="40"/>
      <c r="B435" s="46"/>
      <c r="C435" s="321" t="s">
        <v>416</v>
      </c>
      <c r="D435" s="321" t="s">
        <v>417</v>
      </c>
      <c r="E435" s="18" t="s">
        <v>334</v>
      </c>
      <c r="F435" s="322">
        <v>55.801</v>
      </c>
      <c r="G435" s="40"/>
      <c r="H435" s="46"/>
    </row>
    <row r="436" spans="1:8" s="2" customFormat="1" ht="16.8" customHeight="1">
      <c r="A436" s="40"/>
      <c r="B436" s="46"/>
      <c r="C436" s="321" t="s">
        <v>441</v>
      </c>
      <c r="D436" s="321" t="s">
        <v>442</v>
      </c>
      <c r="E436" s="18" t="s">
        <v>334</v>
      </c>
      <c r="F436" s="322">
        <v>4.584</v>
      </c>
      <c r="G436" s="40"/>
      <c r="H436" s="46"/>
    </row>
    <row r="437" spans="1:8" s="2" customFormat="1" ht="12">
      <c r="A437" s="40"/>
      <c r="B437" s="46"/>
      <c r="C437" s="321" t="s">
        <v>553</v>
      </c>
      <c r="D437" s="321" t="s">
        <v>554</v>
      </c>
      <c r="E437" s="18" t="s">
        <v>294</v>
      </c>
      <c r="F437" s="322">
        <v>33.8</v>
      </c>
      <c r="G437" s="40"/>
      <c r="H437" s="46"/>
    </row>
    <row r="438" spans="1:8" s="2" customFormat="1" ht="16.8" customHeight="1">
      <c r="A438" s="40"/>
      <c r="B438" s="46"/>
      <c r="C438" s="321" t="s">
        <v>702</v>
      </c>
      <c r="D438" s="321" t="s">
        <v>703</v>
      </c>
      <c r="E438" s="18" t="s">
        <v>294</v>
      </c>
      <c r="F438" s="322">
        <v>38.2</v>
      </c>
      <c r="G438" s="40"/>
      <c r="H438" s="46"/>
    </row>
    <row r="439" spans="1:8" s="2" customFormat="1" ht="16.8" customHeight="1">
      <c r="A439" s="40"/>
      <c r="B439" s="46"/>
      <c r="C439" s="321" t="s">
        <v>557</v>
      </c>
      <c r="D439" s="321" t="s">
        <v>558</v>
      </c>
      <c r="E439" s="18" t="s">
        <v>294</v>
      </c>
      <c r="F439" s="322">
        <v>33.8</v>
      </c>
      <c r="G439" s="40"/>
      <c r="H439" s="46"/>
    </row>
    <row r="440" spans="1:8" s="2" customFormat="1" ht="16.8" customHeight="1">
      <c r="A440" s="40"/>
      <c r="B440" s="46"/>
      <c r="C440" s="317" t="s">
        <v>121</v>
      </c>
      <c r="D440" s="318" t="s">
        <v>1</v>
      </c>
      <c r="E440" s="319" t="s">
        <v>1</v>
      </c>
      <c r="F440" s="320">
        <v>0.6</v>
      </c>
      <c r="G440" s="40"/>
      <c r="H440" s="46"/>
    </row>
    <row r="441" spans="1:8" s="2" customFormat="1" ht="16.8" customHeight="1">
      <c r="A441" s="40"/>
      <c r="B441" s="46"/>
      <c r="C441" s="321" t="s">
        <v>121</v>
      </c>
      <c r="D441" s="321" t="s">
        <v>891</v>
      </c>
      <c r="E441" s="18" t="s">
        <v>1</v>
      </c>
      <c r="F441" s="322">
        <v>0.6</v>
      </c>
      <c r="G441" s="40"/>
      <c r="H441" s="46"/>
    </row>
    <row r="442" spans="1:8" s="2" customFormat="1" ht="16.8" customHeight="1">
      <c r="A442" s="40"/>
      <c r="B442" s="46"/>
      <c r="C442" s="323" t="s">
        <v>1127</v>
      </c>
      <c r="D442" s="40"/>
      <c r="E442" s="40"/>
      <c r="F442" s="40"/>
      <c r="G442" s="40"/>
      <c r="H442" s="46"/>
    </row>
    <row r="443" spans="1:8" s="2" customFormat="1" ht="16.8" customHeight="1">
      <c r="A443" s="40"/>
      <c r="B443" s="46"/>
      <c r="C443" s="321" t="s">
        <v>247</v>
      </c>
      <c r="D443" s="321" t="s">
        <v>248</v>
      </c>
      <c r="E443" s="18" t="s">
        <v>249</v>
      </c>
      <c r="F443" s="322">
        <v>2.16</v>
      </c>
      <c r="G443" s="40"/>
      <c r="H443" s="46"/>
    </row>
    <row r="444" spans="1:8" s="2" customFormat="1" ht="16.8" customHeight="1">
      <c r="A444" s="40"/>
      <c r="B444" s="46"/>
      <c r="C444" s="321" t="s">
        <v>280</v>
      </c>
      <c r="D444" s="321" t="s">
        <v>281</v>
      </c>
      <c r="E444" s="18" t="s">
        <v>249</v>
      </c>
      <c r="F444" s="322">
        <v>0.96</v>
      </c>
      <c r="G444" s="40"/>
      <c r="H444" s="46"/>
    </row>
    <row r="445" spans="1:8" s="2" customFormat="1" ht="12">
      <c r="A445" s="40"/>
      <c r="B445" s="46"/>
      <c r="C445" s="321" t="s">
        <v>332</v>
      </c>
      <c r="D445" s="321" t="s">
        <v>333</v>
      </c>
      <c r="E445" s="18" t="s">
        <v>334</v>
      </c>
      <c r="F445" s="322">
        <v>15.35</v>
      </c>
      <c r="G445" s="40"/>
      <c r="H445" s="46"/>
    </row>
    <row r="446" spans="1:8" s="2" customFormat="1" ht="12">
      <c r="A446" s="40"/>
      <c r="B446" s="46"/>
      <c r="C446" s="321" t="s">
        <v>371</v>
      </c>
      <c r="D446" s="321" t="s">
        <v>372</v>
      </c>
      <c r="E446" s="18" t="s">
        <v>334</v>
      </c>
      <c r="F446" s="322">
        <v>12.756</v>
      </c>
      <c r="G446" s="40"/>
      <c r="H446" s="46"/>
    </row>
    <row r="447" spans="1:8" s="2" customFormat="1" ht="16.8" customHeight="1">
      <c r="A447" s="40"/>
      <c r="B447" s="46"/>
      <c r="C447" s="317" t="s">
        <v>127</v>
      </c>
      <c r="D447" s="318" t="s">
        <v>1</v>
      </c>
      <c r="E447" s="319" t="s">
        <v>1</v>
      </c>
      <c r="F447" s="320">
        <v>6</v>
      </c>
      <c r="G447" s="40"/>
      <c r="H447" s="46"/>
    </row>
    <row r="448" spans="1:8" s="2" customFormat="1" ht="16.8" customHeight="1">
      <c r="A448" s="40"/>
      <c r="B448" s="46"/>
      <c r="C448" s="321" t="s">
        <v>127</v>
      </c>
      <c r="D448" s="321" t="s">
        <v>892</v>
      </c>
      <c r="E448" s="18" t="s">
        <v>1</v>
      </c>
      <c r="F448" s="322">
        <v>6</v>
      </c>
      <c r="G448" s="40"/>
      <c r="H448" s="46"/>
    </row>
    <row r="449" spans="1:8" s="2" customFormat="1" ht="16.8" customHeight="1">
      <c r="A449" s="40"/>
      <c r="B449" s="46"/>
      <c r="C449" s="323" t="s">
        <v>1127</v>
      </c>
      <c r="D449" s="40"/>
      <c r="E449" s="40"/>
      <c r="F449" s="40"/>
      <c r="G449" s="40"/>
      <c r="H449" s="46"/>
    </row>
    <row r="450" spans="1:8" s="2" customFormat="1" ht="16.8" customHeight="1">
      <c r="A450" s="40"/>
      <c r="B450" s="46"/>
      <c r="C450" s="321" t="s">
        <v>247</v>
      </c>
      <c r="D450" s="321" t="s">
        <v>248</v>
      </c>
      <c r="E450" s="18" t="s">
        <v>249</v>
      </c>
      <c r="F450" s="322">
        <v>2.16</v>
      </c>
      <c r="G450" s="40"/>
      <c r="H450" s="46"/>
    </row>
    <row r="451" spans="1:8" s="2" customFormat="1" ht="16.8" customHeight="1">
      <c r="A451" s="40"/>
      <c r="B451" s="46"/>
      <c r="C451" s="321" t="s">
        <v>324</v>
      </c>
      <c r="D451" s="321" t="s">
        <v>325</v>
      </c>
      <c r="E451" s="18" t="s">
        <v>249</v>
      </c>
      <c r="F451" s="322">
        <v>22.8</v>
      </c>
      <c r="G451" s="40"/>
      <c r="H451" s="46"/>
    </row>
    <row r="452" spans="1:8" s="2" customFormat="1" ht="12">
      <c r="A452" s="40"/>
      <c r="B452" s="46"/>
      <c r="C452" s="321" t="s">
        <v>332</v>
      </c>
      <c r="D452" s="321" t="s">
        <v>333</v>
      </c>
      <c r="E452" s="18" t="s">
        <v>334</v>
      </c>
      <c r="F452" s="322">
        <v>15.35</v>
      </c>
      <c r="G452" s="40"/>
      <c r="H452" s="46"/>
    </row>
    <row r="453" spans="1:8" s="2" customFormat="1" ht="12">
      <c r="A453" s="40"/>
      <c r="B453" s="46"/>
      <c r="C453" s="321" t="s">
        <v>371</v>
      </c>
      <c r="D453" s="321" t="s">
        <v>372</v>
      </c>
      <c r="E453" s="18" t="s">
        <v>334</v>
      </c>
      <c r="F453" s="322">
        <v>12.756</v>
      </c>
      <c r="G453" s="40"/>
      <c r="H453" s="46"/>
    </row>
    <row r="454" spans="1:8" s="2" customFormat="1" ht="16.8" customHeight="1">
      <c r="A454" s="40"/>
      <c r="B454" s="46"/>
      <c r="C454" s="317" t="s">
        <v>119</v>
      </c>
      <c r="D454" s="318" t="s">
        <v>1</v>
      </c>
      <c r="E454" s="319" t="s">
        <v>1</v>
      </c>
      <c r="F454" s="320">
        <v>19.4</v>
      </c>
      <c r="G454" s="40"/>
      <c r="H454" s="46"/>
    </row>
    <row r="455" spans="1:8" s="2" customFormat="1" ht="16.8" customHeight="1">
      <c r="A455" s="40"/>
      <c r="B455" s="46"/>
      <c r="C455" s="321" t="s">
        <v>119</v>
      </c>
      <c r="D455" s="321" t="s">
        <v>890</v>
      </c>
      <c r="E455" s="18" t="s">
        <v>1</v>
      </c>
      <c r="F455" s="322">
        <v>19.4</v>
      </c>
      <c r="G455" s="40"/>
      <c r="H455" s="46"/>
    </row>
    <row r="456" spans="1:8" s="2" customFormat="1" ht="16.8" customHeight="1">
      <c r="A456" s="40"/>
      <c r="B456" s="46"/>
      <c r="C456" s="323" t="s">
        <v>1127</v>
      </c>
      <c r="D456" s="40"/>
      <c r="E456" s="40"/>
      <c r="F456" s="40"/>
      <c r="G456" s="40"/>
      <c r="H456" s="46"/>
    </row>
    <row r="457" spans="1:8" s="2" customFormat="1" ht="16.8" customHeight="1">
      <c r="A457" s="40"/>
      <c r="B457" s="46"/>
      <c r="C457" s="321" t="s">
        <v>247</v>
      </c>
      <c r="D457" s="321" t="s">
        <v>248</v>
      </c>
      <c r="E457" s="18" t="s">
        <v>249</v>
      </c>
      <c r="F457" s="322">
        <v>2.16</v>
      </c>
      <c r="G457" s="40"/>
      <c r="H457" s="46"/>
    </row>
    <row r="458" spans="1:8" s="2" customFormat="1" ht="12">
      <c r="A458" s="40"/>
      <c r="B458" s="46"/>
      <c r="C458" s="321" t="s">
        <v>276</v>
      </c>
      <c r="D458" s="321" t="s">
        <v>277</v>
      </c>
      <c r="E458" s="18" t="s">
        <v>249</v>
      </c>
      <c r="F458" s="322">
        <v>18.56</v>
      </c>
      <c r="G458" s="40"/>
      <c r="H458" s="46"/>
    </row>
    <row r="459" spans="1:8" s="2" customFormat="1" ht="12">
      <c r="A459" s="40"/>
      <c r="B459" s="46"/>
      <c r="C459" s="321" t="s">
        <v>332</v>
      </c>
      <c r="D459" s="321" t="s">
        <v>333</v>
      </c>
      <c r="E459" s="18" t="s">
        <v>334</v>
      </c>
      <c r="F459" s="322">
        <v>15.35</v>
      </c>
      <c r="G459" s="40"/>
      <c r="H459" s="46"/>
    </row>
    <row r="460" spans="1:8" s="2" customFormat="1" ht="12">
      <c r="A460" s="40"/>
      <c r="B460" s="46"/>
      <c r="C460" s="321" t="s">
        <v>371</v>
      </c>
      <c r="D460" s="321" t="s">
        <v>372</v>
      </c>
      <c r="E460" s="18" t="s">
        <v>334</v>
      </c>
      <c r="F460" s="322">
        <v>12.756</v>
      </c>
      <c r="G460" s="40"/>
      <c r="H460" s="46"/>
    </row>
    <row r="461" spans="1:8" s="2" customFormat="1" ht="16.8" customHeight="1">
      <c r="A461" s="40"/>
      <c r="B461" s="46"/>
      <c r="C461" s="317" t="s">
        <v>260</v>
      </c>
      <c r="D461" s="318" t="s">
        <v>1</v>
      </c>
      <c r="E461" s="319" t="s">
        <v>1</v>
      </c>
      <c r="F461" s="320">
        <v>7.8</v>
      </c>
      <c r="G461" s="40"/>
      <c r="H461" s="46"/>
    </row>
    <row r="462" spans="1:8" s="2" customFormat="1" ht="16.8" customHeight="1">
      <c r="A462" s="40"/>
      <c r="B462" s="46"/>
      <c r="C462" s="321" t="s">
        <v>260</v>
      </c>
      <c r="D462" s="321" t="s">
        <v>893</v>
      </c>
      <c r="E462" s="18" t="s">
        <v>1</v>
      </c>
      <c r="F462" s="322">
        <v>7.8</v>
      </c>
      <c r="G462" s="40"/>
      <c r="H462" s="46"/>
    </row>
    <row r="463" spans="1:8" s="2" customFormat="1" ht="16.8" customHeight="1">
      <c r="A463" s="40"/>
      <c r="B463" s="46"/>
      <c r="C463" s="317" t="s">
        <v>130</v>
      </c>
      <c r="D463" s="318" t="s">
        <v>1</v>
      </c>
      <c r="E463" s="319" t="s">
        <v>1</v>
      </c>
      <c r="F463" s="320">
        <v>4.4</v>
      </c>
      <c r="G463" s="40"/>
      <c r="H463" s="46"/>
    </row>
    <row r="464" spans="1:8" s="2" customFormat="1" ht="16.8" customHeight="1">
      <c r="A464" s="40"/>
      <c r="B464" s="46"/>
      <c r="C464" s="321" t="s">
        <v>125</v>
      </c>
      <c r="D464" s="321" t="s">
        <v>894</v>
      </c>
      <c r="E464" s="18" t="s">
        <v>1</v>
      </c>
      <c r="F464" s="322">
        <v>3.8</v>
      </c>
      <c r="G464" s="40"/>
      <c r="H464" s="46"/>
    </row>
    <row r="465" spans="1:8" s="2" customFormat="1" ht="16.8" customHeight="1">
      <c r="A465" s="40"/>
      <c r="B465" s="46"/>
      <c r="C465" s="321" t="s">
        <v>129</v>
      </c>
      <c r="D465" s="321" t="s">
        <v>895</v>
      </c>
      <c r="E465" s="18" t="s">
        <v>1</v>
      </c>
      <c r="F465" s="322">
        <v>0.6</v>
      </c>
      <c r="G465" s="40"/>
      <c r="H465" s="46"/>
    </row>
    <row r="466" spans="1:8" s="2" customFormat="1" ht="16.8" customHeight="1">
      <c r="A466" s="40"/>
      <c r="B466" s="46"/>
      <c r="C466" s="321" t="s">
        <v>130</v>
      </c>
      <c r="D466" s="321" t="s">
        <v>256</v>
      </c>
      <c r="E466" s="18" t="s">
        <v>1</v>
      </c>
      <c r="F466" s="322">
        <v>4.4</v>
      </c>
      <c r="G466" s="40"/>
      <c r="H466" s="46"/>
    </row>
    <row r="467" spans="1:8" s="2" customFormat="1" ht="16.8" customHeight="1">
      <c r="A467" s="40"/>
      <c r="B467" s="46"/>
      <c r="C467" s="323" t="s">
        <v>1127</v>
      </c>
      <c r="D467" s="40"/>
      <c r="E467" s="40"/>
      <c r="F467" s="40"/>
      <c r="G467" s="40"/>
      <c r="H467" s="46"/>
    </row>
    <row r="468" spans="1:8" s="2" customFormat="1" ht="16.8" customHeight="1">
      <c r="A468" s="40"/>
      <c r="B468" s="46"/>
      <c r="C468" s="321" t="s">
        <v>247</v>
      </c>
      <c r="D468" s="321" t="s">
        <v>248</v>
      </c>
      <c r="E468" s="18" t="s">
        <v>249</v>
      </c>
      <c r="F468" s="322">
        <v>2.16</v>
      </c>
      <c r="G468" s="40"/>
      <c r="H468" s="46"/>
    </row>
    <row r="469" spans="1:8" s="2" customFormat="1" ht="16.8" customHeight="1">
      <c r="A469" s="40"/>
      <c r="B469" s="46"/>
      <c r="C469" s="321" t="s">
        <v>362</v>
      </c>
      <c r="D469" s="321" t="s">
        <v>363</v>
      </c>
      <c r="E469" s="18" t="s">
        <v>249</v>
      </c>
      <c r="F469" s="322">
        <v>136.068</v>
      </c>
      <c r="G469" s="40"/>
      <c r="H469" s="46"/>
    </row>
    <row r="470" spans="1:8" s="2" customFormat="1" ht="16.8" customHeight="1">
      <c r="A470" s="40"/>
      <c r="B470" s="46"/>
      <c r="C470" s="321" t="s">
        <v>416</v>
      </c>
      <c r="D470" s="321" t="s">
        <v>417</v>
      </c>
      <c r="E470" s="18" t="s">
        <v>334</v>
      </c>
      <c r="F470" s="322">
        <v>55.801</v>
      </c>
      <c r="G470" s="40"/>
      <c r="H470" s="46"/>
    </row>
    <row r="471" spans="1:8" s="2" customFormat="1" ht="16.8" customHeight="1">
      <c r="A471" s="40"/>
      <c r="B471" s="46"/>
      <c r="C471" s="321" t="s">
        <v>441</v>
      </c>
      <c r="D471" s="321" t="s">
        <v>442</v>
      </c>
      <c r="E471" s="18" t="s">
        <v>334</v>
      </c>
      <c r="F471" s="322">
        <v>4.584</v>
      </c>
      <c r="G471" s="40"/>
      <c r="H471" s="46"/>
    </row>
    <row r="472" spans="1:8" s="2" customFormat="1" ht="12">
      <c r="A472" s="40"/>
      <c r="B472" s="46"/>
      <c r="C472" s="321" t="s">
        <v>561</v>
      </c>
      <c r="D472" s="321" t="s">
        <v>562</v>
      </c>
      <c r="E472" s="18" t="s">
        <v>294</v>
      </c>
      <c r="F472" s="322">
        <v>4.4</v>
      </c>
      <c r="G472" s="40"/>
      <c r="H472" s="46"/>
    </row>
    <row r="473" spans="1:8" s="2" customFormat="1" ht="16.8" customHeight="1">
      <c r="A473" s="40"/>
      <c r="B473" s="46"/>
      <c r="C473" s="321" t="s">
        <v>702</v>
      </c>
      <c r="D473" s="321" t="s">
        <v>703</v>
      </c>
      <c r="E473" s="18" t="s">
        <v>294</v>
      </c>
      <c r="F473" s="322">
        <v>38.2</v>
      </c>
      <c r="G473" s="40"/>
      <c r="H473" s="46"/>
    </row>
    <row r="474" spans="1:8" s="2" customFormat="1" ht="16.8" customHeight="1">
      <c r="A474" s="40"/>
      <c r="B474" s="46"/>
      <c r="C474" s="321" t="s">
        <v>565</v>
      </c>
      <c r="D474" s="321" t="s">
        <v>566</v>
      </c>
      <c r="E474" s="18" t="s">
        <v>294</v>
      </c>
      <c r="F474" s="322">
        <v>4.4</v>
      </c>
      <c r="G474" s="40"/>
      <c r="H474" s="46"/>
    </row>
    <row r="475" spans="1:8" s="2" customFormat="1" ht="16.8" customHeight="1">
      <c r="A475" s="40"/>
      <c r="B475" s="46"/>
      <c r="C475" s="317" t="s">
        <v>129</v>
      </c>
      <c r="D475" s="318" t="s">
        <v>1</v>
      </c>
      <c r="E475" s="319" t="s">
        <v>1</v>
      </c>
      <c r="F475" s="320">
        <v>0.6</v>
      </c>
      <c r="G475" s="40"/>
      <c r="H475" s="46"/>
    </row>
    <row r="476" spans="1:8" s="2" customFormat="1" ht="16.8" customHeight="1">
      <c r="A476" s="40"/>
      <c r="B476" s="46"/>
      <c r="C476" s="321" t="s">
        <v>129</v>
      </c>
      <c r="D476" s="321" t="s">
        <v>895</v>
      </c>
      <c r="E476" s="18" t="s">
        <v>1</v>
      </c>
      <c r="F476" s="322">
        <v>0.6</v>
      </c>
      <c r="G476" s="40"/>
      <c r="H476" s="46"/>
    </row>
    <row r="477" spans="1:8" s="2" customFormat="1" ht="16.8" customHeight="1">
      <c r="A477" s="40"/>
      <c r="B477" s="46"/>
      <c r="C477" s="323" t="s">
        <v>1127</v>
      </c>
      <c r="D477" s="40"/>
      <c r="E477" s="40"/>
      <c r="F477" s="40"/>
      <c r="G477" s="40"/>
      <c r="H477" s="46"/>
    </row>
    <row r="478" spans="1:8" s="2" customFormat="1" ht="16.8" customHeight="1">
      <c r="A478" s="40"/>
      <c r="B478" s="46"/>
      <c r="C478" s="321" t="s">
        <v>247</v>
      </c>
      <c r="D478" s="321" t="s">
        <v>248</v>
      </c>
      <c r="E478" s="18" t="s">
        <v>249</v>
      </c>
      <c r="F478" s="322">
        <v>2.16</v>
      </c>
      <c r="G478" s="40"/>
      <c r="H478" s="46"/>
    </row>
    <row r="479" spans="1:8" s="2" customFormat="1" ht="16.8" customHeight="1">
      <c r="A479" s="40"/>
      <c r="B479" s="46"/>
      <c r="C479" s="321" t="s">
        <v>280</v>
      </c>
      <c r="D479" s="321" t="s">
        <v>281</v>
      </c>
      <c r="E479" s="18" t="s">
        <v>249</v>
      </c>
      <c r="F479" s="322">
        <v>0.96</v>
      </c>
      <c r="G479" s="40"/>
      <c r="H479" s="46"/>
    </row>
    <row r="480" spans="1:8" s="2" customFormat="1" ht="12">
      <c r="A480" s="40"/>
      <c r="B480" s="46"/>
      <c r="C480" s="321" t="s">
        <v>332</v>
      </c>
      <c r="D480" s="321" t="s">
        <v>333</v>
      </c>
      <c r="E480" s="18" t="s">
        <v>334</v>
      </c>
      <c r="F480" s="322">
        <v>15.35</v>
      </c>
      <c r="G480" s="40"/>
      <c r="H480" s="46"/>
    </row>
    <row r="481" spans="1:8" s="2" customFormat="1" ht="12">
      <c r="A481" s="40"/>
      <c r="B481" s="46"/>
      <c r="C481" s="321" t="s">
        <v>371</v>
      </c>
      <c r="D481" s="321" t="s">
        <v>372</v>
      </c>
      <c r="E481" s="18" t="s">
        <v>334</v>
      </c>
      <c r="F481" s="322">
        <v>12.756</v>
      </c>
      <c r="G481" s="40"/>
      <c r="H481" s="46"/>
    </row>
    <row r="482" spans="1:8" s="2" customFormat="1" ht="16.8" customHeight="1">
      <c r="A482" s="40"/>
      <c r="B482" s="46"/>
      <c r="C482" s="317" t="s">
        <v>125</v>
      </c>
      <c r="D482" s="318" t="s">
        <v>1</v>
      </c>
      <c r="E482" s="319" t="s">
        <v>1</v>
      </c>
      <c r="F482" s="320">
        <v>3.8</v>
      </c>
      <c r="G482" s="40"/>
      <c r="H482" s="46"/>
    </row>
    <row r="483" spans="1:8" s="2" customFormat="1" ht="16.8" customHeight="1">
      <c r="A483" s="40"/>
      <c r="B483" s="46"/>
      <c r="C483" s="321" t="s">
        <v>125</v>
      </c>
      <c r="D483" s="321" t="s">
        <v>894</v>
      </c>
      <c r="E483" s="18" t="s">
        <v>1</v>
      </c>
      <c r="F483" s="322">
        <v>3.8</v>
      </c>
      <c r="G483" s="40"/>
      <c r="H483" s="46"/>
    </row>
    <row r="484" spans="1:8" s="2" customFormat="1" ht="16.8" customHeight="1">
      <c r="A484" s="40"/>
      <c r="B484" s="46"/>
      <c r="C484" s="323" t="s">
        <v>1127</v>
      </c>
      <c r="D484" s="40"/>
      <c r="E484" s="40"/>
      <c r="F484" s="40"/>
      <c r="G484" s="40"/>
      <c r="H484" s="46"/>
    </row>
    <row r="485" spans="1:8" s="2" customFormat="1" ht="16.8" customHeight="1">
      <c r="A485" s="40"/>
      <c r="B485" s="46"/>
      <c r="C485" s="321" t="s">
        <v>247</v>
      </c>
      <c r="D485" s="321" t="s">
        <v>248</v>
      </c>
      <c r="E485" s="18" t="s">
        <v>249</v>
      </c>
      <c r="F485" s="322">
        <v>2.16</v>
      </c>
      <c r="G485" s="40"/>
      <c r="H485" s="46"/>
    </row>
    <row r="486" spans="1:8" s="2" customFormat="1" ht="12">
      <c r="A486" s="40"/>
      <c r="B486" s="46"/>
      <c r="C486" s="321" t="s">
        <v>276</v>
      </c>
      <c r="D486" s="321" t="s">
        <v>277</v>
      </c>
      <c r="E486" s="18" t="s">
        <v>249</v>
      </c>
      <c r="F486" s="322">
        <v>18.56</v>
      </c>
      <c r="G486" s="40"/>
      <c r="H486" s="46"/>
    </row>
    <row r="487" spans="1:8" s="2" customFormat="1" ht="12">
      <c r="A487" s="40"/>
      <c r="B487" s="46"/>
      <c r="C487" s="321" t="s">
        <v>332</v>
      </c>
      <c r="D487" s="321" t="s">
        <v>333</v>
      </c>
      <c r="E487" s="18" t="s">
        <v>334</v>
      </c>
      <c r="F487" s="322">
        <v>15.35</v>
      </c>
      <c r="G487" s="40"/>
      <c r="H487" s="46"/>
    </row>
    <row r="488" spans="1:8" s="2" customFormat="1" ht="12">
      <c r="A488" s="40"/>
      <c r="B488" s="46"/>
      <c r="C488" s="321" t="s">
        <v>371</v>
      </c>
      <c r="D488" s="321" t="s">
        <v>372</v>
      </c>
      <c r="E488" s="18" t="s">
        <v>334</v>
      </c>
      <c r="F488" s="322">
        <v>12.756</v>
      </c>
      <c r="G488" s="40"/>
      <c r="H488" s="46"/>
    </row>
    <row r="489" spans="1:8" s="2" customFormat="1" ht="16.8" customHeight="1">
      <c r="A489" s="40"/>
      <c r="B489" s="46"/>
      <c r="C489" s="317" t="s">
        <v>117</v>
      </c>
      <c r="D489" s="318" t="s">
        <v>1</v>
      </c>
      <c r="E489" s="319" t="s">
        <v>1</v>
      </c>
      <c r="F489" s="320">
        <v>172.36</v>
      </c>
      <c r="G489" s="40"/>
      <c r="H489" s="46"/>
    </row>
    <row r="490" spans="1:8" s="2" customFormat="1" ht="16.8" customHeight="1">
      <c r="A490" s="40"/>
      <c r="B490" s="46"/>
      <c r="C490" s="321" t="s">
        <v>110</v>
      </c>
      <c r="D490" s="321" t="s">
        <v>889</v>
      </c>
      <c r="E490" s="18" t="s">
        <v>1</v>
      </c>
      <c r="F490" s="322">
        <v>153.75</v>
      </c>
      <c r="G490" s="40"/>
      <c r="H490" s="46"/>
    </row>
    <row r="491" spans="1:8" s="2" customFormat="1" ht="16.8" customHeight="1">
      <c r="A491" s="40"/>
      <c r="B491" s="46"/>
      <c r="C491" s="321" t="s">
        <v>112</v>
      </c>
      <c r="D491" s="321" t="s">
        <v>254</v>
      </c>
      <c r="E491" s="18" t="s">
        <v>1</v>
      </c>
      <c r="F491" s="322">
        <v>17.11</v>
      </c>
      <c r="G491" s="40"/>
      <c r="H491" s="46"/>
    </row>
    <row r="492" spans="1:8" s="2" customFormat="1" ht="16.8" customHeight="1">
      <c r="A492" s="40"/>
      <c r="B492" s="46"/>
      <c r="C492" s="321" t="s">
        <v>115</v>
      </c>
      <c r="D492" s="321" t="s">
        <v>255</v>
      </c>
      <c r="E492" s="18" t="s">
        <v>1</v>
      </c>
      <c r="F492" s="322">
        <v>1.5</v>
      </c>
      <c r="G492" s="40"/>
      <c r="H492" s="46"/>
    </row>
    <row r="493" spans="1:8" s="2" customFormat="1" ht="16.8" customHeight="1">
      <c r="A493" s="40"/>
      <c r="B493" s="46"/>
      <c r="C493" s="321" t="s">
        <v>117</v>
      </c>
      <c r="D493" s="321" t="s">
        <v>256</v>
      </c>
      <c r="E493" s="18" t="s">
        <v>1</v>
      </c>
      <c r="F493" s="322">
        <v>172.36</v>
      </c>
      <c r="G493" s="40"/>
      <c r="H493" s="46"/>
    </row>
    <row r="494" spans="1:8" s="2" customFormat="1" ht="16.8" customHeight="1">
      <c r="A494" s="40"/>
      <c r="B494" s="46"/>
      <c r="C494" s="323" t="s">
        <v>1127</v>
      </c>
      <c r="D494" s="40"/>
      <c r="E494" s="40"/>
      <c r="F494" s="40"/>
      <c r="G494" s="40"/>
      <c r="H494" s="46"/>
    </row>
    <row r="495" spans="1:8" s="2" customFormat="1" ht="16.8" customHeight="1">
      <c r="A495" s="40"/>
      <c r="B495" s="46"/>
      <c r="C495" s="321" t="s">
        <v>247</v>
      </c>
      <c r="D495" s="321" t="s">
        <v>248</v>
      </c>
      <c r="E495" s="18" t="s">
        <v>249</v>
      </c>
      <c r="F495" s="322">
        <v>2.16</v>
      </c>
      <c r="G495" s="40"/>
      <c r="H495" s="46"/>
    </row>
    <row r="496" spans="1:8" s="2" customFormat="1" ht="16.8" customHeight="1">
      <c r="A496" s="40"/>
      <c r="B496" s="46"/>
      <c r="C496" s="321" t="s">
        <v>416</v>
      </c>
      <c r="D496" s="321" t="s">
        <v>417</v>
      </c>
      <c r="E496" s="18" t="s">
        <v>334</v>
      </c>
      <c r="F496" s="322">
        <v>55.801</v>
      </c>
      <c r="G496" s="40"/>
      <c r="H496" s="46"/>
    </row>
    <row r="497" spans="1:8" s="2" customFormat="1" ht="16.8" customHeight="1">
      <c r="A497" s="40"/>
      <c r="B497" s="46"/>
      <c r="C497" s="317" t="s">
        <v>112</v>
      </c>
      <c r="D497" s="318" t="s">
        <v>1</v>
      </c>
      <c r="E497" s="319" t="s">
        <v>1</v>
      </c>
      <c r="F497" s="320">
        <v>17.11</v>
      </c>
      <c r="G497" s="40"/>
      <c r="H497" s="46"/>
    </row>
    <row r="498" spans="1:8" s="2" customFormat="1" ht="16.8" customHeight="1">
      <c r="A498" s="40"/>
      <c r="B498" s="46"/>
      <c r="C498" s="321" t="s">
        <v>112</v>
      </c>
      <c r="D498" s="321" t="s">
        <v>254</v>
      </c>
      <c r="E498" s="18" t="s">
        <v>1</v>
      </c>
      <c r="F498" s="322">
        <v>17.11</v>
      </c>
      <c r="G498" s="40"/>
      <c r="H498" s="46"/>
    </row>
    <row r="499" spans="1:8" s="2" customFormat="1" ht="16.8" customHeight="1">
      <c r="A499" s="40"/>
      <c r="B499" s="46"/>
      <c r="C499" s="317" t="s">
        <v>115</v>
      </c>
      <c r="D499" s="318" t="s">
        <v>1</v>
      </c>
      <c r="E499" s="319" t="s">
        <v>1</v>
      </c>
      <c r="F499" s="320">
        <v>1.5</v>
      </c>
      <c r="G499" s="40"/>
      <c r="H499" s="46"/>
    </row>
    <row r="500" spans="1:8" s="2" customFormat="1" ht="16.8" customHeight="1">
      <c r="A500" s="40"/>
      <c r="B500" s="46"/>
      <c r="C500" s="321" t="s">
        <v>115</v>
      </c>
      <c r="D500" s="321" t="s">
        <v>255</v>
      </c>
      <c r="E500" s="18" t="s">
        <v>1</v>
      </c>
      <c r="F500" s="322">
        <v>1.5</v>
      </c>
      <c r="G500" s="40"/>
      <c r="H500" s="46"/>
    </row>
    <row r="501" spans="1:8" s="2" customFormat="1" ht="16.8" customHeight="1">
      <c r="A501" s="40"/>
      <c r="B501" s="46"/>
      <c r="C501" s="317" t="s">
        <v>110</v>
      </c>
      <c r="D501" s="318" t="s">
        <v>1</v>
      </c>
      <c r="E501" s="319" t="s">
        <v>1</v>
      </c>
      <c r="F501" s="320">
        <v>153.75</v>
      </c>
      <c r="G501" s="40"/>
      <c r="H501" s="46"/>
    </row>
    <row r="502" spans="1:8" s="2" customFormat="1" ht="16.8" customHeight="1">
      <c r="A502" s="40"/>
      <c r="B502" s="46"/>
      <c r="C502" s="321" t="s">
        <v>110</v>
      </c>
      <c r="D502" s="321" t="s">
        <v>889</v>
      </c>
      <c r="E502" s="18" t="s">
        <v>1</v>
      </c>
      <c r="F502" s="322">
        <v>153.75</v>
      </c>
      <c r="G502" s="40"/>
      <c r="H502" s="46"/>
    </row>
    <row r="503" spans="1:8" s="2" customFormat="1" ht="16.8" customHeight="1">
      <c r="A503" s="40"/>
      <c r="B503" s="46"/>
      <c r="C503" s="317" t="s">
        <v>146</v>
      </c>
      <c r="D503" s="318" t="s">
        <v>1</v>
      </c>
      <c r="E503" s="319" t="s">
        <v>1</v>
      </c>
      <c r="F503" s="320">
        <v>2.16</v>
      </c>
      <c r="G503" s="40"/>
      <c r="H503" s="46"/>
    </row>
    <row r="504" spans="1:8" s="2" customFormat="1" ht="16.8" customHeight="1">
      <c r="A504" s="40"/>
      <c r="B504" s="46"/>
      <c r="C504" s="321" t="s">
        <v>146</v>
      </c>
      <c r="D504" s="321" t="s">
        <v>896</v>
      </c>
      <c r="E504" s="18" t="s">
        <v>1</v>
      </c>
      <c r="F504" s="322">
        <v>2.16</v>
      </c>
      <c r="G504" s="40"/>
      <c r="H504" s="46"/>
    </row>
    <row r="505" spans="1:8" s="2" customFormat="1" ht="16.8" customHeight="1">
      <c r="A505" s="40"/>
      <c r="B505" s="46"/>
      <c r="C505" s="323" t="s">
        <v>1127</v>
      </c>
      <c r="D505" s="40"/>
      <c r="E505" s="40"/>
      <c r="F505" s="40"/>
      <c r="G505" s="40"/>
      <c r="H505" s="46"/>
    </row>
    <row r="506" spans="1:8" s="2" customFormat="1" ht="16.8" customHeight="1">
      <c r="A506" s="40"/>
      <c r="B506" s="46"/>
      <c r="C506" s="321" t="s">
        <v>247</v>
      </c>
      <c r="D506" s="321" t="s">
        <v>248</v>
      </c>
      <c r="E506" s="18" t="s">
        <v>249</v>
      </c>
      <c r="F506" s="322">
        <v>2.16</v>
      </c>
      <c r="G506" s="40"/>
      <c r="H506" s="46"/>
    </row>
    <row r="507" spans="1:8" s="2" customFormat="1" ht="16.8" customHeight="1">
      <c r="A507" s="40"/>
      <c r="B507" s="46"/>
      <c r="C507" s="321" t="s">
        <v>499</v>
      </c>
      <c r="D507" s="321" t="s">
        <v>500</v>
      </c>
      <c r="E507" s="18" t="s">
        <v>249</v>
      </c>
      <c r="F507" s="322">
        <v>2.16</v>
      </c>
      <c r="G507" s="40"/>
      <c r="H507" s="46"/>
    </row>
    <row r="508" spans="1:8" s="2" customFormat="1" ht="12">
      <c r="A508" s="40"/>
      <c r="B508" s="46"/>
      <c r="C508" s="321" t="s">
        <v>734</v>
      </c>
      <c r="D508" s="321" t="s">
        <v>735</v>
      </c>
      <c r="E508" s="18" t="s">
        <v>249</v>
      </c>
      <c r="F508" s="322">
        <v>2.16</v>
      </c>
      <c r="G508" s="40"/>
      <c r="H508" s="46"/>
    </row>
    <row r="509" spans="1:8" s="2" customFormat="1" ht="16.8" customHeight="1">
      <c r="A509" s="40"/>
      <c r="B509" s="46"/>
      <c r="C509" s="317" t="s">
        <v>271</v>
      </c>
      <c r="D509" s="318" t="s">
        <v>1</v>
      </c>
      <c r="E509" s="319" t="s">
        <v>1</v>
      </c>
      <c r="F509" s="320">
        <v>37.045</v>
      </c>
      <c r="G509" s="40"/>
      <c r="H509" s="46"/>
    </row>
    <row r="510" spans="1:8" s="2" customFormat="1" ht="16.8" customHeight="1">
      <c r="A510" s="40"/>
      <c r="B510" s="46"/>
      <c r="C510" s="321" t="s">
        <v>139</v>
      </c>
      <c r="D510" s="321" t="s">
        <v>268</v>
      </c>
      <c r="E510" s="18" t="s">
        <v>1</v>
      </c>
      <c r="F510" s="322">
        <v>27.641</v>
      </c>
      <c r="G510" s="40"/>
      <c r="H510" s="46"/>
    </row>
    <row r="511" spans="1:8" s="2" customFormat="1" ht="16.8" customHeight="1">
      <c r="A511" s="40"/>
      <c r="B511" s="46"/>
      <c r="C511" s="321" t="s">
        <v>141</v>
      </c>
      <c r="D511" s="321" t="s">
        <v>269</v>
      </c>
      <c r="E511" s="18" t="s">
        <v>1</v>
      </c>
      <c r="F511" s="322">
        <v>0.855</v>
      </c>
      <c r="G511" s="40"/>
      <c r="H511" s="46"/>
    </row>
    <row r="512" spans="1:8" s="2" customFormat="1" ht="16.8" customHeight="1">
      <c r="A512" s="40"/>
      <c r="B512" s="46"/>
      <c r="C512" s="321" t="s">
        <v>142</v>
      </c>
      <c r="D512" s="321" t="s">
        <v>270</v>
      </c>
      <c r="E512" s="18" t="s">
        <v>1</v>
      </c>
      <c r="F512" s="322">
        <v>8.549</v>
      </c>
      <c r="G512" s="40"/>
      <c r="H512" s="46"/>
    </row>
    <row r="513" spans="1:8" s="2" customFormat="1" ht="16.8" customHeight="1">
      <c r="A513" s="40"/>
      <c r="B513" s="46"/>
      <c r="C513" s="321" t="s">
        <v>271</v>
      </c>
      <c r="D513" s="321" t="s">
        <v>256</v>
      </c>
      <c r="E513" s="18" t="s">
        <v>1</v>
      </c>
      <c r="F513" s="322">
        <v>37.045</v>
      </c>
      <c r="G513" s="40"/>
      <c r="H513" s="46"/>
    </row>
    <row r="514" spans="1:8" s="2" customFormat="1" ht="16.8" customHeight="1">
      <c r="A514" s="40"/>
      <c r="B514" s="46"/>
      <c r="C514" s="317" t="s">
        <v>141</v>
      </c>
      <c r="D514" s="318" t="s">
        <v>1</v>
      </c>
      <c r="E514" s="319" t="s">
        <v>1</v>
      </c>
      <c r="F514" s="320">
        <v>0.855</v>
      </c>
      <c r="G514" s="40"/>
      <c r="H514" s="46"/>
    </row>
    <row r="515" spans="1:8" s="2" customFormat="1" ht="16.8" customHeight="1">
      <c r="A515" s="40"/>
      <c r="B515" s="46"/>
      <c r="C515" s="321" t="s">
        <v>141</v>
      </c>
      <c r="D515" s="321" t="s">
        <v>269</v>
      </c>
      <c r="E515" s="18" t="s">
        <v>1</v>
      </c>
      <c r="F515" s="322">
        <v>0.855</v>
      </c>
      <c r="G515" s="40"/>
      <c r="H515" s="46"/>
    </row>
    <row r="516" spans="1:8" s="2" customFormat="1" ht="16.8" customHeight="1">
      <c r="A516" s="40"/>
      <c r="B516" s="46"/>
      <c r="C516" s="323" t="s">
        <v>1127</v>
      </c>
      <c r="D516" s="40"/>
      <c r="E516" s="40"/>
      <c r="F516" s="40"/>
      <c r="G516" s="40"/>
      <c r="H516" s="46"/>
    </row>
    <row r="517" spans="1:8" s="2" customFormat="1" ht="16.8" customHeight="1">
      <c r="A517" s="40"/>
      <c r="B517" s="46"/>
      <c r="C517" s="321" t="s">
        <v>247</v>
      </c>
      <c r="D517" s="321" t="s">
        <v>248</v>
      </c>
      <c r="E517" s="18" t="s">
        <v>249</v>
      </c>
      <c r="F517" s="322">
        <v>2.16</v>
      </c>
      <c r="G517" s="40"/>
      <c r="H517" s="46"/>
    </row>
    <row r="518" spans="1:8" s="2" customFormat="1" ht="12">
      <c r="A518" s="40"/>
      <c r="B518" s="46"/>
      <c r="C518" s="321" t="s">
        <v>332</v>
      </c>
      <c r="D518" s="321" t="s">
        <v>333</v>
      </c>
      <c r="E518" s="18" t="s">
        <v>334</v>
      </c>
      <c r="F518" s="322">
        <v>15.35</v>
      </c>
      <c r="G518" s="40"/>
      <c r="H518" s="46"/>
    </row>
    <row r="519" spans="1:8" s="2" customFormat="1" ht="16.8" customHeight="1">
      <c r="A519" s="40"/>
      <c r="B519" s="46"/>
      <c r="C519" s="317" t="s">
        <v>142</v>
      </c>
      <c r="D519" s="318" t="s">
        <v>1</v>
      </c>
      <c r="E519" s="319" t="s">
        <v>1</v>
      </c>
      <c r="F519" s="320">
        <v>8.549</v>
      </c>
      <c r="G519" s="40"/>
      <c r="H519" s="46"/>
    </row>
    <row r="520" spans="1:8" s="2" customFormat="1" ht="16.8" customHeight="1">
      <c r="A520" s="40"/>
      <c r="B520" s="46"/>
      <c r="C520" s="321" t="s">
        <v>142</v>
      </c>
      <c r="D520" s="321" t="s">
        <v>270</v>
      </c>
      <c r="E520" s="18" t="s">
        <v>1</v>
      </c>
      <c r="F520" s="322">
        <v>8.549</v>
      </c>
      <c r="G520" s="40"/>
      <c r="H520" s="46"/>
    </row>
    <row r="521" spans="1:8" s="2" customFormat="1" ht="16.8" customHeight="1">
      <c r="A521" s="40"/>
      <c r="B521" s="46"/>
      <c r="C521" s="323" t="s">
        <v>1127</v>
      </c>
      <c r="D521" s="40"/>
      <c r="E521" s="40"/>
      <c r="F521" s="40"/>
      <c r="G521" s="40"/>
      <c r="H521" s="46"/>
    </row>
    <row r="522" spans="1:8" s="2" customFormat="1" ht="16.8" customHeight="1">
      <c r="A522" s="40"/>
      <c r="B522" s="46"/>
      <c r="C522" s="321" t="s">
        <v>247</v>
      </c>
      <c r="D522" s="321" t="s">
        <v>248</v>
      </c>
      <c r="E522" s="18" t="s">
        <v>249</v>
      </c>
      <c r="F522" s="322">
        <v>2.16</v>
      </c>
      <c r="G522" s="40"/>
      <c r="H522" s="46"/>
    </row>
    <row r="523" spans="1:8" s="2" customFormat="1" ht="12">
      <c r="A523" s="40"/>
      <c r="B523" s="46"/>
      <c r="C523" s="321" t="s">
        <v>332</v>
      </c>
      <c r="D523" s="321" t="s">
        <v>333</v>
      </c>
      <c r="E523" s="18" t="s">
        <v>334</v>
      </c>
      <c r="F523" s="322">
        <v>15.35</v>
      </c>
      <c r="G523" s="40"/>
      <c r="H523" s="46"/>
    </row>
    <row r="524" spans="1:8" s="2" customFormat="1" ht="16.8" customHeight="1">
      <c r="A524" s="40"/>
      <c r="B524" s="46"/>
      <c r="C524" s="317" t="s">
        <v>139</v>
      </c>
      <c r="D524" s="318" t="s">
        <v>1</v>
      </c>
      <c r="E524" s="319" t="s">
        <v>1</v>
      </c>
      <c r="F524" s="320">
        <v>27.641</v>
      </c>
      <c r="G524" s="40"/>
      <c r="H524" s="46"/>
    </row>
    <row r="525" spans="1:8" s="2" customFormat="1" ht="16.8" customHeight="1">
      <c r="A525" s="40"/>
      <c r="B525" s="46"/>
      <c r="C525" s="321" t="s">
        <v>139</v>
      </c>
      <c r="D525" s="321" t="s">
        <v>268</v>
      </c>
      <c r="E525" s="18" t="s">
        <v>1</v>
      </c>
      <c r="F525" s="322">
        <v>27.641</v>
      </c>
      <c r="G525" s="40"/>
      <c r="H525" s="46"/>
    </row>
    <row r="526" spans="1:8" s="2" customFormat="1" ht="16.8" customHeight="1">
      <c r="A526" s="40"/>
      <c r="B526" s="46"/>
      <c r="C526" s="323" t="s">
        <v>1127</v>
      </c>
      <c r="D526" s="40"/>
      <c r="E526" s="40"/>
      <c r="F526" s="40"/>
      <c r="G526" s="40"/>
      <c r="H526" s="46"/>
    </row>
    <row r="527" spans="1:8" s="2" customFormat="1" ht="16.8" customHeight="1">
      <c r="A527" s="40"/>
      <c r="B527" s="46"/>
      <c r="C527" s="321" t="s">
        <v>247</v>
      </c>
      <c r="D527" s="321" t="s">
        <v>248</v>
      </c>
      <c r="E527" s="18" t="s">
        <v>249</v>
      </c>
      <c r="F527" s="322">
        <v>2.16</v>
      </c>
      <c r="G527" s="40"/>
      <c r="H527" s="46"/>
    </row>
    <row r="528" spans="1:8" s="2" customFormat="1" ht="12">
      <c r="A528" s="40"/>
      <c r="B528" s="46"/>
      <c r="C528" s="321" t="s">
        <v>332</v>
      </c>
      <c r="D528" s="321" t="s">
        <v>333</v>
      </c>
      <c r="E528" s="18" t="s">
        <v>334</v>
      </c>
      <c r="F528" s="322">
        <v>15.35</v>
      </c>
      <c r="G528" s="40"/>
      <c r="H528" s="46"/>
    </row>
    <row r="529" spans="1:8" s="2" customFormat="1" ht="16.8" customHeight="1">
      <c r="A529" s="40"/>
      <c r="B529" s="46"/>
      <c r="C529" s="317" t="s">
        <v>274</v>
      </c>
      <c r="D529" s="318" t="s">
        <v>1</v>
      </c>
      <c r="E529" s="319" t="s">
        <v>1</v>
      </c>
      <c r="F529" s="320">
        <v>6.269</v>
      </c>
      <c r="G529" s="40"/>
      <c r="H529" s="46"/>
    </row>
    <row r="530" spans="1:8" s="2" customFormat="1" ht="16.8" customHeight="1">
      <c r="A530" s="40"/>
      <c r="B530" s="46"/>
      <c r="C530" s="321" t="s">
        <v>143</v>
      </c>
      <c r="D530" s="321" t="s">
        <v>272</v>
      </c>
      <c r="E530" s="18" t="s">
        <v>1</v>
      </c>
      <c r="F530" s="322">
        <v>5.414</v>
      </c>
      <c r="G530" s="40"/>
      <c r="H530" s="46"/>
    </row>
    <row r="531" spans="1:8" s="2" customFormat="1" ht="16.8" customHeight="1">
      <c r="A531" s="40"/>
      <c r="B531" s="46"/>
      <c r="C531" s="321" t="s">
        <v>145</v>
      </c>
      <c r="D531" s="321" t="s">
        <v>273</v>
      </c>
      <c r="E531" s="18" t="s">
        <v>1</v>
      </c>
      <c r="F531" s="322">
        <v>0.855</v>
      </c>
      <c r="G531" s="40"/>
      <c r="H531" s="46"/>
    </row>
    <row r="532" spans="1:8" s="2" customFormat="1" ht="16.8" customHeight="1">
      <c r="A532" s="40"/>
      <c r="B532" s="46"/>
      <c r="C532" s="321" t="s">
        <v>274</v>
      </c>
      <c r="D532" s="321" t="s">
        <v>256</v>
      </c>
      <c r="E532" s="18" t="s">
        <v>1</v>
      </c>
      <c r="F532" s="322">
        <v>6.269</v>
      </c>
      <c r="G532" s="40"/>
      <c r="H532" s="46"/>
    </row>
    <row r="533" spans="1:8" s="2" customFormat="1" ht="16.8" customHeight="1">
      <c r="A533" s="40"/>
      <c r="B533" s="46"/>
      <c r="C533" s="317" t="s">
        <v>145</v>
      </c>
      <c r="D533" s="318" t="s">
        <v>1</v>
      </c>
      <c r="E533" s="319" t="s">
        <v>1</v>
      </c>
      <c r="F533" s="320">
        <v>0.855</v>
      </c>
      <c r="G533" s="40"/>
      <c r="H533" s="46"/>
    </row>
    <row r="534" spans="1:8" s="2" customFormat="1" ht="16.8" customHeight="1">
      <c r="A534" s="40"/>
      <c r="B534" s="46"/>
      <c r="C534" s="321" t="s">
        <v>145</v>
      </c>
      <c r="D534" s="321" t="s">
        <v>273</v>
      </c>
      <c r="E534" s="18" t="s">
        <v>1</v>
      </c>
      <c r="F534" s="322">
        <v>0.855</v>
      </c>
      <c r="G534" s="40"/>
      <c r="H534" s="46"/>
    </row>
    <row r="535" spans="1:8" s="2" customFormat="1" ht="16.8" customHeight="1">
      <c r="A535" s="40"/>
      <c r="B535" s="46"/>
      <c r="C535" s="323" t="s">
        <v>1127</v>
      </c>
      <c r="D535" s="40"/>
      <c r="E535" s="40"/>
      <c r="F535" s="40"/>
      <c r="G535" s="40"/>
      <c r="H535" s="46"/>
    </row>
    <row r="536" spans="1:8" s="2" customFormat="1" ht="16.8" customHeight="1">
      <c r="A536" s="40"/>
      <c r="B536" s="46"/>
      <c r="C536" s="321" t="s">
        <v>247</v>
      </c>
      <c r="D536" s="321" t="s">
        <v>248</v>
      </c>
      <c r="E536" s="18" t="s">
        <v>249</v>
      </c>
      <c r="F536" s="322">
        <v>2.16</v>
      </c>
      <c r="G536" s="40"/>
      <c r="H536" s="46"/>
    </row>
    <row r="537" spans="1:8" s="2" customFormat="1" ht="12">
      <c r="A537" s="40"/>
      <c r="B537" s="46"/>
      <c r="C537" s="321" t="s">
        <v>332</v>
      </c>
      <c r="D537" s="321" t="s">
        <v>333</v>
      </c>
      <c r="E537" s="18" t="s">
        <v>334</v>
      </c>
      <c r="F537" s="322">
        <v>15.35</v>
      </c>
      <c r="G537" s="40"/>
      <c r="H537" s="46"/>
    </row>
    <row r="538" spans="1:8" s="2" customFormat="1" ht="16.8" customHeight="1">
      <c r="A538" s="40"/>
      <c r="B538" s="46"/>
      <c r="C538" s="317" t="s">
        <v>143</v>
      </c>
      <c r="D538" s="318" t="s">
        <v>1</v>
      </c>
      <c r="E538" s="319" t="s">
        <v>1</v>
      </c>
      <c r="F538" s="320">
        <v>5.414</v>
      </c>
      <c r="G538" s="40"/>
      <c r="H538" s="46"/>
    </row>
    <row r="539" spans="1:8" s="2" customFormat="1" ht="16.8" customHeight="1">
      <c r="A539" s="40"/>
      <c r="B539" s="46"/>
      <c r="C539" s="321" t="s">
        <v>143</v>
      </c>
      <c r="D539" s="321" t="s">
        <v>272</v>
      </c>
      <c r="E539" s="18" t="s">
        <v>1</v>
      </c>
      <c r="F539" s="322">
        <v>5.414</v>
      </c>
      <c r="G539" s="40"/>
      <c r="H539" s="46"/>
    </row>
    <row r="540" spans="1:8" s="2" customFormat="1" ht="16.8" customHeight="1">
      <c r="A540" s="40"/>
      <c r="B540" s="46"/>
      <c r="C540" s="323" t="s">
        <v>1127</v>
      </c>
      <c r="D540" s="40"/>
      <c r="E540" s="40"/>
      <c r="F540" s="40"/>
      <c r="G540" s="40"/>
      <c r="H540" s="46"/>
    </row>
    <row r="541" spans="1:8" s="2" customFormat="1" ht="16.8" customHeight="1">
      <c r="A541" s="40"/>
      <c r="B541" s="46"/>
      <c r="C541" s="321" t="s">
        <v>247</v>
      </c>
      <c r="D541" s="321" t="s">
        <v>248</v>
      </c>
      <c r="E541" s="18" t="s">
        <v>249</v>
      </c>
      <c r="F541" s="322">
        <v>2.16</v>
      </c>
      <c r="G541" s="40"/>
      <c r="H541" s="46"/>
    </row>
    <row r="542" spans="1:8" s="2" customFormat="1" ht="12">
      <c r="A542" s="40"/>
      <c r="B542" s="46"/>
      <c r="C542" s="321" t="s">
        <v>332</v>
      </c>
      <c r="D542" s="321" t="s">
        <v>333</v>
      </c>
      <c r="E542" s="18" t="s">
        <v>334</v>
      </c>
      <c r="F542" s="322">
        <v>15.35</v>
      </c>
      <c r="G542" s="40"/>
      <c r="H542" s="46"/>
    </row>
    <row r="543" spans="1:8" s="2" customFormat="1" ht="16.8" customHeight="1">
      <c r="A543" s="40"/>
      <c r="B543" s="46"/>
      <c r="C543" s="317" t="s">
        <v>137</v>
      </c>
      <c r="D543" s="318" t="s">
        <v>1</v>
      </c>
      <c r="E543" s="319" t="s">
        <v>1</v>
      </c>
      <c r="F543" s="320">
        <v>245.511</v>
      </c>
      <c r="G543" s="40"/>
      <c r="H543" s="46"/>
    </row>
    <row r="544" spans="1:8" s="2" customFormat="1" ht="16.8" customHeight="1">
      <c r="A544" s="40"/>
      <c r="B544" s="46"/>
      <c r="C544" s="321" t="s">
        <v>131</v>
      </c>
      <c r="D544" s="321" t="s">
        <v>264</v>
      </c>
      <c r="E544" s="18" t="s">
        <v>1</v>
      </c>
      <c r="F544" s="322">
        <v>217.69</v>
      </c>
      <c r="G544" s="40"/>
      <c r="H544" s="46"/>
    </row>
    <row r="545" spans="1:8" s="2" customFormat="1" ht="16.8" customHeight="1">
      <c r="A545" s="40"/>
      <c r="B545" s="46"/>
      <c r="C545" s="321" t="s">
        <v>133</v>
      </c>
      <c r="D545" s="321" t="s">
        <v>265</v>
      </c>
      <c r="E545" s="18" t="s">
        <v>1</v>
      </c>
      <c r="F545" s="322">
        <v>23.98</v>
      </c>
      <c r="G545" s="40"/>
      <c r="H545" s="46"/>
    </row>
    <row r="546" spans="1:8" s="2" customFormat="1" ht="16.8" customHeight="1">
      <c r="A546" s="40"/>
      <c r="B546" s="46"/>
      <c r="C546" s="321" t="s">
        <v>135</v>
      </c>
      <c r="D546" s="321" t="s">
        <v>266</v>
      </c>
      <c r="E546" s="18" t="s">
        <v>1</v>
      </c>
      <c r="F546" s="322">
        <v>2.06</v>
      </c>
      <c r="G546" s="40"/>
      <c r="H546" s="46"/>
    </row>
    <row r="547" spans="1:8" s="2" customFormat="1" ht="16.8" customHeight="1">
      <c r="A547" s="40"/>
      <c r="B547" s="46"/>
      <c r="C547" s="321" t="s">
        <v>148</v>
      </c>
      <c r="D547" s="321" t="s">
        <v>267</v>
      </c>
      <c r="E547" s="18" t="s">
        <v>1</v>
      </c>
      <c r="F547" s="322">
        <v>1.781</v>
      </c>
      <c r="G547" s="40"/>
      <c r="H547" s="46"/>
    </row>
    <row r="548" spans="1:8" s="2" customFormat="1" ht="16.8" customHeight="1">
      <c r="A548" s="40"/>
      <c r="B548" s="46"/>
      <c r="C548" s="321" t="s">
        <v>137</v>
      </c>
      <c r="D548" s="321" t="s">
        <v>256</v>
      </c>
      <c r="E548" s="18" t="s">
        <v>1</v>
      </c>
      <c r="F548" s="322">
        <v>245.511</v>
      </c>
      <c r="G548" s="40"/>
      <c r="H548" s="46"/>
    </row>
    <row r="549" spans="1:8" s="2" customFormat="1" ht="16.8" customHeight="1">
      <c r="A549" s="40"/>
      <c r="B549" s="46"/>
      <c r="C549" s="323" t="s">
        <v>1127</v>
      </c>
      <c r="D549" s="40"/>
      <c r="E549" s="40"/>
      <c r="F549" s="40"/>
      <c r="G549" s="40"/>
      <c r="H549" s="46"/>
    </row>
    <row r="550" spans="1:8" s="2" customFormat="1" ht="16.8" customHeight="1">
      <c r="A550" s="40"/>
      <c r="B550" s="46"/>
      <c r="C550" s="321" t="s">
        <v>247</v>
      </c>
      <c r="D550" s="321" t="s">
        <v>248</v>
      </c>
      <c r="E550" s="18" t="s">
        <v>249</v>
      </c>
      <c r="F550" s="322">
        <v>2.16</v>
      </c>
      <c r="G550" s="40"/>
      <c r="H550" s="46"/>
    </row>
    <row r="551" spans="1:8" s="2" customFormat="1" ht="16.8" customHeight="1">
      <c r="A551" s="40"/>
      <c r="B551" s="46"/>
      <c r="C551" s="317" t="s">
        <v>133</v>
      </c>
      <c r="D551" s="318" t="s">
        <v>1</v>
      </c>
      <c r="E551" s="319" t="s">
        <v>1</v>
      </c>
      <c r="F551" s="320">
        <v>23.98</v>
      </c>
      <c r="G551" s="40"/>
      <c r="H551" s="46"/>
    </row>
    <row r="552" spans="1:8" s="2" customFormat="1" ht="16.8" customHeight="1">
      <c r="A552" s="40"/>
      <c r="B552" s="46"/>
      <c r="C552" s="321" t="s">
        <v>133</v>
      </c>
      <c r="D552" s="321" t="s">
        <v>265</v>
      </c>
      <c r="E552" s="18" t="s">
        <v>1</v>
      </c>
      <c r="F552" s="322">
        <v>23.98</v>
      </c>
      <c r="G552" s="40"/>
      <c r="H552" s="46"/>
    </row>
    <row r="553" spans="1:8" s="2" customFormat="1" ht="16.8" customHeight="1">
      <c r="A553" s="40"/>
      <c r="B553" s="46"/>
      <c r="C553" s="317" t="s">
        <v>135</v>
      </c>
      <c r="D553" s="318" t="s">
        <v>1</v>
      </c>
      <c r="E553" s="319" t="s">
        <v>1</v>
      </c>
      <c r="F553" s="320">
        <v>2.06</v>
      </c>
      <c r="G553" s="40"/>
      <c r="H553" s="46"/>
    </row>
    <row r="554" spans="1:8" s="2" customFormat="1" ht="16.8" customHeight="1">
      <c r="A554" s="40"/>
      <c r="B554" s="46"/>
      <c r="C554" s="321" t="s">
        <v>135</v>
      </c>
      <c r="D554" s="321" t="s">
        <v>266</v>
      </c>
      <c r="E554" s="18" t="s">
        <v>1</v>
      </c>
      <c r="F554" s="322">
        <v>2.06</v>
      </c>
      <c r="G554" s="40"/>
      <c r="H554" s="46"/>
    </row>
    <row r="555" spans="1:8" s="2" customFormat="1" ht="16.8" customHeight="1">
      <c r="A555" s="40"/>
      <c r="B555" s="46"/>
      <c r="C555" s="317" t="s">
        <v>131</v>
      </c>
      <c r="D555" s="318" t="s">
        <v>1</v>
      </c>
      <c r="E555" s="319" t="s">
        <v>1</v>
      </c>
      <c r="F555" s="320">
        <v>217.69</v>
      </c>
      <c r="G555" s="40"/>
      <c r="H555" s="46"/>
    </row>
    <row r="556" spans="1:8" s="2" customFormat="1" ht="16.8" customHeight="1">
      <c r="A556" s="40"/>
      <c r="B556" s="46"/>
      <c r="C556" s="321" t="s">
        <v>131</v>
      </c>
      <c r="D556" s="321" t="s">
        <v>264</v>
      </c>
      <c r="E556" s="18" t="s">
        <v>1</v>
      </c>
      <c r="F556" s="322">
        <v>217.69</v>
      </c>
      <c r="G556" s="40"/>
      <c r="H556" s="46"/>
    </row>
    <row r="557" spans="1:8" s="2" customFormat="1" ht="16.8" customHeight="1">
      <c r="A557" s="40"/>
      <c r="B557" s="46"/>
      <c r="C557" s="317" t="s">
        <v>444</v>
      </c>
      <c r="D557" s="318" t="s">
        <v>1</v>
      </c>
      <c r="E557" s="319" t="s">
        <v>1</v>
      </c>
      <c r="F557" s="320">
        <v>4.584</v>
      </c>
      <c r="G557" s="40"/>
      <c r="H557" s="46"/>
    </row>
    <row r="558" spans="1:8" s="2" customFormat="1" ht="16.8" customHeight="1">
      <c r="A558" s="40"/>
      <c r="B558" s="46"/>
      <c r="C558" s="321" t="s">
        <v>444</v>
      </c>
      <c r="D558" s="321" t="s">
        <v>947</v>
      </c>
      <c r="E558" s="18" t="s">
        <v>1</v>
      </c>
      <c r="F558" s="322">
        <v>4.584</v>
      </c>
      <c r="G558" s="40"/>
      <c r="H558" s="46"/>
    </row>
    <row r="559" spans="1:8" s="2" customFormat="1" ht="16.8" customHeight="1">
      <c r="A559" s="40"/>
      <c r="B559" s="46"/>
      <c r="C559" s="317" t="s">
        <v>157</v>
      </c>
      <c r="D559" s="318" t="s">
        <v>1</v>
      </c>
      <c r="E559" s="319" t="s">
        <v>1</v>
      </c>
      <c r="F559" s="320">
        <v>3.6</v>
      </c>
      <c r="G559" s="40"/>
      <c r="H559" s="46"/>
    </row>
    <row r="560" spans="1:8" s="2" customFormat="1" ht="16.8" customHeight="1">
      <c r="A560" s="40"/>
      <c r="B560" s="46"/>
      <c r="C560" s="321" t="s">
        <v>157</v>
      </c>
      <c r="D560" s="321" t="s">
        <v>905</v>
      </c>
      <c r="E560" s="18" t="s">
        <v>1</v>
      </c>
      <c r="F560" s="322">
        <v>3.6</v>
      </c>
      <c r="G560" s="40"/>
      <c r="H560" s="46"/>
    </row>
    <row r="561" spans="1:8" s="2" customFormat="1" ht="16.8" customHeight="1">
      <c r="A561" s="40"/>
      <c r="B561" s="46"/>
      <c r="C561" s="323" t="s">
        <v>1127</v>
      </c>
      <c r="D561" s="40"/>
      <c r="E561" s="40"/>
      <c r="F561" s="40"/>
      <c r="G561" s="40"/>
      <c r="H561" s="46"/>
    </row>
    <row r="562" spans="1:8" s="2" customFormat="1" ht="16.8" customHeight="1">
      <c r="A562" s="40"/>
      <c r="B562" s="46"/>
      <c r="C562" s="321" t="s">
        <v>292</v>
      </c>
      <c r="D562" s="321" t="s">
        <v>293</v>
      </c>
      <c r="E562" s="18" t="s">
        <v>294</v>
      </c>
      <c r="F562" s="322">
        <v>3.6</v>
      </c>
      <c r="G562" s="40"/>
      <c r="H562" s="46"/>
    </row>
    <row r="563" spans="1:8" s="2" customFormat="1" ht="16.8" customHeight="1">
      <c r="A563" s="40"/>
      <c r="B563" s="46"/>
      <c r="C563" s="321" t="s">
        <v>716</v>
      </c>
      <c r="D563" s="321" t="s">
        <v>717</v>
      </c>
      <c r="E563" s="18" t="s">
        <v>294</v>
      </c>
      <c r="F563" s="322">
        <v>3.6</v>
      </c>
      <c r="G563" s="40"/>
      <c r="H563" s="46"/>
    </row>
    <row r="564" spans="1:8" s="2" customFormat="1" ht="16.8" customHeight="1">
      <c r="A564" s="40"/>
      <c r="B564" s="46"/>
      <c r="C564" s="321" t="s">
        <v>730</v>
      </c>
      <c r="D564" s="321" t="s">
        <v>731</v>
      </c>
      <c r="E564" s="18" t="s">
        <v>294</v>
      </c>
      <c r="F564" s="322">
        <v>3.6</v>
      </c>
      <c r="G564" s="40"/>
      <c r="H564" s="46"/>
    </row>
    <row r="565" spans="1:8" s="2" customFormat="1" ht="16.8" customHeight="1">
      <c r="A565" s="40"/>
      <c r="B565" s="46"/>
      <c r="C565" s="317" t="s">
        <v>191</v>
      </c>
      <c r="D565" s="318" t="s">
        <v>1</v>
      </c>
      <c r="E565" s="319" t="s">
        <v>1</v>
      </c>
      <c r="F565" s="320">
        <v>55.801</v>
      </c>
      <c r="G565" s="40"/>
      <c r="H565" s="46"/>
    </row>
    <row r="566" spans="1:8" s="2" customFormat="1" ht="16.8" customHeight="1">
      <c r="A566" s="40"/>
      <c r="B566" s="46"/>
      <c r="C566" s="321" t="s">
        <v>191</v>
      </c>
      <c r="D566" s="321" t="s">
        <v>419</v>
      </c>
      <c r="E566" s="18" t="s">
        <v>1</v>
      </c>
      <c r="F566" s="322">
        <v>55.801</v>
      </c>
      <c r="G566" s="40"/>
      <c r="H566" s="46"/>
    </row>
    <row r="567" spans="1:8" s="2" customFormat="1" ht="16.8" customHeight="1">
      <c r="A567" s="40"/>
      <c r="B567" s="46"/>
      <c r="C567" s="323" t="s">
        <v>1127</v>
      </c>
      <c r="D567" s="40"/>
      <c r="E567" s="40"/>
      <c r="F567" s="40"/>
      <c r="G567" s="40"/>
      <c r="H567" s="46"/>
    </row>
    <row r="568" spans="1:8" s="2" customFormat="1" ht="16.8" customHeight="1">
      <c r="A568" s="40"/>
      <c r="B568" s="46"/>
      <c r="C568" s="321" t="s">
        <v>416</v>
      </c>
      <c r="D568" s="321" t="s">
        <v>417</v>
      </c>
      <c r="E568" s="18" t="s">
        <v>334</v>
      </c>
      <c r="F568" s="322">
        <v>55.801</v>
      </c>
      <c r="G568" s="40"/>
      <c r="H568" s="46"/>
    </row>
    <row r="569" spans="1:8" s="2" customFormat="1" ht="16.8" customHeight="1">
      <c r="A569" s="40"/>
      <c r="B569" s="46"/>
      <c r="C569" s="321" t="s">
        <v>421</v>
      </c>
      <c r="D569" s="321" t="s">
        <v>422</v>
      </c>
      <c r="E569" s="18" t="s">
        <v>396</v>
      </c>
      <c r="F569" s="322">
        <v>111.602</v>
      </c>
      <c r="G569" s="40"/>
      <c r="H569" s="46"/>
    </row>
    <row r="570" spans="1:8" s="2" customFormat="1" ht="16.8" customHeight="1">
      <c r="A570" s="40"/>
      <c r="B570" s="46"/>
      <c r="C570" s="317" t="s">
        <v>152</v>
      </c>
      <c r="D570" s="318" t="s">
        <v>1</v>
      </c>
      <c r="E570" s="319" t="s">
        <v>1</v>
      </c>
      <c r="F570" s="320">
        <v>0.96</v>
      </c>
      <c r="G570" s="40"/>
      <c r="H570" s="46"/>
    </row>
    <row r="571" spans="1:8" s="2" customFormat="1" ht="16.8" customHeight="1">
      <c r="A571" s="40"/>
      <c r="B571" s="46"/>
      <c r="C571" s="321" t="s">
        <v>152</v>
      </c>
      <c r="D571" s="321" t="s">
        <v>900</v>
      </c>
      <c r="E571" s="18" t="s">
        <v>1</v>
      </c>
      <c r="F571" s="322">
        <v>0.96</v>
      </c>
      <c r="G571" s="40"/>
      <c r="H571" s="46"/>
    </row>
    <row r="572" spans="1:8" s="2" customFormat="1" ht="16.8" customHeight="1">
      <c r="A572" s="40"/>
      <c r="B572" s="46"/>
      <c r="C572" s="323" t="s">
        <v>1127</v>
      </c>
      <c r="D572" s="40"/>
      <c r="E572" s="40"/>
      <c r="F572" s="40"/>
      <c r="G572" s="40"/>
      <c r="H572" s="46"/>
    </row>
    <row r="573" spans="1:8" s="2" customFormat="1" ht="16.8" customHeight="1">
      <c r="A573" s="40"/>
      <c r="B573" s="46"/>
      <c r="C573" s="321" t="s">
        <v>280</v>
      </c>
      <c r="D573" s="321" t="s">
        <v>281</v>
      </c>
      <c r="E573" s="18" t="s">
        <v>249</v>
      </c>
      <c r="F573" s="322">
        <v>0.96</v>
      </c>
      <c r="G573" s="40"/>
      <c r="H573" s="46"/>
    </row>
    <row r="574" spans="1:8" s="2" customFormat="1" ht="16.8" customHeight="1">
      <c r="A574" s="40"/>
      <c r="B574" s="46"/>
      <c r="C574" s="321" t="s">
        <v>466</v>
      </c>
      <c r="D574" s="321" t="s">
        <v>467</v>
      </c>
      <c r="E574" s="18" t="s">
        <v>249</v>
      </c>
      <c r="F574" s="322">
        <v>38.08</v>
      </c>
      <c r="G574" s="40"/>
      <c r="H574" s="46"/>
    </row>
    <row r="575" spans="1:8" s="2" customFormat="1" ht="16.8" customHeight="1">
      <c r="A575" s="40"/>
      <c r="B575" s="46"/>
      <c r="C575" s="321" t="s">
        <v>809</v>
      </c>
      <c r="D575" s="321" t="s">
        <v>395</v>
      </c>
      <c r="E575" s="18" t="s">
        <v>396</v>
      </c>
      <c r="F575" s="322">
        <v>14.198</v>
      </c>
      <c r="G575" s="40"/>
      <c r="H575" s="46"/>
    </row>
    <row r="576" spans="1:8" s="2" customFormat="1" ht="16.8" customHeight="1">
      <c r="A576" s="40"/>
      <c r="B576" s="46"/>
      <c r="C576" s="317" t="s">
        <v>150</v>
      </c>
      <c r="D576" s="318" t="s">
        <v>1</v>
      </c>
      <c r="E576" s="319" t="s">
        <v>1</v>
      </c>
      <c r="F576" s="320">
        <v>18.56</v>
      </c>
      <c r="G576" s="40"/>
      <c r="H576" s="46"/>
    </row>
    <row r="577" spans="1:8" s="2" customFormat="1" ht="16.8" customHeight="1">
      <c r="A577" s="40"/>
      <c r="B577" s="46"/>
      <c r="C577" s="321" t="s">
        <v>150</v>
      </c>
      <c r="D577" s="321" t="s">
        <v>898</v>
      </c>
      <c r="E577" s="18" t="s">
        <v>1</v>
      </c>
      <c r="F577" s="322">
        <v>18.56</v>
      </c>
      <c r="G577" s="40"/>
      <c r="H577" s="46"/>
    </row>
    <row r="578" spans="1:8" s="2" customFormat="1" ht="16.8" customHeight="1">
      <c r="A578" s="40"/>
      <c r="B578" s="46"/>
      <c r="C578" s="323" t="s">
        <v>1127</v>
      </c>
      <c r="D578" s="40"/>
      <c r="E578" s="40"/>
      <c r="F578" s="40"/>
      <c r="G578" s="40"/>
      <c r="H578" s="46"/>
    </row>
    <row r="579" spans="1:8" s="2" customFormat="1" ht="12">
      <c r="A579" s="40"/>
      <c r="B579" s="46"/>
      <c r="C579" s="321" t="s">
        <v>276</v>
      </c>
      <c r="D579" s="321" t="s">
        <v>277</v>
      </c>
      <c r="E579" s="18" t="s">
        <v>249</v>
      </c>
      <c r="F579" s="322">
        <v>18.56</v>
      </c>
      <c r="G579" s="40"/>
      <c r="H579" s="46"/>
    </row>
    <row r="580" spans="1:8" s="2" customFormat="1" ht="12">
      <c r="A580" s="40"/>
      <c r="B580" s="46"/>
      <c r="C580" s="321" t="s">
        <v>284</v>
      </c>
      <c r="D580" s="321" t="s">
        <v>285</v>
      </c>
      <c r="E580" s="18" t="s">
        <v>249</v>
      </c>
      <c r="F580" s="322">
        <v>18.56</v>
      </c>
      <c r="G580" s="40"/>
      <c r="H580" s="46"/>
    </row>
    <row r="581" spans="1:8" s="2" customFormat="1" ht="16.8" customHeight="1">
      <c r="A581" s="40"/>
      <c r="B581" s="46"/>
      <c r="C581" s="321" t="s">
        <v>460</v>
      </c>
      <c r="D581" s="321" t="s">
        <v>461</v>
      </c>
      <c r="E581" s="18" t="s">
        <v>249</v>
      </c>
      <c r="F581" s="322">
        <v>18.56</v>
      </c>
      <c r="G581" s="40"/>
      <c r="H581" s="46"/>
    </row>
    <row r="582" spans="1:8" s="2" customFormat="1" ht="16.8" customHeight="1">
      <c r="A582" s="40"/>
      <c r="B582" s="46"/>
      <c r="C582" s="321" t="s">
        <v>466</v>
      </c>
      <c r="D582" s="321" t="s">
        <v>467</v>
      </c>
      <c r="E582" s="18" t="s">
        <v>249</v>
      </c>
      <c r="F582" s="322">
        <v>38.08</v>
      </c>
      <c r="G582" s="40"/>
      <c r="H582" s="46"/>
    </row>
    <row r="583" spans="1:8" s="2" customFormat="1" ht="16.8" customHeight="1">
      <c r="A583" s="40"/>
      <c r="B583" s="46"/>
      <c r="C583" s="321" t="s">
        <v>809</v>
      </c>
      <c r="D583" s="321" t="s">
        <v>395</v>
      </c>
      <c r="E583" s="18" t="s">
        <v>396</v>
      </c>
      <c r="F583" s="322">
        <v>14.198</v>
      </c>
      <c r="G583" s="40"/>
      <c r="H583" s="46"/>
    </row>
    <row r="584" spans="1:8" s="2" customFormat="1" ht="16.8" customHeight="1">
      <c r="A584" s="40"/>
      <c r="B584" s="46"/>
      <c r="C584" s="317" t="s">
        <v>154</v>
      </c>
      <c r="D584" s="318" t="s">
        <v>1</v>
      </c>
      <c r="E584" s="319" t="s">
        <v>1</v>
      </c>
      <c r="F584" s="320">
        <v>18.56</v>
      </c>
      <c r="G584" s="40"/>
      <c r="H584" s="46"/>
    </row>
    <row r="585" spans="1:8" s="2" customFormat="1" ht="16.8" customHeight="1">
      <c r="A585" s="40"/>
      <c r="B585" s="46"/>
      <c r="C585" s="321" t="s">
        <v>154</v>
      </c>
      <c r="D585" s="321" t="s">
        <v>150</v>
      </c>
      <c r="E585" s="18" t="s">
        <v>1</v>
      </c>
      <c r="F585" s="322">
        <v>18.56</v>
      </c>
      <c r="G585" s="40"/>
      <c r="H585" s="46"/>
    </row>
    <row r="586" spans="1:8" s="2" customFormat="1" ht="16.8" customHeight="1">
      <c r="A586" s="40"/>
      <c r="B586" s="46"/>
      <c r="C586" s="323" t="s">
        <v>1127</v>
      </c>
      <c r="D586" s="40"/>
      <c r="E586" s="40"/>
      <c r="F586" s="40"/>
      <c r="G586" s="40"/>
      <c r="H586" s="46"/>
    </row>
    <row r="587" spans="1:8" s="2" customFormat="1" ht="12">
      <c r="A587" s="40"/>
      <c r="B587" s="46"/>
      <c r="C587" s="321" t="s">
        <v>284</v>
      </c>
      <c r="D587" s="321" t="s">
        <v>285</v>
      </c>
      <c r="E587" s="18" t="s">
        <v>249</v>
      </c>
      <c r="F587" s="322">
        <v>18.56</v>
      </c>
      <c r="G587" s="40"/>
      <c r="H587" s="46"/>
    </row>
    <row r="588" spans="1:8" s="2" customFormat="1" ht="12">
      <c r="A588" s="40"/>
      <c r="B588" s="46"/>
      <c r="C588" s="321" t="s">
        <v>287</v>
      </c>
      <c r="D588" s="321" t="s">
        <v>288</v>
      </c>
      <c r="E588" s="18" t="s">
        <v>249</v>
      </c>
      <c r="F588" s="322">
        <v>0</v>
      </c>
      <c r="G588" s="40"/>
      <c r="H588" s="46"/>
    </row>
    <row r="589" spans="1:8" s="2" customFormat="1" ht="16.8" customHeight="1">
      <c r="A589" s="40"/>
      <c r="B589" s="46"/>
      <c r="C589" s="321" t="s">
        <v>473</v>
      </c>
      <c r="D589" s="321" t="s">
        <v>474</v>
      </c>
      <c r="E589" s="18" t="s">
        <v>249</v>
      </c>
      <c r="F589" s="322">
        <v>37.12</v>
      </c>
      <c r="G589" s="40"/>
      <c r="H589" s="46"/>
    </row>
    <row r="590" spans="1:8" s="2" customFormat="1" ht="16.8" customHeight="1">
      <c r="A590" s="40"/>
      <c r="B590" s="46"/>
      <c r="C590" s="321" t="s">
        <v>479</v>
      </c>
      <c r="D590" s="321" t="s">
        <v>480</v>
      </c>
      <c r="E590" s="18" t="s">
        <v>249</v>
      </c>
      <c r="F590" s="322">
        <v>18.56</v>
      </c>
      <c r="G590" s="40"/>
      <c r="H590" s="46"/>
    </row>
    <row r="591" spans="1:8" s="2" customFormat="1" ht="16.8" customHeight="1">
      <c r="A591" s="40"/>
      <c r="B591" s="46"/>
      <c r="C591" s="321" t="s">
        <v>484</v>
      </c>
      <c r="D591" s="321" t="s">
        <v>485</v>
      </c>
      <c r="E591" s="18" t="s">
        <v>249</v>
      </c>
      <c r="F591" s="322">
        <v>18.56</v>
      </c>
      <c r="G591" s="40"/>
      <c r="H591" s="46"/>
    </row>
    <row r="592" spans="1:8" s="2" customFormat="1" ht="16.8" customHeight="1">
      <c r="A592" s="40"/>
      <c r="B592" s="46"/>
      <c r="C592" s="321" t="s">
        <v>489</v>
      </c>
      <c r="D592" s="321" t="s">
        <v>490</v>
      </c>
      <c r="E592" s="18" t="s">
        <v>249</v>
      </c>
      <c r="F592" s="322">
        <v>18.56</v>
      </c>
      <c r="G592" s="40"/>
      <c r="H592" s="46"/>
    </row>
    <row r="593" spans="1:8" s="2" customFormat="1" ht="12">
      <c r="A593" s="40"/>
      <c r="B593" s="46"/>
      <c r="C593" s="321" t="s">
        <v>804</v>
      </c>
      <c r="D593" s="321" t="s">
        <v>805</v>
      </c>
      <c r="E593" s="18" t="s">
        <v>396</v>
      </c>
      <c r="F593" s="322">
        <v>8.538</v>
      </c>
      <c r="G593" s="40"/>
      <c r="H593" s="46"/>
    </row>
    <row r="594" spans="1:8" s="2" customFormat="1" ht="16.8" customHeight="1">
      <c r="A594" s="40"/>
      <c r="B594" s="46"/>
      <c r="C594" s="317" t="s">
        <v>155</v>
      </c>
      <c r="D594" s="318" t="s">
        <v>1</v>
      </c>
      <c r="E594" s="319" t="s">
        <v>1</v>
      </c>
      <c r="F594" s="320">
        <v>0</v>
      </c>
      <c r="G594" s="40"/>
      <c r="H594" s="46"/>
    </row>
    <row r="595" spans="1:8" s="2" customFormat="1" ht="16.8" customHeight="1">
      <c r="A595" s="40"/>
      <c r="B595" s="46"/>
      <c r="C595" s="321" t="s">
        <v>155</v>
      </c>
      <c r="D595" s="321" t="s">
        <v>903</v>
      </c>
      <c r="E595" s="18" t="s">
        <v>1</v>
      </c>
      <c r="F595" s="322">
        <v>0</v>
      </c>
      <c r="G595" s="40"/>
      <c r="H595" s="46"/>
    </row>
    <row r="596" spans="1:8" s="2" customFormat="1" ht="16.8" customHeight="1">
      <c r="A596" s="40"/>
      <c r="B596" s="46"/>
      <c r="C596" s="323" t="s">
        <v>1127</v>
      </c>
      <c r="D596" s="40"/>
      <c r="E596" s="40"/>
      <c r="F596" s="40"/>
      <c r="G596" s="40"/>
      <c r="H596" s="46"/>
    </row>
    <row r="597" spans="1:8" s="2" customFormat="1" ht="12">
      <c r="A597" s="40"/>
      <c r="B597" s="46"/>
      <c r="C597" s="321" t="s">
        <v>287</v>
      </c>
      <c r="D597" s="321" t="s">
        <v>288</v>
      </c>
      <c r="E597" s="18" t="s">
        <v>249</v>
      </c>
      <c r="F597" s="322">
        <v>0</v>
      </c>
      <c r="G597" s="40"/>
      <c r="H597" s="46"/>
    </row>
    <row r="598" spans="1:8" s="2" customFormat="1" ht="16.8" customHeight="1">
      <c r="A598" s="40"/>
      <c r="B598" s="46"/>
      <c r="C598" s="321" t="s">
        <v>489</v>
      </c>
      <c r="D598" s="321" t="s">
        <v>490</v>
      </c>
      <c r="E598" s="18" t="s">
        <v>249</v>
      </c>
      <c r="F598" s="322">
        <v>18.56</v>
      </c>
      <c r="G598" s="40"/>
      <c r="H598" s="46"/>
    </row>
    <row r="599" spans="1:8" s="2" customFormat="1" ht="12">
      <c r="A599" s="40"/>
      <c r="B599" s="46"/>
      <c r="C599" s="321" t="s">
        <v>804</v>
      </c>
      <c r="D599" s="321" t="s">
        <v>805</v>
      </c>
      <c r="E599" s="18" t="s">
        <v>396</v>
      </c>
      <c r="F599" s="322">
        <v>8.538</v>
      </c>
      <c r="G599" s="40"/>
      <c r="H599" s="46"/>
    </row>
    <row r="600" spans="1:8" s="2" customFormat="1" ht="16.8" customHeight="1">
      <c r="A600" s="40"/>
      <c r="B600" s="46"/>
      <c r="C600" s="317" t="s">
        <v>187</v>
      </c>
      <c r="D600" s="318" t="s">
        <v>1</v>
      </c>
      <c r="E600" s="319" t="s">
        <v>1</v>
      </c>
      <c r="F600" s="320">
        <v>25.512</v>
      </c>
      <c r="G600" s="40"/>
      <c r="H600" s="46"/>
    </row>
    <row r="601" spans="1:8" s="2" customFormat="1" ht="16.8" customHeight="1">
      <c r="A601" s="40"/>
      <c r="B601" s="46"/>
      <c r="C601" s="321" t="s">
        <v>187</v>
      </c>
      <c r="D601" s="321" t="s">
        <v>398</v>
      </c>
      <c r="E601" s="18" t="s">
        <v>1</v>
      </c>
      <c r="F601" s="322">
        <v>25.512</v>
      </c>
      <c r="G601" s="40"/>
      <c r="H601" s="46"/>
    </row>
    <row r="602" spans="1:8" s="2" customFormat="1" ht="16.8" customHeight="1">
      <c r="A602" s="40"/>
      <c r="B602" s="46"/>
      <c r="C602" s="323" t="s">
        <v>1127</v>
      </c>
      <c r="D602" s="40"/>
      <c r="E602" s="40"/>
      <c r="F602" s="40"/>
      <c r="G602" s="40"/>
      <c r="H602" s="46"/>
    </row>
    <row r="603" spans="1:8" s="2" customFormat="1" ht="16.8" customHeight="1">
      <c r="A603" s="40"/>
      <c r="B603" s="46"/>
      <c r="C603" s="321" t="s">
        <v>394</v>
      </c>
      <c r="D603" s="321" t="s">
        <v>395</v>
      </c>
      <c r="E603" s="18" t="s">
        <v>396</v>
      </c>
      <c r="F603" s="322">
        <v>51.024</v>
      </c>
      <c r="G603" s="40"/>
      <c r="H603" s="46"/>
    </row>
    <row r="604" spans="1:8" s="2" customFormat="1" ht="16.8" customHeight="1">
      <c r="A604" s="40"/>
      <c r="B604" s="46"/>
      <c r="C604" s="317" t="s">
        <v>184</v>
      </c>
      <c r="D604" s="318" t="s">
        <v>1</v>
      </c>
      <c r="E604" s="319" t="s">
        <v>1</v>
      </c>
      <c r="F604" s="320">
        <v>12.756</v>
      </c>
      <c r="G604" s="40"/>
      <c r="H604" s="46"/>
    </row>
    <row r="605" spans="1:8" s="2" customFormat="1" ht="16.8" customHeight="1">
      <c r="A605" s="40"/>
      <c r="B605" s="46"/>
      <c r="C605" s="321" t="s">
        <v>184</v>
      </c>
      <c r="D605" s="321" t="s">
        <v>378</v>
      </c>
      <c r="E605" s="18" t="s">
        <v>1</v>
      </c>
      <c r="F605" s="322">
        <v>12.756</v>
      </c>
      <c r="G605" s="40"/>
      <c r="H605" s="46"/>
    </row>
    <row r="606" spans="1:8" s="2" customFormat="1" ht="16.8" customHeight="1">
      <c r="A606" s="40"/>
      <c r="B606" s="46"/>
      <c r="C606" s="323" t="s">
        <v>1127</v>
      </c>
      <c r="D606" s="40"/>
      <c r="E606" s="40"/>
      <c r="F606" s="40"/>
      <c r="G606" s="40"/>
      <c r="H606" s="46"/>
    </row>
    <row r="607" spans="1:8" s="2" customFormat="1" ht="12">
      <c r="A607" s="40"/>
      <c r="B607" s="46"/>
      <c r="C607" s="321" t="s">
        <v>371</v>
      </c>
      <c r="D607" s="321" t="s">
        <v>372</v>
      </c>
      <c r="E607" s="18" t="s">
        <v>334</v>
      </c>
      <c r="F607" s="322">
        <v>12.756</v>
      </c>
      <c r="G607" s="40"/>
      <c r="H607" s="46"/>
    </row>
    <row r="608" spans="1:8" s="2" customFormat="1" ht="12">
      <c r="A608" s="40"/>
      <c r="B608" s="46"/>
      <c r="C608" s="321" t="s">
        <v>380</v>
      </c>
      <c r="D608" s="321" t="s">
        <v>381</v>
      </c>
      <c r="E608" s="18" t="s">
        <v>334</v>
      </c>
      <c r="F608" s="322">
        <v>76.536</v>
      </c>
      <c r="G608" s="40"/>
      <c r="H608" s="46"/>
    </row>
    <row r="609" spans="1:8" s="2" customFormat="1" ht="16.8" customHeight="1">
      <c r="A609" s="40"/>
      <c r="B609" s="46"/>
      <c r="C609" s="321" t="s">
        <v>394</v>
      </c>
      <c r="D609" s="321" t="s">
        <v>395</v>
      </c>
      <c r="E609" s="18" t="s">
        <v>396</v>
      </c>
      <c r="F609" s="322">
        <v>51.024</v>
      </c>
      <c r="G609" s="40"/>
      <c r="H609" s="46"/>
    </row>
    <row r="610" spans="1:8" s="2" customFormat="1" ht="16.8" customHeight="1">
      <c r="A610" s="40"/>
      <c r="B610" s="46"/>
      <c r="C610" s="317" t="s">
        <v>186</v>
      </c>
      <c r="D610" s="318" t="s">
        <v>1</v>
      </c>
      <c r="E610" s="319" t="s">
        <v>1</v>
      </c>
      <c r="F610" s="320">
        <v>12.756</v>
      </c>
      <c r="G610" s="40"/>
      <c r="H610" s="46"/>
    </row>
    <row r="611" spans="1:8" s="2" customFormat="1" ht="16.8" customHeight="1">
      <c r="A611" s="40"/>
      <c r="B611" s="46"/>
      <c r="C611" s="321" t="s">
        <v>1</v>
      </c>
      <c r="D611" s="321" t="s">
        <v>374</v>
      </c>
      <c r="E611" s="18" t="s">
        <v>1</v>
      </c>
      <c r="F611" s="322">
        <v>0</v>
      </c>
      <c r="G611" s="40"/>
      <c r="H611" s="46"/>
    </row>
    <row r="612" spans="1:8" s="2" customFormat="1" ht="16.8" customHeight="1">
      <c r="A612" s="40"/>
      <c r="B612" s="46"/>
      <c r="C612" s="321" t="s">
        <v>186</v>
      </c>
      <c r="D612" s="321" t="s">
        <v>387</v>
      </c>
      <c r="E612" s="18" t="s">
        <v>1</v>
      </c>
      <c r="F612" s="322">
        <v>12.756</v>
      </c>
      <c r="G612" s="40"/>
      <c r="H612" s="46"/>
    </row>
    <row r="613" spans="1:8" s="2" customFormat="1" ht="16.8" customHeight="1">
      <c r="A613" s="40"/>
      <c r="B613" s="46"/>
      <c r="C613" s="323" t="s">
        <v>1127</v>
      </c>
      <c r="D613" s="40"/>
      <c r="E613" s="40"/>
      <c r="F613" s="40"/>
      <c r="G613" s="40"/>
      <c r="H613" s="46"/>
    </row>
    <row r="614" spans="1:8" s="2" customFormat="1" ht="12">
      <c r="A614" s="40"/>
      <c r="B614" s="46"/>
      <c r="C614" s="321" t="s">
        <v>384</v>
      </c>
      <c r="D614" s="321" t="s">
        <v>385</v>
      </c>
      <c r="E614" s="18" t="s">
        <v>334</v>
      </c>
      <c r="F614" s="322">
        <v>12.756</v>
      </c>
      <c r="G614" s="40"/>
      <c r="H614" s="46"/>
    </row>
    <row r="615" spans="1:8" s="2" customFormat="1" ht="12">
      <c r="A615" s="40"/>
      <c r="B615" s="46"/>
      <c r="C615" s="321" t="s">
        <v>389</v>
      </c>
      <c r="D615" s="321" t="s">
        <v>390</v>
      </c>
      <c r="E615" s="18" t="s">
        <v>334</v>
      </c>
      <c r="F615" s="322">
        <v>76.536</v>
      </c>
      <c r="G615" s="40"/>
      <c r="H615" s="46"/>
    </row>
    <row r="616" spans="1:8" s="2" customFormat="1" ht="16.8" customHeight="1">
      <c r="A616" s="40"/>
      <c r="B616" s="46"/>
      <c r="C616" s="321" t="s">
        <v>394</v>
      </c>
      <c r="D616" s="321" t="s">
        <v>395</v>
      </c>
      <c r="E616" s="18" t="s">
        <v>396</v>
      </c>
      <c r="F616" s="322">
        <v>51.024</v>
      </c>
      <c r="G616" s="40"/>
      <c r="H616" s="46"/>
    </row>
    <row r="617" spans="1:8" s="2" customFormat="1" ht="16.8" customHeight="1">
      <c r="A617" s="40"/>
      <c r="B617" s="46"/>
      <c r="C617" s="317" t="s">
        <v>167</v>
      </c>
      <c r="D617" s="318" t="s">
        <v>1</v>
      </c>
      <c r="E617" s="319" t="s">
        <v>1</v>
      </c>
      <c r="F617" s="320">
        <v>22.8</v>
      </c>
      <c r="G617" s="40"/>
      <c r="H617" s="46"/>
    </row>
    <row r="618" spans="1:8" s="2" customFormat="1" ht="16.8" customHeight="1">
      <c r="A618" s="40"/>
      <c r="B618" s="46"/>
      <c r="C618" s="321" t="s">
        <v>165</v>
      </c>
      <c r="D618" s="321" t="s">
        <v>917</v>
      </c>
      <c r="E618" s="18" t="s">
        <v>1</v>
      </c>
      <c r="F618" s="322">
        <v>4.8</v>
      </c>
      <c r="G618" s="40"/>
      <c r="H618" s="46"/>
    </row>
    <row r="619" spans="1:8" s="2" customFormat="1" ht="16.8" customHeight="1">
      <c r="A619" s="40"/>
      <c r="B619" s="46"/>
      <c r="C619" s="321" t="s">
        <v>328</v>
      </c>
      <c r="D619" s="321" t="s">
        <v>918</v>
      </c>
      <c r="E619" s="18" t="s">
        <v>1</v>
      </c>
      <c r="F619" s="322">
        <v>18</v>
      </c>
      <c r="G619" s="40"/>
      <c r="H619" s="46"/>
    </row>
    <row r="620" spans="1:8" s="2" customFormat="1" ht="16.8" customHeight="1">
      <c r="A620" s="40"/>
      <c r="B620" s="46"/>
      <c r="C620" s="321" t="s">
        <v>167</v>
      </c>
      <c r="D620" s="321" t="s">
        <v>330</v>
      </c>
      <c r="E620" s="18" t="s">
        <v>1</v>
      </c>
      <c r="F620" s="322">
        <v>22.8</v>
      </c>
      <c r="G620" s="40"/>
      <c r="H620" s="46"/>
    </row>
    <row r="621" spans="1:8" s="2" customFormat="1" ht="16.8" customHeight="1">
      <c r="A621" s="40"/>
      <c r="B621" s="46"/>
      <c r="C621" s="323" t="s">
        <v>1127</v>
      </c>
      <c r="D621" s="40"/>
      <c r="E621" s="40"/>
      <c r="F621" s="40"/>
      <c r="G621" s="40"/>
      <c r="H621" s="46"/>
    </row>
    <row r="622" spans="1:8" s="2" customFormat="1" ht="16.8" customHeight="1">
      <c r="A622" s="40"/>
      <c r="B622" s="46"/>
      <c r="C622" s="321" t="s">
        <v>324</v>
      </c>
      <c r="D622" s="321" t="s">
        <v>325</v>
      </c>
      <c r="E622" s="18" t="s">
        <v>249</v>
      </c>
      <c r="F622" s="322">
        <v>22.8</v>
      </c>
      <c r="G622" s="40"/>
      <c r="H622" s="46"/>
    </row>
    <row r="623" spans="1:8" s="2" customFormat="1" ht="16.8" customHeight="1">
      <c r="A623" s="40"/>
      <c r="B623" s="46"/>
      <c r="C623" s="321" t="s">
        <v>426</v>
      </c>
      <c r="D623" s="321" t="s">
        <v>427</v>
      </c>
      <c r="E623" s="18" t="s">
        <v>249</v>
      </c>
      <c r="F623" s="322">
        <v>22.8</v>
      </c>
      <c r="G623" s="40"/>
      <c r="H623" s="46"/>
    </row>
    <row r="624" spans="1:8" s="2" customFormat="1" ht="16.8" customHeight="1">
      <c r="A624" s="40"/>
      <c r="B624" s="46"/>
      <c r="C624" s="321" t="s">
        <v>430</v>
      </c>
      <c r="D624" s="321" t="s">
        <v>431</v>
      </c>
      <c r="E624" s="18" t="s">
        <v>249</v>
      </c>
      <c r="F624" s="322">
        <v>22.8</v>
      </c>
      <c r="G624" s="40"/>
      <c r="H624" s="46"/>
    </row>
    <row r="625" spans="1:8" s="2" customFormat="1" ht="16.8" customHeight="1">
      <c r="A625" s="40"/>
      <c r="B625" s="46"/>
      <c r="C625" s="321" t="s">
        <v>434</v>
      </c>
      <c r="D625" s="321" t="s">
        <v>435</v>
      </c>
      <c r="E625" s="18" t="s">
        <v>436</v>
      </c>
      <c r="F625" s="322">
        <v>0.342</v>
      </c>
      <c r="G625" s="40"/>
      <c r="H625" s="46"/>
    </row>
    <row r="626" spans="1:8" s="2" customFormat="1" ht="16.8" customHeight="1">
      <c r="A626" s="40"/>
      <c r="B626" s="46"/>
      <c r="C626" s="317" t="s">
        <v>165</v>
      </c>
      <c r="D626" s="318" t="s">
        <v>1</v>
      </c>
      <c r="E626" s="319" t="s">
        <v>1</v>
      </c>
      <c r="F626" s="320">
        <v>4.8</v>
      </c>
      <c r="G626" s="40"/>
      <c r="H626" s="46"/>
    </row>
    <row r="627" spans="1:8" s="2" customFormat="1" ht="16.8" customHeight="1">
      <c r="A627" s="40"/>
      <c r="B627" s="46"/>
      <c r="C627" s="321" t="s">
        <v>165</v>
      </c>
      <c r="D627" s="321" t="s">
        <v>917</v>
      </c>
      <c r="E627" s="18" t="s">
        <v>1</v>
      </c>
      <c r="F627" s="322">
        <v>4.8</v>
      </c>
      <c r="G627" s="40"/>
      <c r="H627" s="46"/>
    </row>
    <row r="628" spans="1:8" s="2" customFormat="1" ht="16.8" customHeight="1">
      <c r="A628" s="40"/>
      <c r="B628" s="46"/>
      <c r="C628" s="323" t="s">
        <v>1127</v>
      </c>
      <c r="D628" s="40"/>
      <c r="E628" s="40"/>
      <c r="F628" s="40"/>
      <c r="G628" s="40"/>
      <c r="H628" s="46"/>
    </row>
    <row r="629" spans="1:8" s="2" customFormat="1" ht="16.8" customHeight="1">
      <c r="A629" s="40"/>
      <c r="B629" s="46"/>
      <c r="C629" s="321" t="s">
        <v>324</v>
      </c>
      <c r="D629" s="321" t="s">
        <v>325</v>
      </c>
      <c r="E629" s="18" t="s">
        <v>249</v>
      </c>
      <c r="F629" s="322">
        <v>22.8</v>
      </c>
      <c r="G629" s="40"/>
      <c r="H629" s="46"/>
    </row>
    <row r="630" spans="1:8" s="2" customFormat="1" ht="16.8" customHeight="1">
      <c r="A630" s="40"/>
      <c r="B630" s="46"/>
      <c r="C630" s="317" t="s">
        <v>328</v>
      </c>
      <c r="D630" s="318" t="s">
        <v>1</v>
      </c>
      <c r="E630" s="319" t="s">
        <v>1</v>
      </c>
      <c r="F630" s="320">
        <v>18</v>
      </c>
      <c r="G630" s="40"/>
      <c r="H630" s="46"/>
    </row>
    <row r="631" spans="1:8" s="2" customFormat="1" ht="16.8" customHeight="1">
      <c r="A631" s="40"/>
      <c r="B631" s="46"/>
      <c r="C631" s="321" t="s">
        <v>328</v>
      </c>
      <c r="D631" s="321" t="s">
        <v>918</v>
      </c>
      <c r="E631" s="18" t="s">
        <v>1</v>
      </c>
      <c r="F631" s="322">
        <v>18</v>
      </c>
      <c r="G631" s="40"/>
      <c r="H631" s="46"/>
    </row>
    <row r="632" spans="1:8" s="2" customFormat="1" ht="16.8" customHeight="1">
      <c r="A632" s="40"/>
      <c r="B632" s="46"/>
      <c r="C632" s="317" t="s">
        <v>178</v>
      </c>
      <c r="D632" s="318" t="s">
        <v>1</v>
      </c>
      <c r="E632" s="319" t="s">
        <v>1</v>
      </c>
      <c r="F632" s="320">
        <v>136.068</v>
      </c>
      <c r="G632" s="40"/>
      <c r="H632" s="46"/>
    </row>
    <row r="633" spans="1:8" s="2" customFormat="1" ht="16.8" customHeight="1">
      <c r="A633" s="40"/>
      <c r="B633" s="46"/>
      <c r="C633" s="321" t="s">
        <v>178</v>
      </c>
      <c r="D633" s="321" t="s">
        <v>929</v>
      </c>
      <c r="E633" s="18" t="s">
        <v>1</v>
      </c>
      <c r="F633" s="322">
        <v>136.068</v>
      </c>
      <c r="G633" s="40"/>
      <c r="H633" s="46"/>
    </row>
    <row r="634" spans="1:8" s="2" customFormat="1" ht="16.8" customHeight="1">
      <c r="A634" s="40"/>
      <c r="B634" s="46"/>
      <c r="C634" s="323" t="s">
        <v>1127</v>
      </c>
      <c r="D634" s="40"/>
      <c r="E634" s="40"/>
      <c r="F634" s="40"/>
      <c r="G634" s="40"/>
      <c r="H634" s="46"/>
    </row>
    <row r="635" spans="1:8" s="2" customFormat="1" ht="16.8" customHeight="1">
      <c r="A635" s="40"/>
      <c r="B635" s="46"/>
      <c r="C635" s="321" t="s">
        <v>362</v>
      </c>
      <c r="D635" s="321" t="s">
        <v>363</v>
      </c>
      <c r="E635" s="18" t="s">
        <v>249</v>
      </c>
      <c r="F635" s="322">
        <v>136.068</v>
      </c>
      <c r="G635" s="40"/>
      <c r="H635" s="46"/>
    </row>
    <row r="636" spans="1:8" s="2" customFormat="1" ht="16.8" customHeight="1">
      <c r="A636" s="40"/>
      <c r="B636" s="46"/>
      <c r="C636" s="321" t="s">
        <v>367</v>
      </c>
      <c r="D636" s="321" t="s">
        <v>368</v>
      </c>
      <c r="E636" s="18" t="s">
        <v>249</v>
      </c>
      <c r="F636" s="322">
        <v>136.068</v>
      </c>
      <c r="G636" s="40"/>
      <c r="H636" s="46"/>
    </row>
    <row r="637" spans="1:8" s="2" customFormat="1" ht="16.8" customHeight="1">
      <c r="A637" s="40"/>
      <c r="B637" s="46"/>
      <c r="C637" s="317" t="s">
        <v>471</v>
      </c>
      <c r="D637" s="318" t="s">
        <v>1</v>
      </c>
      <c r="E637" s="319" t="s">
        <v>1</v>
      </c>
      <c r="F637" s="320">
        <v>38.08</v>
      </c>
      <c r="G637" s="40"/>
      <c r="H637" s="46"/>
    </row>
    <row r="638" spans="1:8" s="2" customFormat="1" ht="16.8" customHeight="1">
      <c r="A638" s="40"/>
      <c r="B638" s="46"/>
      <c r="C638" s="321" t="s">
        <v>1</v>
      </c>
      <c r="D638" s="321" t="s">
        <v>469</v>
      </c>
      <c r="E638" s="18" t="s">
        <v>1</v>
      </c>
      <c r="F638" s="322">
        <v>37.12</v>
      </c>
      <c r="G638" s="40"/>
      <c r="H638" s="46"/>
    </row>
    <row r="639" spans="1:8" s="2" customFormat="1" ht="16.8" customHeight="1">
      <c r="A639" s="40"/>
      <c r="B639" s="46"/>
      <c r="C639" s="321" t="s">
        <v>1</v>
      </c>
      <c r="D639" s="321" t="s">
        <v>470</v>
      </c>
      <c r="E639" s="18" t="s">
        <v>1</v>
      </c>
      <c r="F639" s="322">
        <v>0.96</v>
      </c>
      <c r="G639" s="40"/>
      <c r="H639" s="46"/>
    </row>
    <row r="640" spans="1:8" s="2" customFormat="1" ht="16.8" customHeight="1">
      <c r="A640" s="40"/>
      <c r="B640" s="46"/>
      <c r="C640" s="321" t="s">
        <v>471</v>
      </c>
      <c r="D640" s="321" t="s">
        <v>256</v>
      </c>
      <c r="E640" s="18" t="s">
        <v>1</v>
      </c>
      <c r="F640" s="322">
        <v>38.08</v>
      </c>
      <c r="G640" s="40"/>
      <c r="H640" s="46"/>
    </row>
    <row r="641" spans="1:8" s="2" customFormat="1" ht="16.8" customHeight="1">
      <c r="A641" s="40"/>
      <c r="B641" s="46"/>
      <c r="C641" s="317" t="s">
        <v>463</v>
      </c>
      <c r="D641" s="318" t="s">
        <v>1</v>
      </c>
      <c r="E641" s="319" t="s">
        <v>1</v>
      </c>
      <c r="F641" s="320">
        <v>18.56</v>
      </c>
      <c r="G641" s="40"/>
      <c r="H641" s="46"/>
    </row>
    <row r="642" spans="1:8" s="2" customFormat="1" ht="16.8" customHeight="1">
      <c r="A642" s="40"/>
      <c r="B642" s="46"/>
      <c r="C642" s="321" t="s">
        <v>463</v>
      </c>
      <c r="D642" s="321" t="s">
        <v>464</v>
      </c>
      <c r="E642" s="18" t="s">
        <v>1</v>
      </c>
      <c r="F642" s="322">
        <v>18.56</v>
      </c>
      <c r="G642" s="40"/>
      <c r="H642" s="46"/>
    </row>
    <row r="643" spans="1:8" s="2" customFormat="1" ht="16.8" customHeight="1">
      <c r="A643" s="40"/>
      <c r="B643" s="46"/>
      <c r="C643" s="317" t="s">
        <v>487</v>
      </c>
      <c r="D643" s="318" t="s">
        <v>1</v>
      </c>
      <c r="E643" s="319" t="s">
        <v>1</v>
      </c>
      <c r="F643" s="320">
        <v>18.56</v>
      </c>
      <c r="G643" s="40"/>
      <c r="H643" s="46"/>
    </row>
    <row r="644" spans="1:8" s="2" customFormat="1" ht="16.8" customHeight="1">
      <c r="A644" s="40"/>
      <c r="B644" s="46"/>
      <c r="C644" s="321" t="s">
        <v>487</v>
      </c>
      <c r="D644" s="321" t="s">
        <v>154</v>
      </c>
      <c r="E644" s="18" t="s">
        <v>1</v>
      </c>
      <c r="F644" s="322">
        <v>18.56</v>
      </c>
      <c r="G644" s="40"/>
      <c r="H644" s="46"/>
    </row>
    <row r="645" spans="1:8" s="2" customFormat="1" ht="16.8" customHeight="1">
      <c r="A645" s="40"/>
      <c r="B645" s="46"/>
      <c r="C645" s="317" t="s">
        <v>193</v>
      </c>
      <c r="D645" s="318" t="s">
        <v>1</v>
      </c>
      <c r="E645" s="319" t="s">
        <v>1</v>
      </c>
      <c r="F645" s="320">
        <v>18.56</v>
      </c>
      <c r="G645" s="40"/>
      <c r="H645" s="46"/>
    </row>
    <row r="646" spans="1:8" s="2" customFormat="1" ht="16.8" customHeight="1">
      <c r="A646" s="40"/>
      <c r="B646" s="46"/>
      <c r="C646" s="321" t="s">
        <v>193</v>
      </c>
      <c r="D646" s="321" t="s">
        <v>492</v>
      </c>
      <c r="E646" s="18" t="s">
        <v>1</v>
      </c>
      <c r="F646" s="322">
        <v>18.56</v>
      </c>
      <c r="G646" s="40"/>
      <c r="H646" s="46"/>
    </row>
    <row r="647" spans="1:8" s="2" customFormat="1" ht="16.8" customHeight="1">
      <c r="A647" s="40"/>
      <c r="B647" s="46"/>
      <c r="C647" s="323" t="s">
        <v>1127</v>
      </c>
      <c r="D647" s="40"/>
      <c r="E647" s="40"/>
      <c r="F647" s="40"/>
      <c r="G647" s="40"/>
      <c r="H647" s="46"/>
    </row>
    <row r="648" spans="1:8" s="2" customFormat="1" ht="16.8" customHeight="1">
      <c r="A648" s="40"/>
      <c r="B648" s="46"/>
      <c r="C648" s="321" t="s">
        <v>489</v>
      </c>
      <c r="D648" s="321" t="s">
        <v>490</v>
      </c>
      <c r="E648" s="18" t="s">
        <v>249</v>
      </c>
      <c r="F648" s="322">
        <v>18.56</v>
      </c>
      <c r="G648" s="40"/>
      <c r="H648" s="46"/>
    </row>
    <row r="649" spans="1:8" s="2" customFormat="1" ht="12">
      <c r="A649" s="40"/>
      <c r="B649" s="46"/>
      <c r="C649" s="321" t="s">
        <v>494</v>
      </c>
      <c r="D649" s="321" t="s">
        <v>495</v>
      </c>
      <c r="E649" s="18" t="s">
        <v>249</v>
      </c>
      <c r="F649" s="322">
        <v>18.56</v>
      </c>
      <c r="G649" s="40"/>
      <c r="H649" s="46"/>
    </row>
    <row r="650" spans="1:8" s="2" customFormat="1" ht="16.8" customHeight="1">
      <c r="A650" s="40"/>
      <c r="B650" s="46"/>
      <c r="C650" s="317" t="s">
        <v>1128</v>
      </c>
      <c r="D650" s="318" t="s">
        <v>1</v>
      </c>
      <c r="E650" s="319" t="s">
        <v>1</v>
      </c>
      <c r="F650" s="320">
        <v>0</v>
      </c>
      <c r="G650" s="40"/>
      <c r="H650" s="46"/>
    </row>
    <row r="651" spans="1:8" s="2" customFormat="1" ht="16.8" customHeight="1">
      <c r="A651" s="40"/>
      <c r="B651" s="46"/>
      <c r="C651" s="321" t="s">
        <v>1128</v>
      </c>
      <c r="D651" s="321" t="s">
        <v>1129</v>
      </c>
      <c r="E651" s="18" t="s">
        <v>1</v>
      </c>
      <c r="F651" s="322">
        <v>0</v>
      </c>
      <c r="G651" s="40"/>
      <c r="H651" s="46"/>
    </row>
    <row r="652" spans="1:8" s="2" customFormat="1" ht="16.8" customHeight="1">
      <c r="A652" s="40"/>
      <c r="B652" s="46"/>
      <c r="C652" s="317" t="s">
        <v>148</v>
      </c>
      <c r="D652" s="318" t="s">
        <v>1</v>
      </c>
      <c r="E652" s="319" t="s">
        <v>1</v>
      </c>
      <c r="F652" s="320">
        <v>1.781</v>
      </c>
      <c r="G652" s="40"/>
      <c r="H652" s="46"/>
    </row>
    <row r="653" spans="1:8" s="2" customFormat="1" ht="16.8" customHeight="1">
      <c r="A653" s="40"/>
      <c r="B653" s="46"/>
      <c r="C653" s="321" t="s">
        <v>148</v>
      </c>
      <c r="D653" s="321" t="s">
        <v>267</v>
      </c>
      <c r="E653" s="18" t="s">
        <v>1</v>
      </c>
      <c r="F653" s="322">
        <v>1.781</v>
      </c>
      <c r="G653" s="40"/>
      <c r="H653" s="46"/>
    </row>
    <row r="654" spans="1:8" s="2" customFormat="1" ht="16.8" customHeight="1">
      <c r="A654" s="40"/>
      <c r="B654" s="46"/>
      <c r="C654" s="323" t="s">
        <v>1127</v>
      </c>
      <c r="D654" s="40"/>
      <c r="E654" s="40"/>
      <c r="F654" s="40"/>
      <c r="G654" s="40"/>
      <c r="H654" s="46"/>
    </row>
    <row r="655" spans="1:8" s="2" customFormat="1" ht="16.8" customHeight="1">
      <c r="A655" s="40"/>
      <c r="B655" s="46"/>
      <c r="C655" s="321" t="s">
        <v>247</v>
      </c>
      <c r="D655" s="321" t="s">
        <v>248</v>
      </c>
      <c r="E655" s="18" t="s">
        <v>249</v>
      </c>
      <c r="F655" s="322">
        <v>2.16</v>
      </c>
      <c r="G655" s="40"/>
      <c r="H655" s="46"/>
    </row>
    <row r="656" spans="1:8" s="2" customFormat="1" ht="16.8" customHeight="1">
      <c r="A656" s="40"/>
      <c r="B656" s="46"/>
      <c r="C656" s="321" t="s">
        <v>348</v>
      </c>
      <c r="D656" s="321" t="s">
        <v>349</v>
      </c>
      <c r="E656" s="18" t="s">
        <v>334</v>
      </c>
      <c r="F656" s="322">
        <v>0</v>
      </c>
      <c r="G656" s="40"/>
      <c r="H656" s="46"/>
    </row>
    <row r="657" spans="1:8" s="2" customFormat="1" ht="16.8" customHeight="1">
      <c r="A657" s="40"/>
      <c r="B657" s="46"/>
      <c r="C657" s="321" t="s">
        <v>362</v>
      </c>
      <c r="D657" s="321" t="s">
        <v>363</v>
      </c>
      <c r="E657" s="18" t="s">
        <v>249</v>
      </c>
      <c r="F657" s="322">
        <v>136.068</v>
      </c>
      <c r="G657" s="40"/>
      <c r="H657" s="46"/>
    </row>
    <row r="658" spans="1:8" s="2" customFormat="1" ht="16.8" customHeight="1">
      <c r="A658" s="40"/>
      <c r="B658" s="46"/>
      <c r="C658" s="317" t="s">
        <v>205</v>
      </c>
      <c r="D658" s="318" t="s">
        <v>1</v>
      </c>
      <c r="E658" s="319" t="s">
        <v>1</v>
      </c>
      <c r="F658" s="320">
        <v>0.016</v>
      </c>
      <c r="G658" s="40"/>
      <c r="H658" s="46"/>
    </row>
    <row r="659" spans="1:8" s="2" customFormat="1" ht="16.8" customHeight="1">
      <c r="A659" s="40"/>
      <c r="B659" s="46"/>
      <c r="C659" s="321" t="s">
        <v>205</v>
      </c>
      <c r="D659" s="321" t="s">
        <v>983</v>
      </c>
      <c r="E659" s="18" t="s">
        <v>1</v>
      </c>
      <c r="F659" s="322">
        <v>0.016</v>
      </c>
      <c r="G659" s="40"/>
      <c r="H659" s="46"/>
    </row>
    <row r="660" spans="1:8" s="2" customFormat="1" ht="16.8" customHeight="1">
      <c r="A660" s="40"/>
      <c r="B660" s="46"/>
      <c r="C660" s="323" t="s">
        <v>1127</v>
      </c>
      <c r="D660" s="40"/>
      <c r="E660" s="40"/>
      <c r="F660" s="40"/>
      <c r="G660" s="40"/>
      <c r="H660" s="46"/>
    </row>
    <row r="661" spans="1:8" s="2" customFormat="1" ht="16.8" customHeight="1">
      <c r="A661" s="40"/>
      <c r="B661" s="46"/>
      <c r="C661" s="321" t="s">
        <v>815</v>
      </c>
      <c r="D661" s="321" t="s">
        <v>816</v>
      </c>
      <c r="E661" s="18" t="s">
        <v>396</v>
      </c>
      <c r="F661" s="322">
        <v>0.016</v>
      </c>
      <c r="G661" s="40"/>
      <c r="H661" s="46"/>
    </row>
    <row r="662" spans="1:8" s="2" customFormat="1" ht="12">
      <c r="A662" s="40"/>
      <c r="B662" s="46"/>
      <c r="C662" s="321" t="s">
        <v>820</v>
      </c>
      <c r="D662" s="321" t="s">
        <v>821</v>
      </c>
      <c r="E662" s="18" t="s">
        <v>396</v>
      </c>
      <c r="F662" s="322">
        <v>0.016</v>
      </c>
      <c r="G662" s="40"/>
      <c r="H662" s="46"/>
    </row>
    <row r="663" spans="1:8" s="2" customFormat="1" ht="16.8" customHeight="1">
      <c r="A663" s="40"/>
      <c r="B663" s="46"/>
      <c r="C663" s="317" t="s">
        <v>201</v>
      </c>
      <c r="D663" s="318" t="s">
        <v>1</v>
      </c>
      <c r="E663" s="319" t="s">
        <v>1</v>
      </c>
      <c r="F663" s="320">
        <v>22.736</v>
      </c>
      <c r="G663" s="40"/>
      <c r="H663" s="46"/>
    </row>
    <row r="664" spans="1:8" s="2" customFormat="1" ht="16.8" customHeight="1">
      <c r="A664" s="40"/>
      <c r="B664" s="46"/>
      <c r="C664" s="321" t="s">
        <v>201</v>
      </c>
      <c r="D664" s="321" t="s">
        <v>779</v>
      </c>
      <c r="E664" s="18" t="s">
        <v>1</v>
      </c>
      <c r="F664" s="322">
        <v>22.736</v>
      </c>
      <c r="G664" s="40"/>
      <c r="H664" s="46"/>
    </row>
    <row r="665" spans="1:8" s="2" customFormat="1" ht="16.8" customHeight="1">
      <c r="A665" s="40"/>
      <c r="B665" s="46"/>
      <c r="C665" s="323" t="s">
        <v>1127</v>
      </c>
      <c r="D665" s="40"/>
      <c r="E665" s="40"/>
      <c r="F665" s="40"/>
      <c r="G665" s="40"/>
      <c r="H665" s="46"/>
    </row>
    <row r="666" spans="1:8" s="2" customFormat="1" ht="16.8" customHeight="1">
      <c r="A666" s="40"/>
      <c r="B666" s="46"/>
      <c r="C666" s="321" t="s">
        <v>776</v>
      </c>
      <c r="D666" s="321" t="s">
        <v>777</v>
      </c>
      <c r="E666" s="18" t="s">
        <v>396</v>
      </c>
      <c r="F666" s="322">
        <v>22.736</v>
      </c>
      <c r="G666" s="40"/>
      <c r="H666" s="46"/>
    </row>
    <row r="667" spans="1:8" s="2" customFormat="1" ht="16.8" customHeight="1">
      <c r="A667" s="40"/>
      <c r="B667" s="46"/>
      <c r="C667" s="321" t="s">
        <v>781</v>
      </c>
      <c r="D667" s="321" t="s">
        <v>782</v>
      </c>
      <c r="E667" s="18" t="s">
        <v>396</v>
      </c>
      <c r="F667" s="322">
        <v>341.04</v>
      </c>
      <c r="G667" s="40"/>
      <c r="H667" s="46"/>
    </row>
    <row r="668" spans="1:8" s="2" customFormat="1" ht="16.8" customHeight="1">
      <c r="A668" s="40"/>
      <c r="B668" s="46"/>
      <c r="C668" s="317" t="s">
        <v>197</v>
      </c>
      <c r="D668" s="318" t="s">
        <v>1</v>
      </c>
      <c r="E668" s="319" t="s">
        <v>1</v>
      </c>
      <c r="F668" s="320">
        <v>14.198</v>
      </c>
      <c r="G668" s="40"/>
      <c r="H668" s="46"/>
    </row>
    <row r="669" spans="1:8" s="2" customFormat="1" ht="16.8" customHeight="1">
      <c r="A669" s="40"/>
      <c r="B669" s="46"/>
      <c r="C669" s="321" t="s">
        <v>197</v>
      </c>
      <c r="D669" s="321" t="s">
        <v>811</v>
      </c>
      <c r="E669" s="18" t="s">
        <v>1</v>
      </c>
      <c r="F669" s="322">
        <v>14.198</v>
      </c>
      <c r="G669" s="40"/>
      <c r="H669" s="46"/>
    </row>
    <row r="670" spans="1:8" s="2" customFormat="1" ht="16.8" customHeight="1">
      <c r="A670" s="40"/>
      <c r="B670" s="46"/>
      <c r="C670" s="323" t="s">
        <v>1127</v>
      </c>
      <c r="D670" s="40"/>
      <c r="E670" s="40"/>
      <c r="F670" s="40"/>
      <c r="G670" s="40"/>
      <c r="H670" s="46"/>
    </row>
    <row r="671" spans="1:8" s="2" customFormat="1" ht="16.8" customHeight="1">
      <c r="A671" s="40"/>
      <c r="B671" s="46"/>
      <c r="C671" s="321" t="s">
        <v>809</v>
      </c>
      <c r="D671" s="321" t="s">
        <v>395</v>
      </c>
      <c r="E671" s="18" t="s">
        <v>396</v>
      </c>
      <c r="F671" s="322">
        <v>14.198</v>
      </c>
      <c r="G671" s="40"/>
      <c r="H671" s="46"/>
    </row>
    <row r="672" spans="1:8" s="2" customFormat="1" ht="16.8" customHeight="1">
      <c r="A672" s="40"/>
      <c r="B672" s="46"/>
      <c r="C672" s="321" t="s">
        <v>776</v>
      </c>
      <c r="D672" s="321" t="s">
        <v>777</v>
      </c>
      <c r="E672" s="18" t="s">
        <v>396</v>
      </c>
      <c r="F672" s="322">
        <v>22.736</v>
      </c>
      <c r="G672" s="40"/>
      <c r="H672" s="46"/>
    </row>
    <row r="673" spans="1:8" s="2" customFormat="1" ht="16.8" customHeight="1">
      <c r="A673" s="40"/>
      <c r="B673" s="46"/>
      <c r="C673" s="317" t="s">
        <v>203</v>
      </c>
      <c r="D673" s="318" t="s">
        <v>1</v>
      </c>
      <c r="E673" s="319" t="s">
        <v>1</v>
      </c>
      <c r="F673" s="320">
        <v>0</v>
      </c>
      <c r="G673" s="40"/>
      <c r="H673" s="46"/>
    </row>
    <row r="674" spans="1:8" s="2" customFormat="1" ht="16.8" customHeight="1">
      <c r="A674" s="40"/>
      <c r="B674" s="46"/>
      <c r="C674" s="321" t="s">
        <v>203</v>
      </c>
      <c r="D674" s="321" t="s">
        <v>802</v>
      </c>
      <c r="E674" s="18" t="s">
        <v>1</v>
      </c>
      <c r="F674" s="322">
        <v>0</v>
      </c>
      <c r="G674" s="40"/>
      <c r="H674" s="46"/>
    </row>
    <row r="675" spans="1:8" s="2" customFormat="1" ht="16.8" customHeight="1">
      <c r="A675" s="40"/>
      <c r="B675" s="46"/>
      <c r="C675" s="323" t="s">
        <v>1127</v>
      </c>
      <c r="D675" s="40"/>
      <c r="E675" s="40"/>
      <c r="F675" s="40"/>
      <c r="G675" s="40"/>
      <c r="H675" s="46"/>
    </row>
    <row r="676" spans="1:8" s="2" customFormat="1" ht="12">
      <c r="A676" s="40"/>
      <c r="B676" s="46"/>
      <c r="C676" s="321" t="s">
        <v>799</v>
      </c>
      <c r="D676" s="321" t="s">
        <v>800</v>
      </c>
      <c r="E676" s="18" t="s">
        <v>396</v>
      </c>
      <c r="F676" s="322">
        <v>0</v>
      </c>
      <c r="G676" s="40"/>
      <c r="H676" s="46"/>
    </row>
    <row r="677" spans="1:8" s="2" customFormat="1" ht="16.8" customHeight="1">
      <c r="A677" s="40"/>
      <c r="B677" s="46"/>
      <c r="C677" s="321" t="s">
        <v>786</v>
      </c>
      <c r="D677" s="321" t="s">
        <v>787</v>
      </c>
      <c r="E677" s="18" t="s">
        <v>396</v>
      </c>
      <c r="F677" s="322">
        <v>0</v>
      </c>
      <c r="G677" s="40"/>
      <c r="H677" s="46"/>
    </row>
    <row r="678" spans="1:8" s="2" customFormat="1" ht="16.8" customHeight="1">
      <c r="A678" s="40"/>
      <c r="B678" s="46"/>
      <c r="C678" s="321" t="s">
        <v>790</v>
      </c>
      <c r="D678" s="321" t="s">
        <v>791</v>
      </c>
      <c r="E678" s="18" t="s">
        <v>396</v>
      </c>
      <c r="F678" s="322">
        <v>0</v>
      </c>
      <c r="G678" s="40"/>
      <c r="H678" s="46"/>
    </row>
    <row r="679" spans="1:8" s="2" customFormat="1" ht="16.8" customHeight="1">
      <c r="A679" s="40"/>
      <c r="B679" s="46"/>
      <c r="C679" s="321" t="s">
        <v>795</v>
      </c>
      <c r="D679" s="321" t="s">
        <v>796</v>
      </c>
      <c r="E679" s="18" t="s">
        <v>396</v>
      </c>
      <c r="F679" s="322">
        <v>0</v>
      </c>
      <c r="G679" s="40"/>
      <c r="H679" s="46"/>
    </row>
    <row r="680" spans="1:8" s="2" customFormat="1" ht="16.8" customHeight="1">
      <c r="A680" s="40"/>
      <c r="B680" s="46"/>
      <c r="C680" s="317" t="s">
        <v>199</v>
      </c>
      <c r="D680" s="318" t="s">
        <v>1</v>
      </c>
      <c r="E680" s="319" t="s">
        <v>1</v>
      </c>
      <c r="F680" s="320">
        <v>8.538</v>
      </c>
      <c r="G680" s="40"/>
      <c r="H680" s="46"/>
    </row>
    <row r="681" spans="1:8" s="2" customFormat="1" ht="12">
      <c r="A681" s="40"/>
      <c r="B681" s="46"/>
      <c r="C681" s="321" t="s">
        <v>199</v>
      </c>
      <c r="D681" s="321" t="s">
        <v>807</v>
      </c>
      <c r="E681" s="18" t="s">
        <v>1</v>
      </c>
      <c r="F681" s="322">
        <v>8.538</v>
      </c>
      <c r="G681" s="40"/>
      <c r="H681" s="46"/>
    </row>
    <row r="682" spans="1:8" s="2" customFormat="1" ht="16.8" customHeight="1">
      <c r="A682" s="40"/>
      <c r="B682" s="46"/>
      <c r="C682" s="323" t="s">
        <v>1127</v>
      </c>
      <c r="D682" s="40"/>
      <c r="E682" s="40"/>
      <c r="F682" s="40"/>
      <c r="G682" s="40"/>
      <c r="H682" s="46"/>
    </row>
    <row r="683" spans="1:8" s="2" customFormat="1" ht="12">
      <c r="A683" s="40"/>
      <c r="B683" s="46"/>
      <c r="C683" s="321" t="s">
        <v>804</v>
      </c>
      <c r="D683" s="321" t="s">
        <v>805</v>
      </c>
      <c r="E683" s="18" t="s">
        <v>396</v>
      </c>
      <c r="F683" s="322">
        <v>8.538</v>
      </c>
      <c r="G683" s="40"/>
      <c r="H683" s="46"/>
    </row>
    <row r="684" spans="1:8" s="2" customFormat="1" ht="16.8" customHeight="1">
      <c r="A684" s="40"/>
      <c r="B684" s="46"/>
      <c r="C684" s="321" t="s">
        <v>776</v>
      </c>
      <c r="D684" s="321" t="s">
        <v>777</v>
      </c>
      <c r="E684" s="18" t="s">
        <v>396</v>
      </c>
      <c r="F684" s="322">
        <v>22.736</v>
      </c>
      <c r="G684" s="40"/>
      <c r="H684" s="46"/>
    </row>
    <row r="685" spans="1:8" s="2" customFormat="1" ht="16.8" customHeight="1">
      <c r="A685" s="40"/>
      <c r="B685" s="46"/>
      <c r="C685" s="317" t="s">
        <v>195</v>
      </c>
      <c r="D685" s="318" t="s">
        <v>1</v>
      </c>
      <c r="E685" s="319" t="s">
        <v>1</v>
      </c>
      <c r="F685" s="320">
        <v>0</v>
      </c>
      <c r="G685" s="40"/>
      <c r="H685" s="46"/>
    </row>
    <row r="686" spans="1:8" s="2" customFormat="1" ht="16.8" customHeight="1">
      <c r="A686" s="40"/>
      <c r="B686" s="46"/>
      <c r="C686" s="321" t="s">
        <v>195</v>
      </c>
      <c r="D686" s="321" t="s">
        <v>970</v>
      </c>
      <c r="E686" s="18" t="s">
        <v>1</v>
      </c>
      <c r="F686" s="322">
        <v>0</v>
      </c>
      <c r="G686" s="40"/>
      <c r="H686" s="46"/>
    </row>
    <row r="687" spans="1:8" s="2" customFormat="1" ht="16.8" customHeight="1">
      <c r="A687" s="40"/>
      <c r="B687" s="46"/>
      <c r="C687" s="323" t="s">
        <v>1127</v>
      </c>
      <c r="D687" s="40"/>
      <c r="E687" s="40"/>
      <c r="F687" s="40"/>
      <c r="G687" s="40"/>
      <c r="H687" s="46"/>
    </row>
    <row r="688" spans="1:8" s="2" customFormat="1" ht="16.8" customHeight="1">
      <c r="A688" s="40"/>
      <c r="B688" s="46"/>
      <c r="C688" s="321" t="s">
        <v>720</v>
      </c>
      <c r="D688" s="321" t="s">
        <v>721</v>
      </c>
      <c r="E688" s="18" t="s">
        <v>294</v>
      </c>
      <c r="F688" s="322">
        <v>0</v>
      </c>
      <c r="G688" s="40"/>
      <c r="H688" s="46"/>
    </row>
    <row r="689" spans="1:8" s="2" customFormat="1" ht="16.8" customHeight="1">
      <c r="A689" s="40"/>
      <c r="B689" s="46"/>
      <c r="C689" s="321" t="s">
        <v>725</v>
      </c>
      <c r="D689" s="321" t="s">
        <v>726</v>
      </c>
      <c r="E689" s="18" t="s">
        <v>294</v>
      </c>
      <c r="F689" s="322">
        <v>0</v>
      </c>
      <c r="G689" s="40"/>
      <c r="H689" s="46"/>
    </row>
    <row r="690" spans="1:8" s="2" customFormat="1" ht="16.8" customHeight="1">
      <c r="A690" s="40"/>
      <c r="B690" s="46"/>
      <c r="C690" s="317" t="s">
        <v>338</v>
      </c>
      <c r="D690" s="318" t="s">
        <v>1</v>
      </c>
      <c r="E690" s="319" t="s">
        <v>1</v>
      </c>
      <c r="F690" s="320">
        <v>1.432</v>
      </c>
      <c r="G690" s="40"/>
      <c r="H690" s="46"/>
    </row>
    <row r="691" spans="1:8" s="2" customFormat="1" ht="12">
      <c r="A691" s="40"/>
      <c r="B691" s="46"/>
      <c r="C691" s="321" t="s">
        <v>338</v>
      </c>
      <c r="D691" s="321" t="s">
        <v>921</v>
      </c>
      <c r="E691" s="18" t="s">
        <v>1</v>
      </c>
      <c r="F691" s="322">
        <v>1.432</v>
      </c>
      <c r="G691" s="40"/>
      <c r="H691" s="46"/>
    </row>
    <row r="692" spans="1:8" s="2" customFormat="1" ht="16.8" customHeight="1">
      <c r="A692" s="40"/>
      <c r="B692" s="46"/>
      <c r="C692" s="317" t="s">
        <v>340</v>
      </c>
      <c r="D692" s="318" t="s">
        <v>1</v>
      </c>
      <c r="E692" s="319" t="s">
        <v>1</v>
      </c>
      <c r="F692" s="320">
        <v>7.349</v>
      </c>
      <c r="G692" s="40"/>
      <c r="H692" s="46"/>
    </row>
    <row r="693" spans="1:8" s="2" customFormat="1" ht="16.8" customHeight="1">
      <c r="A693" s="40"/>
      <c r="B693" s="46"/>
      <c r="C693" s="321" t="s">
        <v>340</v>
      </c>
      <c r="D693" s="321" t="s">
        <v>922</v>
      </c>
      <c r="E693" s="18" t="s">
        <v>1</v>
      </c>
      <c r="F693" s="322">
        <v>7.349</v>
      </c>
      <c r="G693" s="40"/>
      <c r="H693" s="46"/>
    </row>
    <row r="694" spans="1:8" s="2" customFormat="1" ht="16.8" customHeight="1">
      <c r="A694" s="40"/>
      <c r="B694" s="46"/>
      <c r="C694" s="317" t="s">
        <v>336</v>
      </c>
      <c r="D694" s="318" t="s">
        <v>1</v>
      </c>
      <c r="E694" s="319" t="s">
        <v>1</v>
      </c>
      <c r="F694" s="320">
        <v>21.919</v>
      </c>
      <c r="G694" s="40"/>
      <c r="H694" s="46"/>
    </row>
    <row r="695" spans="1:8" s="2" customFormat="1" ht="16.8" customHeight="1">
      <c r="A695" s="40"/>
      <c r="B695" s="46"/>
      <c r="C695" s="321" t="s">
        <v>336</v>
      </c>
      <c r="D695" s="321" t="s">
        <v>920</v>
      </c>
      <c r="E695" s="18" t="s">
        <v>1</v>
      </c>
      <c r="F695" s="322">
        <v>21.919</v>
      </c>
      <c r="G695" s="40"/>
      <c r="H695" s="46"/>
    </row>
    <row r="696" spans="1:8" s="2" customFormat="1" ht="16.8" customHeight="1">
      <c r="A696" s="40"/>
      <c r="B696" s="46"/>
      <c r="C696" s="317" t="s">
        <v>173</v>
      </c>
      <c r="D696" s="318" t="s">
        <v>1</v>
      </c>
      <c r="E696" s="319" t="s">
        <v>1</v>
      </c>
      <c r="F696" s="320">
        <v>30.7</v>
      </c>
      <c r="G696" s="40"/>
      <c r="H696" s="46"/>
    </row>
    <row r="697" spans="1:8" s="2" customFormat="1" ht="16.8" customHeight="1">
      <c r="A697" s="40"/>
      <c r="B697" s="46"/>
      <c r="C697" s="321" t="s">
        <v>173</v>
      </c>
      <c r="D697" s="321" t="s">
        <v>342</v>
      </c>
      <c r="E697" s="18" t="s">
        <v>1</v>
      </c>
      <c r="F697" s="322">
        <v>30.7</v>
      </c>
      <c r="G697" s="40"/>
      <c r="H697" s="46"/>
    </row>
    <row r="698" spans="1:8" s="2" customFormat="1" ht="16.8" customHeight="1">
      <c r="A698" s="40"/>
      <c r="B698" s="46"/>
      <c r="C698" s="323" t="s">
        <v>1127</v>
      </c>
      <c r="D698" s="40"/>
      <c r="E698" s="40"/>
      <c r="F698" s="40"/>
      <c r="G698" s="40"/>
      <c r="H698" s="46"/>
    </row>
    <row r="699" spans="1:8" s="2" customFormat="1" ht="12">
      <c r="A699" s="40"/>
      <c r="B699" s="46"/>
      <c r="C699" s="321" t="s">
        <v>332</v>
      </c>
      <c r="D699" s="321" t="s">
        <v>333</v>
      </c>
      <c r="E699" s="18" t="s">
        <v>334</v>
      </c>
      <c r="F699" s="322">
        <v>15.35</v>
      </c>
      <c r="G699" s="40"/>
      <c r="H699" s="46"/>
    </row>
    <row r="700" spans="1:8" s="2" customFormat="1" ht="12">
      <c r="A700" s="40"/>
      <c r="B700" s="46"/>
      <c r="C700" s="321" t="s">
        <v>345</v>
      </c>
      <c r="D700" s="321" t="s">
        <v>346</v>
      </c>
      <c r="E700" s="18" t="s">
        <v>334</v>
      </c>
      <c r="F700" s="322">
        <v>15.35</v>
      </c>
      <c r="G700" s="40"/>
      <c r="H700" s="46"/>
    </row>
    <row r="701" spans="1:8" s="2" customFormat="1" ht="12">
      <c r="A701" s="40"/>
      <c r="B701" s="46"/>
      <c r="C701" s="321" t="s">
        <v>371</v>
      </c>
      <c r="D701" s="321" t="s">
        <v>372</v>
      </c>
      <c r="E701" s="18" t="s">
        <v>334</v>
      </c>
      <c r="F701" s="322">
        <v>12.756</v>
      </c>
      <c r="G701" s="40"/>
      <c r="H701" s="46"/>
    </row>
    <row r="702" spans="1:8" s="2" customFormat="1" ht="12">
      <c r="A702" s="40"/>
      <c r="B702" s="46"/>
      <c r="C702" s="321" t="s">
        <v>384</v>
      </c>
      <c r="D702" s="321" t="s">
        <v>385</v>
      </c>
      <c r="E702" s="18" t="s">
        <v>334</v>
      </c>
      <c r="F702" s="322">
        <v>12.756</v>
      </c>
      <c r="G702" s="40"/>
      <c r="H702" s="46"/>
    </row>
    <row r="703" spans="1:8" s="2" customFormat="1" ht="16.8" customHeight="1">
      <c r="A703" s="40"/>
      <c r="B703" s="46"/>
      <c r="C703" s="317" t="s">
        <v>171</v>
      </c>
      <c r="D703" s="318" t="s">
        <v>1</v>
      </c>
      <c r="E703" s="319" t="s">
        <v>1</v>
      </c>
      <c r="F703" s="320">
        <v>7.349</v>
      </c>
      <c r="G703" s="40"/>
      <c r="H703" s="46"/>
    </row>
    <row r="704" spans="1:8" s="2" customFormat="1" ht="16.8" customHeight="1">
      <c r="A704" s="40"/>
      <c r="B704" s="46"/>
      <c r="C704" s="321" t="s">
        <v>340</v>
      </c>
      <c r="D704" s="321" t="s">
        <v>922</v>
      </c>
      <c r="E704" s="18" t="s">
        <v>1</v>
      </c>
      <c r="F704" s="322">
        <v>7.349</v>
      </c>
      <c r="G704" s="40"/>
      <c r="H704" s="46"/>
    </row>
    <row r="705" spans="1:8" s="2" customFormat="1" ht="16.8" customHeight="1">
      <c r="A705" s="40"/>
      <c r="B705" s="46"/>
      <c r="C705" s="321" t="s">
        <v>171</v>
      </c>
      <c r="D705" s="321" t="s">
        <v>256</v>
      </c>
      <c r="E705" s="18" t="s">
        <v>1</v>
      </c>
      <c r="F705" s="322">
        <v>7.349</v>
      </c>
      <c r="G705" s="40"/>
      <c r="H705" s="46"/>
    </row>
    <row r="706" spans="1:8" s="2" customFormat="1" ht="16.8" customHeight="1">
      <c r="A706" s="40"/>
      <c r="B706" s="46"/>
      <c r="C706" s="323" t="s">
        <v>1127</v>
      </c>
      <c r="D706" s="40"/>
      <c r="E706" s="40"/>
      <c r="F706" s="40"/>
      <c r="G706" s="40"/>
      <c r="H706" s="46"/>
    </row>
    <row r="707" spans="1:8" s="2" customFormat="1" ht="12">
      <c r="A707" s="40"/>
      <c r="B707" s="46"/>
      <c r="C707" s="321" t="s">
        <v>332</v>
      </c>
      <c r="D707" s="321" t="s">
        <v>333</v>
      </c>
      <c r="E707" s="18" t="s">
        <v>334</v>
      </c>
      <c r="F707" s="322">
        <v>15.35</v>
      </c>
      <c r="G707" s="40"/>
      <c r="H707" s="46"/>
    </row>
    <row r="708" spans="1:8" s="2" customFormat="1" ht="16.8" customHeight="1">
      <c r="A708" s="40"/>
      <c r="B708" s="46"/>
      <c r="C708" s="321" t="s">
        <v>401</v>
      </c>
      <c r="D708" s="321" t="s">
        <v>402</v>
      </c>
      <c r="E708" s="18" t="s">
        <v>334</v>
      </c>
      <c r="F708" s="322">
        <v>19.756</v>
      </c>
      <c r="G708" s="40"/>
      <c r="H708" s="46"/>
    </row>
    <row r="709" spans="1:8" s="2" customFormat="1" ht="16.8" customHeight="1">
      <c r="A709" s="40"/>
      <c r="B709" s="46"/>
      <c r="C709" s="317" t="s">
        <v>169</v>
      </c>
      <c r="D709" s="318" t="s">
        <v>1</v>
      </c>
      <c r="E709" s="319" t="s">
        <v>1</v>
      </c>
      <c r="F709" s="320">
        <v>23.351</v>
      </c>
      <c r="G709" s="40"/>
      <c r="H709" s="46"/>
    </row>
    <row r="710" spans="1:8" s="2" customFormat="1" ht="16.8" customHeight="1">
      <c r="A710" s="40"/>
      <c r="B710" s="46"/>
      <c r="C710" s="321" t="s">
        <v>336</v>
      </c>
      <c r="D710" s="321" t="s">
        <v>920</v>
      </c>
      <c r="E710" s="18" t="s">
        <v>1</v>
      </c>
      <c r="F710" s="322">
        <v>21.919</v>
      </c>
      <c r="G710" s="40"/>
      <c r="H710" s="46"/>
    </row>
    <row r="711" spans="1:8" s="2" customFormat="1" ht="12">
      <c r="A711" s="40"/>
      <c r="B711" s="46"/>
      <c r="C711" s="321" t="s">
        <v>338</v>
      </c>
      <c r="D711" s="321" t="s">
        <v>921</v>
      </c>
      <c r="E711" s="18" t="s">
        <v>1</v>
      </c>
      <c r="F711" s="322">
        <v>1.432</v>
      </c>
      <c r="G711" s="40"/>
      <c r="H711" s="46"/>
    </row>
    <row r="712" spans="1:8" s="2" customFormat="1" ht="16.8" customHeight="1">
      <c r="A712" s="40"/>
      <c r="B712" s="46"/>
      <c r="C712" s="321" t="s">
        <v>169</v>
      </c>
      <c r="D712" s="321" t="s">
        <v>256</v>
      </c>
      <c r="E712" s="18" t="s">
        <v>1</v>
      </c>
      <c r="F712" s="322">
        <v>23.351</v>
      </c>
      <c r="G712" s="40"/>
      <c r="H712" s="46"/>
    </row>
    <row r="713" spans="1:8" s="2" customFormat="1" ht="16.8" customHeight="1">
      <c r="A713" s="40"/>
      <c r="B713" s="46"/>
      <c r="C713" s="323" t="s">
        <v>1127</v>
      </c>
      <c r="D713" s="40"/>
      <c r="E713" s="40"/>
      <c r="F713" s="40"/>
      <c r="G713" s="40"/>
      <c r="H713" s="46"/>
    </row>
    <row r="714" spans="1:8" s="2" customFormat="1" ht="12">
      <c r="A714" s="40"/>
      <c r="B714" s="46"/>
      <c r="C714" s="321" t="s">
        <v>332</v>
      </c>
      <c r="D714" s="321" t="s">
        <v>333</v>
      </c>
      <c r="E714" s="18" t="s">
        <v>334</v>
      </c>
      <c r="F714" s="322">
        <v>15.35</v>
      </c>
      <c r="G714" s="40"/>
      <c r="H714" s="46"/>
    </row>
    <row r="715" spans="1:8" s="2" customFormat="1" ht="12">
      <c r="A715" s="40"/>
      <c r="B715" s="46"/>
      <c r="C715" s="321" t="s">
        <v>371</v>
      </c>
      <c r="D715" s="321" t="s">
        <v>372</v>
      </c>
      <c r="E715" s="18" t="s">
        <v>334</v>
      </c>
      <c r="F715" s="322">
        <v>12.756</v>
      </c>
      <c r="G715" s="40"/>
      <c r="H715" s="46"/>
    </row>
    <row r="716" spans="1:8" s="2" customFormat="1" ht="12">
      <c r="A716" s="40"/>
      <c r="B716" s="46"/>
      <c r="C716" s="321" t="s">
        <v>384</v>
      </c>
      <c r="D716" s="321" t="s">
        <v>385</v>
      </c>
      <c r="E716" s="18" t="s">
        <v>334</v>
      </c>
      <c r="F716" s="322">
        <v>12.756</v>
      </c>
      <c r="G716" s="40"/>
      <c r="H716" s="46"/>
    </row>
    <row r="717" spans="1:8" s="2" customFormat="1" ht="16.8" customHeight="1">
      <c r="A717" s="40"/>
      <c r="B717" s="46"/>
      <c r="C717" s="321" t="s">
        <v>401</v>
      </c>
      <c r="D717" s="321" t="s">
        <v>402</v>
      </c>
      <c r="E717" s="18" t="s">
        <v>334</v>
      </c>
      <c r="F717" s="322">
        <v>19.756</v>
      </c>
      <c r="G717" s="40"/>
      <c r="H717" s="46"/>
    </row>
    <row r="718" spans="1:8" s="2" customFormat="1" ht="16.8" customHeight="1">
      <c r="A718" s="40"/>
      <c r="B718" s="46"/>
      <c r="C718" s="317" t="s">
        <v>175</v>
      </c>
      <c r="D718" s="318" t="s">
        <v>1</v>
      </c>
      <c r="E718" s="319" t="s">
        <v>1</v>
      </c>
      <c r="F718" s="320">
        <v>15.35</v>
      </c>
      <c r="G718" s="40"/>
      <c r="H718" s="46"/>
    </row>
    <row r="719" spans="1:8" s="2" customFormat="1" ht="16.8" customHeight="1">
      <c r="A719" s="40"/>
      <c r="B719" s="46"/>
      <c r="C719" s="321" t="s">
        <v>175</v>
      </c>
      <c r="D719" s="321" t="s">
        <v>343</v>
      </c>
      <c r="E719" s="18" t="s">
        <v>1</v>
      </c>
      <c r="F719" s="322">
        <v>15.35</v>
      </c>
      <c r="G719" s="40"/>
      <c r="H719" s="46"/>
    </row>
    <row r="720" spans="1:8" s="2" customFormat="1" ht="16.8" customHeight="1">
      <c r="A720" s="40"/>
      <c r="B720" s="46"/>
      <c r="C720" s="323" t="s">
        <v>1127</v>
      </c>
      <c r="D720" s="40"/>
      <c r="E720" s="40"/>
      <c r="F720" s="40"/>
      <c r="G720" s="40"/>
      <c r="H720" s="46"/>
    </row>
    <row r="721" spans="1:8" s="2" customFormat="1" ht="12">
      <c r="A721" s="40"/>
      <c r="B721" s="46"/>
      <c r="C721" s="321" t="s">
        <v>332</v>
      </c>
      <c r="D721" s="321" t="s">
        <v>333</v>
      </c>
      <c r="E721" s="18" t="s">
        <v>334</v>
      </c>
      <c r="F721" s="322">
        <v>15.35</v>
      </c>
      <c r="G721" s="40"/>
      <c r="H721" s="46"/>
    </row>
    <row r="722" spans="1:8" s="2" customFormat="1" ht="12">
      <c r="A722" s="40"/>
      <c r="B722" s="46"/>
      <c r="C722" s="321" t="s">
        <v>371</v>
      </c>
      <c r="D722" s="321" t="s">
        <v>372</v>
      </c>
      <c r="E722" s="18" t="s">
        <v>334</v>
      </c>
      <c r="F722" s="322">
        <v>12.756</v>
      </c>
      <c r="G722" s="40"/>
      <c r="H722" s="46"/>
    </row>
    <row r="723" spans="1:8" s="2" customFormat="1" ht="16.8" customHeight="1">
      <c r="A723" s="40"/>
      <c r="B723" s="46"/>
      <c r="C723" s="317" t="s">
        <v>177</v>
      </c>
      <c r="D723" s="318" t="s">
        <v>1</v>
      </c>
      <c r="E723" s="319" t="s">
        <v>1</v>
      </c>
      <c r="F723" s="320">
        <v>15.35</v>
      </c>
      <c r="G723" s="40"/>
      <c r="H723" s="46"/>
    </row>
    <row r="724" spans="1:8" s="2" customFormat="1" ht="16.8" customHeight="1">
      <c r="A724" s="40"/>
      <c r="B724" s="46"/>
      <c r="C724" s="321" t="s">
        <v>177</v>
      </c>
      <c r="D724" s="321" t="s">
        <v>343</v>
      </c>
      <c r="E724" s="18" t="s">
        <v>1</v>
      </c>
      <c r="F724" s="322">
        <v>15.35</v>
      </c>
      <c r="G724" s="40"/>
      <c r="H724" s="46"/>
    </row>
    <row r="725" spans="1:8" s="2" customFormat="1" ht="16.8" customHeight="1">
      <c r="A725" s="40"/>
      <c r="B725" s="46"/>
      <c r="C725" s="323" t="s">
        <v>1127</v>
      </c>
      <c r="D725" s="40"/>
      <c r="E725" s="40"/>
      <c r="F725" s="40"/>
      <c r="G725" s="40"/>
      <c r="H725" s="46"/>
    </row>
    <row r="726" spans="1:8" s="2" customFormat="1" ht="12">
      <c r="A726" s="40"/>
      <c r="B726" s="46"/>
      <c r="C726" s="321" t="s">
        <v>345</v>
      </c>
      <c r="D726" s="321" t="s">
        <v>346</v>
      </c>
      <c r="E726" s="18" t="s">
        <v>334</v>
      </c>
      <c r="F726" s="322">
        <v>15.35</v>
      </c>
      <c r="G726" s="40"/>
      <c r="H726" s="46"/>
    </row>
    <row r="727" spans="1:8" s="2" customFormat="1" ht="12">
      <c r="A727" s="40"/>
      <c r="B727" s="46"/>
      <c r="C727" s="321" t="s">
        <v>384</v>
      </c>
      <c r="D727" s="321" t="s">
        <v>385</v>
      </c>
      <c r="E727" s="18" t="s">
        <v>334</v>
      </c>
      <c r="F727" s="322">
        <v>12.756</v>
      </c>
      <c r="G727" s="40"/>
      <c r="H727" s="46"/>
    </row>
    <row r="728" spans="1:8" s="2" customFormat="1" ht="16.8" customHeight="1">
      <c r="A728" s="40"/>
      <c r="B728" s="46"/>
      <c r="C728" s="317" t="s">
        <v>209</v>
      </c>
      <c r="D728" s="318" t="s">
        <v>1</v>
      </c>
      <c r="E728" s="319" t="s">
        <v>1</v>
      </c>
      <c r="F728" s="320">
        <v>0</v>
      </c>
      <c r="G728" s="40"/>
      <c r="H728" s="46"/>
    </row>
    <row r="729" spans="1:8" s="2" customFormat="1" ht="16.8" customHeight="1">
      <c r="A729" s="40"/>
      <c r="B729" s="46"/>
      <c r="C729" s="321" t="s">
        <v>1</v>
      </c>
      <c r="D729" s="321" t="s">
        <v>374</v>
      </c>
      <c r="E729" s="18" t="s">
        <v>1</v>
      </c>
      <c r="F729" s="322">
        <v>0</v>
      </c>
      <c r="G729" s="40"/>
      <c r="H729" s="46"/>
    </row>
    <row r="730" spans="1:8" s="2" customFormat="1" ht="16.8" customHeight="1">
      <c r="A730" s="40"/>
      <c r="B730" s="46"/>
      <c r="C730" s="321" t="s">
        <v>209</v>
      </c>
      <c r="D730" s="321" t="s">
        <v>932</v>
      </c>
      <c r="E730" s="18" t="s">
        <v>1</v>
      </c>
      <c r="F730" s="322">
        <v>0</v>
      </c>
      <c r="G730" s="40"/>
      <c r="H730" s="46"/>
    </row>
    <row r="731" spans="1:8" s="2" customFormat="1" ht="16.8" customHeight="1">
      <c r="A731" s="40"/>
      <c r="B731" s="46"/>
      <c r="C731" s="323" t="s">
        <v>1127</v>
      </c>
      <c r="D731" s="40"/>
      <c r="E731" s="40"/>
      <c r="F731" s="40"/>
      <c r="G731" s="40"/>
      <c r="H731" s="46"/>
    </row>
    <row r="732" spans="1:8" s="2" customFormat="1" ht="12">
      <c r="A732" s="40"/>
      <c r="B732" s="46"/>
      <c r="C732" s="321" t="s">
        <v>371</v>
      </c>
      <c r="D732" s="321" t="s">
        <v>372</v>
      </c>
      <c r="E732" s="18" t="s">
        <v>334</v>
      </c>
      <c r="F732" s="322">
        <v>12.756</v>
      </c>
      <c r="G732" s="40"/>
      <c r="H732" s="46"/>
    </row>
    <row r="733" spans="1:8" s="2" customFormat="1" ht="12">
      <c r="A733" s="40"/>
      <c r="B733" s="46"/>
      <c r="C733" s="321" t="s">
        <v>384</v>
      </c>
      <c r="D733" s="321" t="s">
        <v>385</v>
      </c>
      <c r="E733" s="18" t="s">
        <v>334</v>
      </c>
      <c r="F733" s="322">
        <v>12.756</v>
      </c>
      <c r="G733" s="40"/>
      <c r="H733" s="46"/>
    </row>
    <row r="734" spans="1:8" s="2" customFormat="1" ht="16.8" customHeight="1">
      <c r="A734" s="40"/>
      <c r="B734" s="46"/>
      <c r="C734" s="321" t="s">
        <v>401</v>
      </c>
      <c r="D734" s="321" t="s">
        <v>402</v>
      </c>
      <c r="E734" s="18" t="s">
        <v>334</v>
      </c>
      <c r="F734" s="322">
        <v>19.756</v>
      </c>
      <c r="G734" s="40"/>
      <c r="H734" s="46"/>
    </row>
    <row r="735" spans="1:8" s="2" customFormat="1" ht="16.8" customHeight="1">
      <c r="A735" s="40"/>
      <c r="B735" s="46"/>
      <c r="C735" s="317" t="s">
        <v>182</v>
      </c>
      <c r="D735" s="318" t="s">
        <v>1</v>
      </c>
      <c r="E735" s="319" t="s">
        <v>1</v>
      </c>
      <c r="F735" s="320">
        <v>2.16</v>
      </c>
      <c r="G735" s="40"/>
      <c r="H735" s="46"/>
    </row>
    <row r="736" spans="1:8" s="2" customFormat="1" ht="16.8" customHeight="1">
      <c r="A736" s="40"/>
      <c r="B736" s="46"/>
      <c r="C736" s="321" t="s">
        <v>182</v>
      </c>
      <c r="D736" s="321" t="s">
        <v>934</v>
      </c>
      <c r="E736" s="18" t="s">
        <v>1</v>
      </c>
      <c r="F736" s="322">
        <v>2.16</v>
      </c>
      <c r="G736" s="40"/>
      <c r="H736" s="46"/>
    </row>
    <row r="737" spans="1:8" s="2" customFormat="1" ht="16.8" customHeight="1">
      <c r="A737" s="40"/>
      <c r="B737" s="46"/>
      <c r="C737" s="323" t="s">
        <v>1127</v>
      </c>
      <c r="D737" s="40"/>
      <c r="E737" s="40"/>
      <c r="F737" s="40"/>
      <c r="G737" s="40"/>
      <c r="H737" s="46"/>
    </row>
    <row r="738" spans="1:8" s="2" customFormat="1" ht="12">
      <c r="A738" s="40"/>
      <c r="B738" s="46"/>
      <c r="C738" s="321" t="s">
        <v>371</v>
      </c>
      <c r="D738" s="321" t="s">
        <v>372</v>
      </c>
      <c r="E738" s="18" t="s">
        <v>334</v>
      </c>
      <c r="F738" s="322">
        <v>12.756</v>
      </c>
      <c r="G738" s="40"/>
      <c r="H738" s="46"/>
    </row>
    <row r="739" spans="1:8" s="2" customFormat="1" ht="12">
      <c r="A739" s="40"/>
      <c r="B739" s="46"/>
      <c r="C739" s="321" t="s">
        <v>384</v>
      </c>
      <c r="D739" s="321" t="s">
        <v>385</v>
      </c>
      <c r="E739" s="18" t="s">
        <v>334</v>
      </c>
      <c r="F739" s="322">
        <v>12.756</v>
      </c>
      <c r="G739" s="40"/>
      <c r="H739" s="46"/>
    </row>
    <row r="740" spans="1:8" s="2" customFormat="1" ht="16.8" customHeight="1">
      <c r="A740" s="40"/>
      <c r="B740" s="46"/>
      <c r="C740" s="321" t="s">
        <v>401</v>
      </c>
      <c r="D740" s="321" t="s">
        <v>402</v>
      </c>
      <c r="E740" s="18" t="s">
        <v>334</v>
      </c>
      <c r="F740" s="322">
        <v>19.756</v>
      </c>
      <c r="G740" s="40"/>
      <c r="H740" s="46"/>
    </row>
    <row r="741" spans="1:8" s="2" customFormat="1" ht="16.8" customHeight="1">
      <c r="A741" s="40"/>
      <c r="B741" s="46"/>
      <c r="C741" s="317" t="s">
        <v>180</v>
      </c>
      <c r="D741" s="318" t="s">
        <v>1</v>
      </c>
      <c r="E741" s="319" t="s">
        <v>1</v>
      </c>
      <c r="F741" s="320">
        <v>8.784</v>
      </c>
      <c r="G741" s="40"/>
      <c r="H741" s="46"/>
    </row>
    <row r="742" spans="1:8" s="2" customFormat="1" ht="12">
      <c r="A742" s="40"/>
      <c r="B742" s="46"/>
      <c r="C742" s="321" t="s">
        <v>180</v>
      </c>
      <c r="D742" s="321" t="s">
        <v>933</v>
      </c>
      <c r="E742" s="18" t="s">
        <v>1</v>
      </c>
      <c r="F742" s="322">
        <v>8.784</v>
      </c>
      <c r="G742" s="40"/>
      <c r="H742" s="46"/>
    </row>
    <row r="743" spans="1:8" s="2" customFormat="1" ht="16.8" customHeight="1">
      <c r="A743" s="40"/>
      <c r="B743" s="46"/>
      <c r="C743" s="323" t="s">
        <v>1127</v>
      </c>
      <c r="D743" s="40"/>
      <c r="E743" s="40"/>
      <c r="F743" s="40"/>
      <c r="G743" s="40"/>
      <c r="H743" s="46"/>
    </row>
    <row r="744" spans="1:8" s="2" customFormat="1" ht="12">
      <c r="A744" s="40"/>
      <c r="B744" s="46"/>
      <c r="C744" s="321" t="s">
        <v>371</v>
      </c>
      <c r="D744" s="321" t="s">
        <v>372</v>
      </c>
      <c r="E744" s="18" t="s">
        <v>334</v>
      </c>
      <c r="F744" s="322">
        <v>12.756</v>
      </c>
      <c r="G744" s="40"/>
      <c r="H744" s="46"/>
    </row>
    <row r="745" spans="1:8" s="2" customFormat="1" ht="16.8" customHeight="1">
      <c r="A745" s="40"/>
      <c r="B745" s="46"/>
      <c r="C745" s="321" t="s">
        <v>401</v>
      </c>
      <c r="D745" s="321" t="s">
        <v>402</v>
      </c>
      <c r="E745" s="18" t="s">
        <v>334</v>
      </c>
      <c r="F745" s="322">
        <v>19.756</v>
      </c>
      <c r="G745" s="40"/>
      <c r="H745" s="46"/>
    </row>
    <row r="746" spans="1:8" s="2" customFormat="1" ht="16.8" customHeight="1">
      <c r="A746" s="40"/>
      <c r="B746" s="46"/>
      <c r="C746" s="317" t="s">
        <v>163</v>
      </c>
      <c r="D746" s="318" t="s">
        <v>1</v>
      </c>
      <c r="E746" s="319" t="s">
        <v>1</v>
      </c>
      <c r="F746" s="320">
        <v>0</v>
      </c>
      <c r="G746" s="40"/>
      <c r="H746" s="46"/>
    </row>
    <row r="747" spans="1:8" s="2" customFormat="1" ht="16.8" customHeight="1">
      <c r="A747" s="40"/>
      <c r="B747" s="46"/>
      <c r="C747" s="321" t="s">
        <v>163</v>
      </c>
      <c r="D747" s="321" t="s">
        <v>915</v>
      </c>
      <c r="E747" s="18" t="s">
        <v>1</v>
      </c>
      <c r="F747" s="322">
        <v>0</v>
      </c>
      <c r="G747" s="40"/>
      <c r="H747" s="46"/>
    </row>
    <row r="748" spans="1:8" s="2" customFormat="1" ht="16.8" customHeight="1">
      <c r="A748" s="40"/>
      <c r="B748" s="46"/>
      <c r="C748" s="323" t="s">
        <v>1127</v>
      </c>
      <c r="D748" s="40"/>
      <c r="E748" s="40"/>
      <c r="F748" s="40"/>
      <c r="G748" s="40"/>
      <c r="H748" s="46"/>
    </row>
    <row r="749" spans="1:8" s="2" customFormat="1" ht="16.8" customHeight="1">
      <c r="A749" s="40"/>
      <c r="B749" s="46"/>
      <c r="C749" s="321" t="s">
        <v>319</v>
      </c>
      <c r="D749" s="321" t="s">
        <v>320</v>
      </c>
      <c r="E749" s="18" t="s">
        <v>294</v>
      </c>
      <c r="F749" s="322">
        <v>0</v>
      </c>
      <c r="G749" s="40"/>
      <c r="H749" s="46"/>
    </row>
    <row r="750" spans="1:8" s="2" customFormat="1" ht="16.8" customHeight="1">
      <c r="A750" s="40"/>
      <c r="B750" s="46"/>
      <c r="C750" s="321" t="s">
        <v>348</v>
      </c>
      <c r="D750" s="321" t="s">
        <v>349</v>
      </c>
      <c r="E750" s="18" t="s">
        <v>334</v>
      </c>
      <c r="F750" s="322">
        <v>0</v>
      </c>
      <c r="G750" s="40"/>
      <c r="H750" s="46"/>
    </row>
    <row r="751" spans="1:8" s="2" customFormat="1" ht="16.8" customHeight="1">
      <c r="A751" s="40"/>
      <c r="B751" s="46"/>
      <c r="C751" s="317" t="s">
        <v>159</v>
      </c>
      <c r="D751" s="318" t="s">
        <v>1</v>
      </c>
      <c r="E751" s="319" t="s">
        <v>1</v>
      </c>
      <c r="F751" s="320">
        <v>0</v>
      </c>
      <c r="G751" s="40"/>
      <c r="H751" s="46"/>
    </row>
    <row r="752" spans="1:8" s="2" customFormat="1" ht="16.8" customHeight="1">
      <c r="A752" s="40"/>
      <c r="B752" s="46"/>
      <c r="C752" s="321" t="s">
        <v>159</v>
      </c>
      <c r="D752" s="321" t="s">
        <v>913</v>
      </c>
      <c r="E752" s="18" t="s">
        <v>1</v>
      </c>
      <c r="F752" s="322">
        <v>0</v>
      </c>
      <c r="G752" s="40"/>
      <c r="H752" s="46"/>
    </row>
    <row r="753" spans="1:8" s="2" customFormat="1" ht="16.8" customHeight="1">
      <c r="A753" s="40"/>
      <c r="B753" s="46"/>
      <c r="C753" s="323" t="s">
        <v>1127</v>
      </c>
      <c r="D753" s="40"/>
      <c r="E753" s="40"/>
      <c r="F753" s="40"/>
      <c r="G753" s="40"/>
      <c r="H753" s="46"/>
    </row>
    <row r="754" spans="1:8" s="2" customFormat="1" ht="16.8" customHeight="1">
      <c r="A754" s="40"/>
      <c r="B754" s="46"/>
      <c r="C754" s="321" t="s">
        <v>314</v>
      </c>
      <c r="D754" s="321" t="s">
        <v>315</v>
      </c>
      <c r="E754" s="18" t="s">
        <v>294</v>
      </c>
      <c r="F754" s="322">
        <v>0</v>
      </c>
      <c r="G754" s="40"/>
      <c r="H754" s="46"/>
    </row>
    <row r="755" spans="1:8" s="2" customFormat="1" ht="16.8" customHeight="1">
      <c r="A755" s="40"/>
      <c r="B755" s="46"/>
      <c r="C755" s="321" t="s">
        <v>348</v>
      </c>
      <c r="D755" s="321" t="s">
        <v>349</v>
      </c>
      <c r="E755" s="18" t="s">
        <v>334</v>
      </c>
      <c r="F755" s="322">
        <v>0</v>
      </c>
      <c r="G755" s="40"/>
      <c r="H755" s="46"/>
    </row>
    <row r="756" spans="1:8" s="2" customFormat="1" ht="16.8" customHeight="1">
      <c r="A756" s="40"/>
      <c r="B756" s="46"/>
      <c r="C756" s="317" t="s">
        <v>161</v>
      </c>
      <c r="D756" s="318" t="s">
        <v>1</v>
      </c>
      <c r="E756" s="319" t="s">
        <v>1</v>
      </c>
      <c r="F756" s="320">
        <v>0</v>
      </c>
      <c r="G756" s="40"/>
      <c r="H756" s="46"/>
    </row>
    <row r="757" spans="1:8" s="2" customFormat="1" ht="16.8" customHeight="1">
      <c r="A757" s="40"/>
      <c r="B757" s="46"/>
      <c r="C757" s="321" t="s">
        <v>161</v>
      </c>
      <c r="D757" s="321" t="s">
        <v>911</v>
      </c>
      <c r="E757" s="18" t="s">
        <v>1</v>
      </c>
      <c r="F757" s="322">
        <v>0</v>
      </c>
      <c r="G757" s="40"/>
      <c r="H757" s="46"/>
    </row>
    <row r="758" spans="1:8" s="2" customFormat="1" ht="16.8" customHeight="1">
      <c r="A758" s="40"/>
      <c r="B758" s="46"/>
      <c r="C758" s="323" t="s">
        <v>1127</v>
      </c>
      <c r="D758" s="40"/>
      <c r="E758" s="40"/>
      <c r="F758" s="40"/>
      <c r="G758" s="40"/>
      <c r="H758" s="46"/>
    </row>
    <row r="759" spans="1:8" s="2" customFormat="1" ht="16.8" customHeight="1">
      <c r="A759" s="40"/>
      <c r="B759" s="46"/>
      <c r="C759" s="321" t="s">
        <v>309</v>
      </c>
      <c r="D759" s="321" t="s">
        <v>310</v>
      </c>
      <c r="E759" s="18" t="s">
        <v>294</v>
      </c>
      <c r="F759" s="322">
        <v>0</v>
      </c>
      <c r="G759" s="40"/>
      <c r="H759" s="46"/>
    </row>
    <row r="760" spans="1:8" s="2" customFormat="1" ht="16.8" customHeight="1">
      <c r="A760" s="40"/>
      <c r="B760" s="46"/>
      <c r="C760" s="321" t="s">
        <v>348</v>
      </c>
      <c r="D760" s="321" t="s">
        <v>349</v>
      </c>
      <c r="E760" s="18" t="s">
        <v>334</v>
      </c>
      <c r="F760" s="322">
        <v>0</v>
      </c>
      <c r="G760" s="40"/>
      <c r="H760" s="46"/>
    </row>
    <row r="761" spans="1:8" s="2" customFormat="1" ht="16.8" customHeight="1">
      <c r="A761" s="40"/>
      <c r="B761" s="46"/>
      <c r="C761" s="317" t="s">
        <v>407</v>
      </c>
      <c r="D761" s="318" t="s">
        <v>1</v>
      </c>
      <c r="E761" s="319" t="s">
        <v>1</v>
      </c>
      <c r="F761" s="320">
        <v>19.756</v>
      </c>
      <c r="G761" s="40"/>
      <c r="H761" s="46"/>
    </row>
    <row r="762" spans="1:8" s="2" customFormat="1" ht="16.8" customHeight="1">
      <c r="A762" s="40"/>
      <c r="B762" s="46"/>
      <c r="C762" s="321" t="s">
        <v>189</v>
      </c>
      <c r="D762" s="321" t="s">
        <v>404</v>
      </c>
      <c r="E762" s="18" t="s">
        <v>1</v>
      </c>
      <c r="F762" s="322">
        <v>14.567</v>
      </c>
      <c r="G762" s="40"/>
      <c r="H762" s="46"/>
    </row>
    <row r="763" spans="1:8" s="2" customFormat="1" ht="16.8" customHeight="1">
      <c r="A763" s="40"/>
      <c r="B763" s="46"/>
      <c r="C763" s="321" t="s">
        <v>405</v>
      </c>
      <c r="D763" s="321" t="s">
        <v>406</v>
      </c>
      <c r="E763" s="18" t="s">
        <v>1</v>
      </c>
      <c r="F763" s="322">
        <v>5.189</v>
      </c>
      <c r="G763" s="40"/>
      <c r="H763" s="46"/>
    </row>
    <row r="764" spans="1:8" s="2" customFormat="1" ht="16.8" customHeight="1">
      <c r="A764" s="40"/>
      <c r="B764" s="46"/>
      <c r="C764" s="321" t="s">
        <v>407</v>
      </c>
      <c r="D764" s="321" t="s">
        <v>330</v>
      </c>
      <c r="E764" s="18" t="s">
        <v>1</v>
      </c>
      <c r="F764" s="322">
        <v>19.756</v>
      </c>
      <c r="G764" s="40"/>
      <c r="H764" s="46"/>
    </row>
    <row r="765" spans="1:8" s="2" customFormat="1" ht="16.8" customHeight="1">
      <c r="A765" s="40"/>
      <c r="B765" s="46"/>
      <c r="C765" s="317" t="s">
        <v>405</v>
      </c>
      <c r="D765" s="318" t="s">
        <v>1</v>
      </c>
      <c r="E765" s="319" t="s">
        <v>1</v>
      </c>
      <c r="F765" s="320">
        <v>5.189</v>
      </c>
      <c r="G765" s="40"/>
      <c r="H765" s="46"/>
    </row>
    <row r="766" spans="1:8" s="2" customFormat="1" ht="16.8" customHeight="1">
      <c r="A766" s="40"/>
      <c r="B766" s="46"/>
      <c r="C766" s="321" t="s">
        <v>405</v>
      </c>
      <c r="D766" s="321" t="s">
        <v>406</v>
      </c>
      <c r="E766" s="18" t="s">
        <v>1</v>
      </c>
      <c r="F766" s="322">
        <v>5.189</v>
      </c>
      <c r="G766" s="40"/>
      <c r="H766" s="46"/>
    </row>
    <row r="767" spans="1:8" s="2" customFormat="1" ht="16.8" customHeight="1">
      <c r="A767" s="40"/>
      <c r="B767" s="46"/>
      <c r="C767" s="317" t="s">
        <v>189</v>
      </c>
      <c r="D767" s="318" t="s">
        <v>1</v>
      </c>
      <c r="E767" s="319" t="s">
        <v>1</v>
      </c>
      <c r="F767" s="320">
        <v>14.567</v>
      </c>
      <c r="G767" s="40"/>
      <c r="H767" s="46"/>
    </row>
    <row r="768" spans="1:8" s="2" customFormat="1" ht="16.8" customHeight="1">
      <c r="A768" s="40"/>
      <c r="B768" s="46"/>
      <c r="C768" s="321" t="s">
        <v>189</v>
      </c>
      <c r="D768" s="321" t="s">
        <v>404</v>
      </c>
      <c r="E768" s="18" t="s">
        <v>1</v>
      </c>
      <c r="F768" s="322">
        <v>14.567</v>
      </c>
      <c r="G768" s="40"/>
      <c r="H768" s="46"/>
    </row>
    <row r="769" spans="1:8" s="2" customFormat="1" ht="16.8" customHeight="1">
      <c r="A769" s="40"/>
      <c r="B769" s="46"/>
      <c r="C769" s="323" t="s">
        <v>1127</v>
      </c>
      <c r="D769" s="40"/>
      <c r="E769" s="40"/>
      <c r="F769" s="40"/>
      <c r="G769" s="40"/>
      <c r="H769" s="46"/>
    </row>
    <row r="770" spans="1:8" s="2" customFormat="1" ht="16.8" customHeight="1">
      <c r="A770" s="40"/>
      <c r="B770" s="46"/>
      <c r="C770" s="321" t="s">
        <v>401</v>
      </c>
      <c r="D770" s="321" t="s">
        <v>402</v>
      </c>
      <c r="E770" s="18" t="s">
        <v>334</v>
      </c>
      <c r="F770" s="322">
        <v>19.756</v>
      </c>
      <c r="G770" s="40"/>
      <c r="H770" s="46"/>
    </row>
    <row r="771" spans="1:8" s="2" customFormat="1" ht="16.8" customHeight="1">
      <c r="A771" s="40"/>
      <c r="B771" s="46"/>
      <c r="C771" s="321" t="s">
        <v>410</v>
      </c>
      <c r="D771" s="321" t="s">
        <v>411</v>
      </c>
      <c r="E771" s="18" t="s">
        <v>396</v>
      </c>
      <c r="F771" s="322">
        <v>29.134</v>
      </c>
      <c r="G771" s="40"/>
      <c r="H771" s="46"/>
    </row>
    <row r="772" spans="1:8" s="2" customFormat="1" ht="26.4" customHeight="1">
      <c r="A772" s="40"/>
      <c r="B772" s="46"/>
      <c r="C772" s="316" t="s">
        <v>1131</v>
      </c>
      <c r="D772" s="316" t="s">
        <v>103</v>
      </c>
      <c r="E772" s="40"/>
      <c r="F772" s="40"/>
      <c r="G772" s="40"/>
      <c r="H772" s="46"/>
    </row>
    <row r="773" spans="1:8" s="2" customFormat="1" ht="16.8" customHeight="1">
      <c r="A773" s="40"/>
      <c r="B773" s="46"/>
      <c r="C773" s="317" t="s">
        <v>985</v>
      </c>
      <c r="D773" s="318" t="s">
        <v>1</v>
      </c>
      <c r="E773" s="319" t="s">
        <v>1</v>
      </c>
      <c r="F773" s="320">
        <v>132.59</v>
      </c>
      <c r="G773" s="40"/>
      <c r="H773" s="46"/>
    </row>
    <row r="774" spans="1:8" s="2" customFormat="1" ht="16.8" customHeight="1">
      <c r="A774" s="40"/>
      <c r="B774" s="46"/>
      <c r="C774" s="323" t="s">
        <v>1127</v>
      </c>
      <c r="D774" s="40"/>
      <c r="E774" s="40"/>
      <c r="F774" s="40"/>
      <c r="G774" s="40"/>
      <c r="H774" s="46"/>
    </row>
    <row r="775" spans="1:8" s="2" customFormat="1" ht="16.8" customHeight="1">
      <c r="A775" s="40"/>
      <c r="B775" s="46"/>
      <c r="C775" s="321" t="s">
        <v>756</v>
      </c>
      <c r="D775" s="321" t="s">
        <v>761</v>
      </c>
      <c r="E775" s="18" t="s">
        <v>514</v>
      </c>
      <c r="F775" s="322">
        <v>2.652</v>
      </c>
      <c r="G775" s="40"/>
      <c r="H775" s="46"/>
    </row>
    <row r="776" spans="1:8" s="2" customFormat="1" ht="7.4" customHeight="1">
      <c r="A776" s="40"/>
      <c r="B776" s="185"/>
      <c r="C776" s="186"/>
      <c r="D776" s="186"/>
      <c r="E776" s="186"/>
      <c r="F776" s="186"/>
      <c r="G776" s="186"/>
      <c r="H776" s="46"/>
    </row>
    <row r="777" spans="1:8" s="2" customFormat="1" ht="12">
      <c r="A777" s="40"/>
      <c r="B777" s="40"/>
      <c r="C777" s="40"/>
      <c r="D777" s="40"/>
      <c r="E777" s="40"/>
      <c r="F777" s="40"/>
      <c r="G777" s="40"/>
      <c r="H777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PETR-HP450G4\Petr</dc:creator>
  <cp:keywords/>
  <dc:description/>
  <cp:lastModifiedBy>PETR-HP450G4\Petr</cp:lastModifiedBy>
  <dcterms:created xsi:type="dcterms:W3CDTF">2023-12-07T14:47:08Z</dcterms:created>
  <dcterms:modified xsi:type="dcterms:W3CDTF">2023-12-07T14:47:22Z</dcterms:modified>
  <cp:category/>
  <cp:version/>
  <cp:contentType/>
  <cp:contentStatus/>
</cp:coreProperties>
</file>